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drawings/drawing15.xml" ContentType="application/vnd.openxmlformats-officedocument.drawing+xml"/>
  <Override PartName="/xl/charts/chart22.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22.xml" ContentType="application/vnd.openxmlformats-officedocument.drawing+xml"/>
  <Override PartName="/xl/charts/chart34.xml" ContentType="application/vnd.openxmlformats-officedocument.drawingml.chart+xml"/>
  <Override PartName="/xl/drawings/drawing2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5.xml" ContentType="application/vnd.openxmlformats-officedocument.drawing+xml"/>
  <Override PartName="/xl/tables/table1.xml" ContentType="application/vnd.openxmlformats-officedocument.spreadsheetml.table+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2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7.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765" windowWidth="14805" windowHeight="7350" tabRatio="883" firstSheet="21" activeTab="27"/>
  </bookViews>
  <sheets>
    <sheet name="index" sheetId="10" r:id="rId1"/>
    <sheet name="GDP" sheetId="11" r:id="rId2"/>
    <sheet name="BoP&amp;Trade" sheetId="12" r:id="rId3"/>
    <sheet name="Prices " sheetId="13" r:id="rId4"/>
    <sheet name="FinancialStat" sheetId="14" r:id="rId5"/>
    <sheet name="GovFinance" sheetId="15" r:id="rId6"/>
    <sheet name="Wages" sheetId="16" r:id="rId7"/>
    <sheet name="FIS" sheetId="17" r:id="rId8"/>
    <sheet name="index-indu" sheetId="18" r:id="rId9"/>
    <sheet name="Investment" sheetId="19" r:id="rId10"/>
    <sheet name="manufacturing" sheetId="20" r:id="rId11"/>
    <sheet name="oil&amp;gas1" sheetId="21" r:id="rId12"/>
    <sheet name="petrochemical" sheetId="22" r:id="rId13"/>
    <sheet name="electricity " sheetId="39" r:id="rId14"/>
    <sheet name="construction" sheetId="24" r:id="rId15"/>
    <sheet name="transport" sheetId="25" r:id="rId16"/>
    <sheet name="ICT" sheetId="26" r:id="rId17"/>
    <sheet name="Hotel" sheetId="27" r:id="rId18"/>
    <sheet name="population Index" sheetId="29" r:id="rId19"/>
    <sheet name="Introduction and Key Indicators" sheetId="30" r:id="rId20"/>
    <sheet name="population Rounded" sheetId="31" r:id="rId21"/>
    <sheet name="Birth, Death, Marriage, Divorce" sheetId="32" r:id="rId22"/>
    <sheet name="index-soc" sheetId="33" r:id="rId23"/>
    <sheet name="Education" sheetId="34" r:id="rId24"/>
    <sheet name="Health" sheetId="35" r:id="rId25"/>
    <sheet name="Social" sheetId="37" r:id="rId26"/>
    <sheet name="Culture" sheetId="38" r:id="rId27"/>
    <sheet name="labour" sheetId="40" r:id="rId28"/>
    <sheet name="Index-Agri" sheetId="4" r:id="rId29"/>
    <sheet name="Agriculture " sheetId="9" r:id="rId30"/>
    <sheet name="Climate" sheetId="6" r:id="rId31"/>
    <sheet name="Environment" sheetId="7" r:id="rId32"/>
  </sheets>
  <externalReferences>
    <externalReference r:id="rId33"/>
    <externalReference r:id="rId34"/>
  </externalReferences>
  <definedNames>
    <definedName name="_AMO_SingleObject_75055432_ROM_F0.SEC2.Print_1.SEC1.BDY.Data_Set_WORK_LF4" localSheetId="13" hidden="1">#REF!</definedName>
    <definedName name="_AMO_SingleObject_75055432_ROM_F0.SEC2.Print_1.SEC1.BDY.Data_Set_WORK_LF4" localSheetId="27" hidden="1">#REF!</definedName>
    <definedName name="_AMO_SingleObject_75055432_ROM_F0.SEC2.Print_1.SEC1.BDY.Data_Set_WORK_LF4" hidden="1">#REF!</definedName>
    <definedName name="_AMO_SingleObject_75055432_ROM_F0.SEC2.Print_1.SEC1.HDR.TXT1" localSheetId="13" hidden="1">#REF!</definedName>
    <definedName name="_AMO_SingleObject_75055432_ROM_F0.SEC2.Print_1.SEC1.HDR.TXT1" localSheetId="27" hidden="1">#REF!</definedName>
    <definedName name="_AMO_SingleObject_75055432_ROM_F0.SEC2.Print_1.SEC1.HDR.TXT1" hidden="1">#REF!</definedName>
    <definedName name="_AMO_SingleObject_75055432_ROM_F0.SEC2.Print_2.SEC1.BDY.Data_Set_WORK_LF4" localSheetId="13" hidden="1">#REF!</definedName>
    <definedName name="_AMO_SingleObject_75055432_ROM_F0.SEC2.Print_2.SEC1.BDY.Data_Set_WORK_LF4" localSheetId="27" hidden="1">#REF!</definedName>
    <definedName name="_AMO_SingleObject_75055432_ROM_F0.SEC2.Print_2.SEC1.BDY.Data_Set_WORK_LF4" hidden="1">#REF!</definedName>
    <definedName name="_AMO_SingleObject_75055432_ROM_F0.SEC2.Print_2.SEC1.HDR.TXT1" localSheetId="13" hidden="1">#REF!</definedName>
    <definedName name="_AMO_SingleObject_75055432_ROM_F0.SEC2.Print_2.SEC1.HDR.TXT1" hidden="1">#REF!</definedName>
    <definedName name="_AMO_SingleObject_75055432_ROM_F0.SEC2.Print_3.SEC1.BDY.Data_Set_WORK_LF4" localSheetId="13" hidden="1">#REF!</definedName>
    <definedName name="_AMO_SingleObject_75055432_ROM_F0.SEC2.Print_3.SEC1.BDY.Data_Set_WORK_LF4" hidden="1">#REF!</definedName>
    <definedName name="_AMO_SingleObject_75055432_ROM_F0.SEC2.Print_3.SEC1.HDR.TXT1" localSheetId="13" hidden="1">#REF!</definedName>
    <definedName name="_AMO_SingleObject_75055432_ROM_F0.SEC2.Print_3.SEC1.HDR.TXT1" hidden="1">#REF!</definedName>
    <definedName name="_xlnm.Print_Area" localSheetId="29">'Agriculture '!$A$1:$E$709</definedName>
    <definedName name="_xlnm.Print_Area" localSheetId="21">'Birth, Death, Marriage, Divorce'!$A$1:$F$443</definedName>
    <definedName name="_xlnm.Print_Area" localSheetId="2">'BoP&amp;Trade'!$A$1:$E$484</definedName>
    <definedName name="_xlnm.Print_Area" localSheetId="30">Climate!$A$1:$E$538</definedName>
    <definedName name="_xlnm.Print_Area" localSheetId="14">construction!$A$1:$E$194</definedName>
    <definedName name="_xlnm.Print_Area" localSheetId="26">Culture!$A$1:$F$114</definedName>
    <definedName name="_xlnm.Print_Area" localSheetId="23">Education!$A$1:$F$955</definedName>
    <definedName name="_xlnm.Print_Area" localSheetId="13">'electricity '!$A$1:$E$234</definedName>
    <definedName name="_xlnm.Print_Area" localSheetId="31">Environment!$A$1:$E$522</definedName>
    <definedName name="_xlnm.Print_Area" localSheetId="4">FinancialStat!$A$1:$E$23</definedName>
    <definedName name="_xlnm.Print_Area" localSheetId="7">FIS!$A$1:$E$111</definedName>
    <definedName name="_xlnm.Print_Area" localSheetId="1">GDP!$A$1:$E$369</definedName>
    <definedName name="_xlnm.Print_Area" localSheetId="5">GovFinance!$A$1:$E$72</definedName>
    <definedName name="_xlnm.Print_Area" localSheetId="24">Health!$A$1:$F$290</definedName>
    <definedName name="_xlnm.Print_Area" localSheetId="17">Hotel!$A$1:$F$169</definedName>
    <definedName name="_xlnm.Print_Area" localSheetId="16">ICT!$A$1:$E$49</definedName>
    <definedName name="_xlnm.Print_Area" localSheetId="0">index!$A$1:$E$9</definedName>
    <definedName name="_xlnm.Print_Area" localSheetId="8">'index-indu'!$A$1:$E$10</definedName>
    <definedName name="_xlnm.Print_Area" localSheetId="22">'index-soc'!$A$1:$F$7</definedName>
    <definedName name="_xlnm.Print_Area" localSheetId="9">Investment!$A$1:$E$36</definedName>
    <definedName name="_xlnm.Print_Area" localSheetId="27">labour!$A$1:$P$1095</definedName>
    <definedName name="_xlnm.Print_Area" localSheetId="10">manufacturing!$A$1:$E$90</definedName>
    <definedName name="_xlnm.Print_Area" localSheetId="11">'oil&amp;gas1'!$A$1:$E$199</definedName>
    <definedName name="_xlnm.Print_Area" localSheetId="12">petrochemical!$A$1:$E$31</definedName>
    <definedName name="_xlnm.Print_Area" localSheetId="20">'population Rounded'!$A$1:$F$730</definedName>
    <definedName name="_xlnm.Print_Area" localSheetId="3">'Prices '!$A$1:$E$180</definedName>
    <definedName name="_xlnm.Print_Area" localSheetId="25">Social!$A$1:$H$175</definedName>
    <definedName name="_xlnm.Print_Area" localSheetId="15">transport!$A$1:$E$463</definedName>
    <definedName name="_xlnm.Print_Area" localSheetId="6">Wages!$A$1:$E$79</definedName>
  </definedNames>
  <calcPr calcId="145621"/>
</workbook>
</file>

<file path=xl/calcChain.xml><?xml version="1.0" encoding="utf-8"?>
<calcChain xmlns="http://schemas.openxmlformats.org/spreadsheetml/2006/main">
  <c r="E226" i="39" l="1"/>
  <c r="E225" i="39"/>
  <c r="E224" i="39"/>
  <c r="E223" i="39"/>
  <c r="E222" i="39"/>
  <c r="E221" i="39"/>
  <c r="D192" i="39"/>
  <c r="C192" i="39"/>
  <c r="B192" i="39"/>
  <c r="F153" i="39"/>
  <c r="F152" i="39"/>
  <c r="F151" i="39"/>
  <c r="B150" i="39"/>
  <c r="B121" i="39"/>
  <c r="E96" i="39"/>
  <c r="E95" i="39"/>
  <c r="E94" i="39"/>
  <c r="E93" i="39"/>
  <c r="E92" i="39"/>
  <c r="E91" i="39"/>
  <c r="D78" i="39"/>
  <c r="C78" i="39"/>
  <c r="B78" i="39"/>
  <c r="E30" i="39"/>
  <c r="D30" i="39"/>
  <c r="C30" i="39"/>
  <c r="C24" i="38" l="1"/>
  <c r="F24" i="38"/>
  <c r="C34" i="38"/>
  <c r="D34" i="38"/>
  <c r="E34" i="38"/>
  <c r="F34" i="38"/>
  <c r="C50" i="38"/>
  <c r="C53" i="38"/>
  <c r="C61" i="38"/>
  <c r="D61" i="38"/>
  <c r="E61" i="38"/>
  <c r="F61" i="38"/>
  <c r="C75" i="38"/>
  <c r="C76" i="38"/>
  <c r="C77" i="38"/>
  <c r="C78" i="38"/>
  <c r="C79" i="38"/>
  <c r="C80" i="38"/>
  <c r="F87" i="38"/>
  <c r="K102" i="38"/>
  <c r="E5" i="37"/>
  <c r="F5" i="37"/>
  <c r="G5" i="37"/>
  <c r="K32" i="37"/>
  <c r="K33" i="37"/>
  <c r="L33" i="37"/>
  <c r="K34" i="37"/>
  <c r="L34" i="37"/>
  <c r="K35" i="37"/>
  <c r="L35" i="37"/>
  <c r="K36" i="37"/>
  <c r="L36" i="37"/>
  <c r="K37" i="37"/>
  <c r="L37" i="37"/>
  <c r="K38" i="37"/>
  <c r="L38" i="37"/>
  <c r="K39" i="37"/>
  <c r="L39" i="37"/>
  <c r="K40" i="37"/>
  <c r="L40" i="37"/>
  <c r="K41" i="37"/>
  <c r="L41" i="37"/>
  <c r="K42" i="37"/>
  <c r="L42" i="37"/>
  <c r="K43" i="37"/>
  <c r="L43" i="37"/>
  <c r="K44" i="37"/>
  <c r="L44" i="37"/>
  <c r="K45" i="37"/>
  <c r="L45" i="37"/>
  <c r="K46" i="37"/>
  <c r="L46" i="37"/>
  <c r="K47" i="37"/>
  <c r="L47" i="37"/>
  <c r="K48" i="37"/>
  <c r="L48" i="37"/>
  <c r="K49" i="37"/>
  <c r="L49" i="37"/>
  <c r="K50" i="37"/>
  <c r="L50" i="37"/>
  <c r="K51" i="37"/>
  <c r="L51" i="37"/>
  <c r="K78" i="37"/>
  <c r="E104" i="37"/>
  <c r="G104" i="37"/>
  <c r="H104" i="37"/>
  <c r="E105" i="37"/>
  <c r="G105" i="37"/>
  <c r="H105" i="37"/>
  <c r="E106" i="37"/>
  <c r="G106" i="37"/>
  <c r="H106" i="37"/>
  <c r="F127" i="37"/>
  <c r="F126" i="37" s="1"/>
  <c r="G127" i="37"/>
  <c r="G126" i="37" s="1"/>
  <c r="H128" i="37"/>
  <c r="H127" i="37" s="1"/>
  <c r="H129" i="37"/>
  <c r="H130" i="37"/>
  <c r="H131" i="37"/>
  <c r="H132" i="37"/>
  <c r="H133" i="37"/>
  <c r="H134" i="37"/>
  <c r="H135" i="37"/>
  <c r="H136" i="37"/>
  <c r="H137" i="37"/>
  <c r="H138" i="37"/>
  <c r="H139" i="37"/>
  <c r="H140" i="37"/>
  <c r="H141" i="37"/>
  <c r="H142" i="37"/>
  <c r="H143" i="37"/>
  <c r="H144" i="37"/>
  <c r="H145" i="37"/>
  <c r="H146" i="37"/>
  <c r="H147" i="37"/>
  <c r="H148" i="37"/>
  <c r="H149" i="37"/>
  <c r="H150" i="37"/>
  <c r="F151" i="37"/>
  <c r="G151" i="37"/>
  <c r="H152" i="37"/>
  <c r="H151" i="37" s="1"/>
  <c r="H153" i="37"/>
  <c r="H154" i="37"/>
  <c r="H155" i="37"/>
  <c r="H156" i="37"/>
  <c r="H157" i="37"/>
  <c r="H158" i="37"/>
  <c r="H159" i="37"/>
  <c r="H160" i="37"/>
  <c r="H161" i="37"/>
  <c r="H162" i="37"/>
  <c r="H163" i="37"/>
  <c r="H164" i="37"/>
  <c r="H165" i="37"/>
  <c r="H166" i="37"/>
  <c r="H167" i="37"/>
  <c r="H168" i="37"/>
  <c r="H169" i="37"/>
  <c r="H170" i="37"/>
  <c r="H171" i="37"/>
  <c r="H172" i="37"/>
  <c r="H173" i="37"/>
  <c r="H174" i="37"/>
  <c r="D40" i="35"/>
  <c r="C48" i="35"/>
  <c r="F48" i="35"/>
  <c r="D49" i="35"/>
  <c r="D48" i="35" s="1"/>
  <c r="E49" i="35"/>
  <c r="E48" i="35" s="1"/>
  <c r="D50" i="35"/>
  <c r="E50" i="35"/>
  <c r="D51" i="35"/>
  <c r="E51" i="35"/>
  <c r="C52" i="35"/>
  <c r="D52" i="35"/>
  <c r="E52" i="35"/>
  <c r="F52" i="35"/>
  <c r="C56" i="35"/>
  <c r="D56" i="35"/>
  <c r="E56" i="35"/>
  <c r="F56" i="35"/>
  <c r="C60" i="35"/>
  <c r="D60" i="35"/>
  <c r="E60" i="35"/>
  <c r="F60" i="35"/>
  <c r="D69" i="35"/>
  <c r="D70" i="35"/>
  <c r="E70" i="35"/>
  <c r="D71" i="35"/>
  <c r="E71" i="35"/>
  <c r="C136" i="35"/>
  <c r="D136" i="35"/>
  <c r="E136" i="35"/>
  <c r="F136" i="35"/>
  <c r="C204" i="35"/>
  <c r="D204" i="35"/>
  <c r="C229" i="35"/>
  <c r="D229" i="35"/>
  <c r="E229" i="35"/>
  <c r="F229" i="35"/>
  <c r="K57" i="34"/>
  <c r="K58" i="34"/>
  <c r="K59" i="34"/>
  <c r="C74" i="34"/>
  <c r="D74" i="34"/>
  <c r="E75" i="34"/>
  <c r="E76" i="34"/>
  <c r="E77" i="34"/>
  <c r="E78" i="34"/>
  <c r="E79" i="34"/>
  <c r="C84" i="34"/>
  <c r="D84" i="34"/>
  <c r="E85" i="34"/>
  <c r="E86" i="34"/>
  <c r="E84" i="34" s="1"/>
  <c r="E87" i="34"/>
  <c r="C92" i="34"/>
  <c r="D92" i="34"/>
  <c r="E93" i="34"/>
  <c r="E94" i="34"/>
  <c r="E95" i="34"/>
  <c r="E96" i="34"/>
  <c r="C101" i="34"/>
  <c r="D101" i="34"/>
  <c r="E102" i="34"/>
  <c r="E103" i="34"/>
  <c r="E104" i="34"/>
  <c r="E105" i="34"/>
  <c r="C113" i="34"/>
  <c r="D113" i="34"/>
  <c r="E113" i="34"/>
  <c r="F113" i="34"/>
  <c r="C114" i="34"/>
  <c r="D114" i="34"/>
  <c r="E114" i="34"/>
  <c r="F114" i="34"/>
  <c r="C115" i="34"/>
  <c r="D115" i="34"/>
  <c r="E115" i="34"/>
  <c r="F115" i="34"/>
  <c r="C116" i="34"/>
  <c r="D116" i="34"/>
  <c r="E116" i="34"/>
  <c r="F116" i="34"/>
  <c r="D117" i="34"/>
  <c r="E117" i="34"/>
  <c r="F117" i="34"/>
  <c r="D141" i="34"/>
  <c r="E141" i="34"/>
  <c r="F141" i="34"/>
  <c r="D142" i="34"/>
  <c r="E142" i="34"/>
  <c r="F142" i="34"/>
  <c r="D144" i="34"/>
  <c r="E144" i="34"/>
  <c r="F144" i="34"/>
  <c r="D145" i="34"/>
  <c r="E145" i="34"/>
  <c r="F145" i="34"/>
  <c r="D147" i="34"/>
  <c r="E147" i="34"/>
  <c r="F147" i="34"/>
  <c r="F146" i="34" s="1"/>
  <c r="D148" i="34"/>
  <c r="E148" i="34"/>
  <c r="F148" i="34"/>
  <c r="D151" i="34"/>
  <c r="E151" i="34"/>
  <c r="F151" i="34"/>
  <c r="D152" i="34"/>
  <c r="E152" i="34"/>
  <c r="F152" i="34"/>
  <c r="D153" i="34"/>
  <c r="E153" i="34"/>
  <c r="F153" i="34"/>
  <c r="D156" i="34"/>
  <c r="E156" i="34"/>
  <c r="F156" i="34"/>
  <c r="D159" i="34"/>
  <c r="E159" i="34"/>
  <c r="F159" i="34"/>
  <c r="D164" i="34"/>
  <c r="E164" i="34"/>
  <c r="F164" i="34"/>
  <c r="D165" i="34"/>
  <c r="E165" i="34"/>
  <c r="F165" i="34"/>
  <c r="D166" i="34"/>
  <c r="E166" i="34"/>
  <c r="F166" i="34"/>
  <c r="D169" i="34"/>
  <c r="E169" i="34"/>
  <c r="F169" i="34"/>
  <c r="D172" i="34"/>
  <c r="E172" i="34"/>
  <c r="F172" i="34"/>
  <c r="C218" i="34"/>
  <c r="D218" i="34"/>
  <c r="E218" i="34" s="1"/>
  <c r="F218" i="34"/>
  <c r="C219" i="34"/>
  <c r="D219" i="34"/>
  <c r="E219" i="34" s="1"/>
  <c r="C220" i="34"/>
  <c r="F220" i="34" s="1"/>
  <c r="D220" i="34"/>
  <c r="E220" i="34"/>
  <c r="C221" i="34"/>
  <c r="D221" i="34"/>
  <c r="F221" i="34"/>
  <c r="C222" i="34"/>
  <c r="D222" i="34"/>
  <c r="F222" i="34" s="1"/>
  <c r="E223" i="34"/>
  <c r="F223" i="34"/>
  <c r="E224" i="34"/>
  <c r="F224" i="34"/>
  <c r="E225" i="34"/>
  <c r="F225" i="34"/>
  <c r="E226" i="34"/>
  <c r="F226" i="34"/>
  <c r="C227" i="34"/>
  <c r="D227" i="34"/>
  <c r="F227" i="34"/>
  <c r="E228" i="34"/>
  <c r="F228" i="34"/>
  <c r="E229" i="34"/>
  <c r="F229" i="34"/>
  <c r="E230" i="34"/>
  <c r="F230" i="34"/>
  <c r="E231" i="34"/>
  <c r="F231" i="34"/>
  <c r="D357" i="34"/>
  <c r="E357" i="34"/>
  <c r="F358" i="34"/>
  <c r="F359" i="34"/>
  <c r="F360" i="34"/>
  <c r="F361" i="34"/>
  <c r="F362" i="34"/>
  <c r="C374" i="34"/>
  <c r="D374" i="34"/>
  <c r="E374" i="34"/>
  <c r="C375" i="34"/>
  <c r="D375" i="34"/>
  <c r="E375" i="34"/>
  <c r="C377" i="34"/>
  <c r="D377" i="34"/>
  <c r="E377" i="34"/>
  <c r="C378" i="34"/>
  <c r="C376" i="34" s="1"/>
  <c r="D378" i="34"/>
  <c r="E378" i="34"/>
  <c r="C381" i="34"/>
  <c r="D381" i="34"/>
  <c r="E381" i="34"/>
  <c r="C382" i="34"/>
  <c r="D382" i="34"/>
  <c r="E382" i="34"/>
  <c r="C383" i="34"/>
  <c r="D383" i="34"/>
  <c r="E383" i="34"/>
  <c r="F384" i="34"/>
  <c r="F385" i="34"/>
  <c r="C386" i="34"/>
  <c r="D386" i="34"/>
  <c r="E386" i="34"/>
  <c r="F387" i="34"/>
  <c r="F386" i="34" s="1"/>
  <c r="F388" i="34"/>
  <c r="C391" i="34"/>
  <c r="C390" i="34" s="1"/>
  <c r="D391" i="34"/>
  <c r="E391" i="34"/>
  <c r="E390" i="34" s="1"/>
  <c r="C392" i="34"/>
  <c r="D392" i="34"/>
  <c r="E392" i="34"/>
  <c r="C393" i="34"/>
  <c r="D393" i="34"/>
  <c r="E393" i="34"/>
  <c r="F394" i="34"/>
  <c r="F395" i="34"/>
  <c r="C396" i="34"/>
  <c r="D396" i="34"/>
  <c r="E396" i="34"/>
  <c r="F397" i="34"/>
  <c r="F398" i="34"/>
  <c r="F396" i="34" s="1"/>
  <c r="C401" i="34"/>
  <c r="C400" i="34" s="1"/>
  <c r="D401" i="34"/>
  <c r="D400" i="34" s="1"/>
  <c r="E401" i="34"/>
  <c r="E400" i="34" s="1"/>
  <c r="C402" i="34"/>
  <c r="D402" i="34"/>
  <c r="E402" i="34"/>
  <c r="C403" i="34"/>
  <c r="D403" i="34"/>
  <c r="E403" i="34"/>
  <c r="F404" i="34"/>
  <c r="F405" i="34"/>
  <c r="F402" i="34" s="1"/>
  <c r="C406" i="34"/>
  <c r="D406" i="34"/>
  <c r="E406" i="34"/>
  <c r="F407" i="34"/>
  <c r="F406" i="34" s="1"/>
  <c r="F408" i="34"/>
  <c r="C415" i="34"/>
  <c r="C414" i="34" s="1"/>
  <c r="D415" i="34"/>
  <c r="E415" i="34"/>
  <c r="C416" i="34"/>
  <c r="D416" i="34"/>
  <c r="E416" i="34"/>
  <c r="C417" i="34"/>
  <c r="E417" i="34" s="1"/>
  <c r="C420" i="34"/>
  <c r="E420" i="34" s="1"/>
  <c r="C423" i="34"/>
  <c r="E423" i="34" s="1"/>
  <c r="I511" i="34"/>
  <c r="J511" i="34"/>
  <c r="J510" i="34" s="1"/>
  <c r="K511" i="34"/>
  <c r="L511" i="34"/>
  <c r="L510" i="34" s="1"/>
  <c r="M511" i="34"/>
  <c r="I512" i="34"/>
  <c r="J512" i="34"/>
  <c r="K512" i="34"/>
  <c r="L512" i="34"/>
  <c r="M512" i="34"/>
  <c r="E557" i="34"/>
  <c r="E558" i="34"/>
  <c r="E559" i="34" s="1"/>
  <c r="C559" i="34"/>
  <c r="D559" i="34"/>
  <c r="C654" i="34"/>
  <c r="D654" i="34"/>
  <c r="E654" i="34"/>
  <c r="F654" i="34"/>
  <c r="C655" i="34"/>
  <c r="D655" i="34"/>
  <c r="E655" i="34"/>
  <c r="F655" i="34"/>
  <c r="C657" i="34"/>
  <c r="D657" i="34"/>
  <c r="E657" i="34"/>
  <c r="F657" i="34"/>
  <c r="C658" i="34"/>
  <c r="D658" i="34"/>
  <c r="E658" i="34"/>
  <c r="F658" i="34"/>
  <c r="C661" i="34"/>
  <c r="D661" i="34"/>
  <c r="E661" i="34"/>
  <c r="F661" i="34"/>
  <c r="C662" i="34"/>
  <c r="D662" i="34"/>
  <c r="E662" i="34"/>
  <c r="F662" i="34"/>
  <c r="C663" i="34"/>
  <c r="D663" i="34"/>
  <c r="E663" i="34"/>
  <c r="F663" i="34"/>
  <c r="C666" i="34"/>
  <c r="D666" i="34"/>
  <c r="E666" i="34"/>
  <c r="F666" i="34"/>
  <c r="C671" i="34"/>
  <c r="D671" i="34"/>
  <c r="E671" i="34"/>
  <c r="F671" i="34"/>
  <c r="C672" i="34"/>
  <c r="D672" i="34"/>
  <c r="E672" i="34"/>
  <c r="F672" i="34"/>
  <c r="C673" i="34"/>
  <c r="D673" i="34"/>
  <c r="E673" i="34"/>
  <c r="F673" i="34"/>
  <c r="C676" i="34"/>
  <c r="D676" i="34"/>
  <c r="E676" i="34"/>
  <c r="F676" i="34"/>
  <c r="C681" i="34"/>
  <c r="D681" i="34"/>
  <c r="E681" i="34"/>
  <c r="F681" i="34"/>
  <c r="C682" i="34"/>
  <c r="D682" i="34"/>
  <c r="E682" i="34"/>
  <c r="F682" i="34"/>
  <c r="C683" i="34"/>
  <c r="D683" i="34"/>
  <c r="E683" i="34"/>
  <c r="F683" i="34"/>
  <c r="C686" i="34"/>
  <c r="D686" i="34"/>
  <c r="E686" i="34"/>
  <c r="F686" i="34"/>
  <c r="H126" i="37" l="1"/>
  <c r="M510" i="34"/>
  <c r="K510" i="34"/>
  <c r="I510" i="34"/>
  <c r="D414" i="34"/>
  <c r="F401" i="34"/>
  <c r="F392" i="34"/>
  <c r="F375" i="34"/>
  <c r="E380" i="34"/>
  <c r="C380" i="34"/>
  <c r="E376" i="34"/>
  <c r="D372" i="34"/>
  <c r="E371" i="34"/>
  <c r="C371" i="34"/>
  <c r="E222" i="34"/>
  <c r="C217" i="34"/>
  <c r="E163" i="34"/>
  <c r="F150" i="34"/>
  <c r="D150" i="34"/>
  <c r="D146" i="34"/>
  <c r="F143" i="34"/>
  <c r="D143" i="34"/>
  <c r="E139" i="34"/>
  <c r="F138" i="34"/>
  <c r="D138" i="34"/>
  <c r="E92" i="34"/>
  <c r="F391" i="34"/>
  <c r="F390" i="34" s="1"/>
  <c r="D390" i="34"/>
  <c r="F378" i="34"/>
  <c r="F374" i="34"/>
  <c r="D380" i="34"/>
  <c r="D376" i="34"/>
  <c r="E372" i="34"/>
  <c r="C372" i="34"/>
  <c r="D371" i="34"/>
  <c r="F357" i="34"/>
  <c r="E227" i="34"/>
  <c r="E221" i="34"/>
  <c r="F219" i="34"/>
  <c r="F163" i="34"/>
  <c r="D163" i="34"/>
  <c r="E150" i="34"/>
  <c r="E146" i="34"/>
  <c r="E143" i="34"/>
  <c r="F139" i="34"/>
  <c r="D139" i="34"/>
  <c r="E138" i="34"/>
  <c r="E101" i="34"/>
  <c r="E74" i="34"/>
  <c r="E414" i="34"/>
  <c r="F400" i="34"/>
  <c r="F372" i="34"/>
  <c r="E370" i="34"/>
  <c r="C370" i="34"/>
  <c r="D370" i="34"/>
  <c r="E217" i="34"/>
  <c r="E680" i="34"/>
  <c r="C680" i="34"/>
  <c r="E670" i="34"/>
  <c r="C670" i="34"/>
  <c r="E656" i="34"/>
  <c r="C656" i="34"/>
  <c r="E652" i="34"/>
  <c r="C652" i="34"/>
  <c r="E651" i="34"/>
  <c r="C651" i="34"/>
  <c r="F393" i="34"/>
  <c r="F377" i="34"/>
  <c r="F376" i="34" s="1"/>
  <c r="D373" i="34"/>
  <c r="D217" i="34"/>
  <c r="F217" i="34" s="1"/>
  <c r="F140" i="34"/>
  <c r="F137" i="34" s="1"/>
  <c r="D140" i="34"/>
  <c r="D137" i="34" s="1"/>
  <c r="F680" i="34"/>
  <c r="D680" i="34"/>
  <c r="F670" i="34"/>
  <c r="D670" i="34"/>
  <c r="F656" i="34"/>
  <c r="D656" i="34"/>
  <c r="F652" i="34"/>
  <c r="D652" i="34"/>
  <c r="F651" i="34"/>
  <c r="D651" i="34"/>
  <c r="F403" i="34"/>
  <c r="F383" i="34"/>
  <c r="F382" i="34"/>
  <c r="F381" i="34"/>
  <c r="F380" i="34" s="1"/>
  <c r="E373" i="34"/>
  <c r="C373" i="34"/>
  <c r="E140" i="34"/>
  <c r="E137" i="34" s="1"/>
  <c r="F650" i="34"/>
  <c r="D650" i="34"/>
  <c r="E650" i="34"/>
  <c r="C650" i="34"/>
  <c r="F653" i="34"/>
  <c r="D653" i="34"/>
  <c r="E653" i="34"/>
  <c r="C653" i="34"/>
  <c r="F373" i="34"/>
  <c r="C246" i="32"/>
  <c r="D246" i="32"/>
  <c r="E246" i="32"/>
  <c r="F246" i="32"/>
  <c r="C247" i="32"/>
  <c r="D247" i="32"/>
  <c r="E247" i="32"/>
  <c r="F247" i="32"/>
  <c r="C248" i="32"/>
  <c r="D248" i="32"/>
  <c r="E248" i="32"/>
  <c r="F248" i="32"/>
  <c r="F371" i="34" l="1"/>
  <c r="F370" i="34" s="1"/>
  <c r="G31" i="25"/>
  <c r="G32" i="25"/>
  <c r="G33" i="25"/>
  <c r="B9" i="17"/>
  <c r="C10" i="17" s="1"/>
  <c r="E10" i="17"/>
  <c r="E11" i="17"/>
  <c r="E12" i="17"/>
  <c r="E13" i="17"/>
  <c r="E14" i="17"/>
  <c r="E15" i="17"/>
  <c r="E16" i="17"/>
  <c r="E17" i="17"/>
  <c r="E18" i="17"/>
  <c r="E19" i="17"/>
  <c r="E20" i="17"/>
  <c r="E21" i="17"/>
  <c r="B30" i="17"/>
  <c r="D30" i="17"/>
  <c r="C31" i="17"/>
  <c r="C30" i="17" s="1"/>
  <c r="E31" i="17"/>
  <c r="C32" i="17"/>
  <c r="E32" i="17"/>
  <c r="C33" i="17"/>
  <c r="E33" i="17"/>
  <c r="C34" i="17"/>
  <c r="E34" i="17"/>
  <c r="C35" i="17"/>
  <c r="E35" i="17"/>
  <c r="C36" i="17"/>
  <c r="E36" i="17"/>
  <c r="C37" i="17"/>
  <c r="E37" i="17"/>
  <c r="C38" i="17"/>
  <c r="E38" i="17"/>
  <c r="C39" i="17"/>
  <c r="E39" i="17"/>
  <c r="C40" i="17"/>
  <c r="E40" i="17"/>
  <c r="C41" i="17"/>
  <c r="E41" i="17"/>
  <c r="C51" i="17"/>
  <c r="E51" i="17"/>
  <c r="C52" i="17"/>
  <c r="E52" i="17"/>
  <c r="C53" i="17"/>
  <c r="E53" i="17"/>
  <c r="C54" i="17"/>
  <c r="E54" i="17"/>
  <c r="C55" i="17"/>
  <c r="E55" i="17"/>
  <c r="C56" i="17"/>
  <c r="E56" i="17"/>
  <c r="C57" i="17"/>
  <c r="E57" i="17"/>
  <c r="C58" i="17"/>
  <c r="E58" i="17"/>
  <c r="C83" i="17"/>
  <c r="E83" i="17"/>
  <c r="C84" i="17"/>
  <c r="E84" i="17"/>
  <c r="C85" i="17"/>
  <c r="E85" i="17"/>
  <c r="C86" i="17"/>
  <c r="E86" i="17"/>
  <c r="C87" i="17"/>
  <c r="E87" i="17"/>
  <c r="C88" i="17"/>
  <c r="E88" i="17"/>
  <c r="C89" i="17"/>
  <c r="E89" i="17"/>
  <c r="C90" i="17"/>
  <c r="E90" i="17"/>
  <c r="C91" i="17"/>
  <c r="E91" i="17"/>
  <c r="B6" i="15"/>
  <c r="D6" i="15"/>
  <c r="E6" i="15"/>
  <c r="B35" i="15"/>
  <c r="D35" i="15"/>
  <c r="E35" i="15"/>
  <c r="B39" i="15"/>
  <c r="B34" i="15" s="1"/>
  <c r="D39" i="15"/>
  <c r="E39" i="15"/>
  <c r="E34" i="15" s="1"/>
  <c r="B49" i="15"/>
  <c r="D49" i="15"/>
  <c r="E49" i="15"/>
  <c r="H210" i="11"/>
  <c r="I210" i="11"/>
  <c r="G235" i="11"/>
  <c r="H235" i="11"/>
  <c r="E82" i="17" l="1"/>
  <c r="E50" i="17"/>
  <c r="E30" i="17"/>
  <c r="E9" i="17"/>
  <c r="D34" i="15"/>
  <c r="C82" i="17"/>
  <c r="C50" i="17"/>
  <c r="C21" i="17"/>
  <c r="C20" i="17"/>
  <c r="C19" i="17"/>
  <c r="C18" i="17"/>
  <c r="C17" i="17"/>
  <c r="C16" i="17"/>
  <c r="C15" i="17"/>
  <c r="C14" i="17"/>
  <c r="C13" i="17"/>
  <c r="C12" i="17"/>
  <c r="C11" i="17"/>
  <c r="C9" i="17" s="1"/>
  <c r="M671" i="9"/>
  <c r="L671" i="9"/>
  <c r="E671" i="9"/>
  <c r="D671" i="9"/>
  <c r="M659" i="9"/>
  <c r="L659" i="9"/>
  <c r="K659" i="9"/>
  <c r="J659" i="9"/>
  <c r="G659" i="9"/>
  <c r="E659" i="9"/>
  <c r="D659" i="9"/>
  <c r="C659" i="9"/>
  <c r="B659" i="9"/>
  <c r="M647" i="9"/>
  <c r="L647" i="9"/>
  <c r="K647" i="9"/>
  <c r="J647" i="9"/>
  <c r="G647" i="9"/>
  <c r="E647" i="9"/>
  <c r="D647" i="9"/>
  <c r="C647" i="9"/>
  <c r="B647" i="9"/>
  <c r="E637" i="9"/>
  <c r="E636" i="9" s="1"/>
  <c r="C636" i="9"/>
  <c r="B636" i="9"/>
  <c r="C621" i="9"/>
  <c r="E604" i="9"/>
  <c r="C604" i="9"/>
  <c r="B604" i="9"/>
  <c r="E572" i="9"/>
  <c r="D572" i="9"/>
  <c r="C572" i="9"/>
  <c r="B572" i="9"/>
  <c r="C564" i="9"/>
  <c r="B564" i="9"/>
  <c r="C555" i="9"/>
  <c r="B555" i="9"/>
  <c r="C546" i="9"/>
  <c r="B546" i="9"/>
  <c r="B538" i="9"/>
  <c r="I496" i="9"/>
  <c r="E493" i="9"/>
  <c r="D493" i="9"/>
  <c r="C493" i="9"/>
  <c r="B493" i="9"/>
  <c r="E484" i="9"/>
  <c r="D484" i="9"/>
  <c r="C484" i="9"/>
  <c r="B484" i="9"/>
  <c r="N476" i="9"/>
  <c r="M476" i="9"/>
  <c r="L476" i="9"/>
  <c r="K476" i="9"/>
  <c r="I476" i="9"/>
  <c r="E475" i="9"/>
  <c r="D475" i="9"/>
  <c r="C475" i="9"/>
  <c r="B475" i="9"/>
  <c r="D466" i="9"/>
  <c r="C466" i="9"/>
  <c r="B466" i="9"/>
  <c r="E373" i="9"/>
  <c r="D373" i="9"/>
  <c r="E371" i="9"/>
  <c r="D371" i="9"/>
  <c r="C371" i="9"/>
  <c r="B371" i="9"/>
  <c r="E324" i="9"/>
  <c r="D324" i="9"/>
  <c r="B264" i="9"/>
  <c r="K206" i="9"/>
  <c r="K205" i="9"/>
  <c r="D197" i="9"/>
  <c r="D196" i="9"/>
  <c r="D195" i="9"/>
  <c r="D194" i="9"/>
  <c r="D193" i="9"/>
  <c r="D192" i="9"/>
  <c r="D191" i="9"/>
  <c r="D190" i="9"/>
  <c r="D189" i="9"/>
  <c r="D188" i="9"/>
  <c r="D187" i="9"/>
  <c r="D186" i="9"/>
  <c r="D185" i="9"/>
  <c r="D184" i="9"/>
  <c r="D183" i="9"/>
  <c r="B182" i="9"/>
  <c r="D182" i="9" s="1"/>
  <c r="D181" i="9"/>
  <c r="C155" i="9"/>
  <c r="C146" i="9"/>
  <c r="C137" i="9"/>
  <c r="B113" i="9"/>
  <c r="B112" i="9"/>
  <c r="B111" i="9"/>
  <c r="B110" i="9"/>
  <c r="B109" i="9"/>
  <c r="B108" i="9"/>
  <c r="B107" i="9"/>
  <c r="B106" i="9"/>
  <c r="E105" i="9"/>
  <c r="D105" i="9"/>
  <c r="C105" i="9"/>
  <c r="E93" i="9"/>
  <c r="D93" i="9"/>
  <c r="C93" i="9"/>
  <c r="C50" i="9"/>
  <c r="B50" i="9"/>
  <c r="C49" i="9"/>
  <c r="B49" i="9"/>
  <c r="B105" i="9" l="1"/>
  <c r="L155" i="6"/>
  <c r="L156" i="6"/>
  <c r="L157" i="6"/>
  <c r="L158" i="6"/>
  <c r="L159" i="6"/>
  <c r="L160" i="6"/>
  <c r="L161" i="6"/>
  <c r="L162" i="6"/>
  <c r="L163" i="6"/>
  <c r="L164" i="6"/>
  <c r="L165" i="6"/>
  <c r="L154" i="6"/>
  <c r="I270" i="6"/>
  <c r="H270" i="6"/>
  <c r="L166" i="6" l="1"/>
  <c r="AD465" i="7"/>
  <c r="AB413" i="7"/>
  <c r="AB412" i="7"/>
  <c r="AB411" i="7"/>
  <c r="AB410" i="7"/>
  <c r="AG409" i="7"/>
  <c r="AG411" i="7" s="1"/>
  <c r="AF409" i="7"/>
  <c r="AF411" i="7" s="1"/>
  <c r="AE409" i="7"/>
  <c r="AE411" i="7" s="1"/>
  <c r="AD409" i="7"/>
  <c r="AD411" i="7" s="1"/>
  <c r="AG408" i="7"/>
  <c r="AF408" i="7"/>
  <c r="AE408" i="7"/>
  <c r="AD408" i="7"/>
  <c r="AG407" i="7"/>
  <c r="AF407" i="7"/>
  <c r="AE407" i="7"/>
  <c r="AD407" i="7"/>
  <c r="AG406" i="7"/>
  <c r="AF406" i="7"/>
  <c r="AE406" i="7"/>
  <c r="AD406" i="7"/>
  <c r="AB406" i="7"/>
  <c r="C398" i="7"/>
  <c r="C389" i="7"/>
  <c r="G212" i="6"/>
  <c r="K63" i="6"/>
  <c r="J63" i="6"/>
  <c r="P58" i="6"/>
  <c r="O58" i="6"/>
  <c r="N58" i="6"/>
  <c r="M58" i="6"/>
  <c r="L58" i="6"/>
  <c r="K58" i="6"/>
  <c r="J58" i="6"/>
  <c r="I58" i="6"/>
</calcChain>
</file>

<file path=xl/sharedStrings.xml><?xml version="1.0" encoding="utf-8"?>
<sst xmlns="http://schemas.openxmlformats.org/spreadsheetml/2006/main" count="8267" uniqueCount="2316">
  <si>
    <t>6.1. Agriculture</t>
  </si>
  <si>
    <t xml:space="preserve">6.2. Environment </t>
  </si>
  <si>
    <t>Climate</t>
  </si>
  <si>
    <t>Water</t>
  </si>
  <si>
    <t>Waste</t>
  </si>
  <si>
    <t>Agriculture</t>
  </si>
  <si>
    <t>Environment</t>
  </si>
  <si>
    <t>Region</t>
  </si>
  <si>
    <t>Total</t>
  </si>
  <si>
    <t>Number</t>
  </si>
  <si>
    <t>Area</t>
  </si>
  <si>
    <t>Abu Dhabi</t>
  </si>
  <si>
    <t>Al Ain</t>
  </si>
  <si>
    <t>Source: Abu Dhabi Food Control Authority</t>
  </si>
  <si>
    <t>Item</t>
  </si>
  <si>
    <t>Fruits</t>
  </si>
  <si>
    <t>Crops</t>
  </si>
  <si>
    <t>Vegetable</t>
  </si>
  <si>
    <t>Windbreaks</t>
  </si>
  <si>
    <t>Building</t>
  </si>
  <si>
    <t>(Donum)</t>
  </si>
  <si>
    <t>(Tons)</t>
  </si>
  <si>
    <t>(Thousand AED)</t>
  </si>
  <si>
    <t>Type</t>
  </si>
  <si>
    <r>
      <t xml:space="preserve">Production
</t>
    </r>
    <r>
      <rPr>
        <i/>
        <sz val="8"/>
        <rFont val="Calibri"/>
        <family val="2"/>
      </rPr>
      <t>(Tons)</t>
    </r>
  </si>
  <si>
    <t>Tomato</t>
  </si>
  <si>
    <t>Pepper</t>
  </si>
  <si>
    <t>Cucumber</t>
  </si>
  <si>
    <t>Marrow</t>
  </si>
  <si>
    <t>Watermelon</t>
  </si>
  <si>
    <t>Sweet Melon</t>
  </si>
  <si>
    <t>Onion</t>
  </si>
  <si>
    <t>Eggplant</t>
  </si>
  <si>
    <t>Cauliflower</t>
  </si>
  <si>
    <t>Cabbage</t>
  </si>
  <si>
    <t>J.Mallow</t>
  </si>
  <si>
    <t>Beets</t>
  </si>
  <si>
    <t>Corn</t>
  </si>
  <si>
    <t>Turnip</t>
  </si>
  <si>
    <t>Carrot</t>
  </si>
  <si>
    <t>Number and Area of Greenhouses, by Region</t>
  </si>
  <si>
    <t>Lemon</t>
  </si>
  <si>
    <t>Orange</t>
  </si>
  <si>
    <t>Mango</t>
  </si>
  <si>
    <t>Pomegranate</t>
  </si>
  <si>
    <t>Figs</t>
  </si>
  <si>
    <t>Guavas</t>
  </si>
  <si>
    <t>Grapes</t>
  </si>
  <si>
    <t>Mulberry</t>
  </si>
  <si>
    <t>Almonds</t>
  </si>
  <si>
    <t>Banana</t>
  </si>
  <si>
    <t>Cider</t>
  </si>
  <si>
    <t>Others</t>
  </si>
  <si>
    <r>
      <rPr>
        <sz val="9"/>
        <color rgb="FFFF0000"/>
        <rFont val="Calibri"/>
        <family val="2"/>
      </rPr>
      <t xml:space="preserve">* </t>
    </r>
    <r>
      <rPr>
        <sz val="9"/>
        <rFont val="Calibri"/>
        <family val="2"/>
      </rPr>
      <t>Except for date palm</t>
    </r>
  </si>
  <si>
    <r>
      <rPr>
        <sz val="9"/>
        <color rgb="FFFF0000"/>
        <rFont val="Calibri"/>
        <family val="2"/>
      </rPr>
      <t>*</t>
    </r>
    <r>
      <rPr>
        <sz val="9"/>
        <rFont val="Calibri"/>
        <family val="2"/>
      </rPr>
      <t xml:space="preserve"> Except for date palm</t>
    </r>
  </si>
  <si>
    <t>Product</t>
  </si>
  <si>
    <t>Quantity</t>
  </si>
  <si>
    <t>Value</t>
  </si>
  <si>
    <t>Cowpeas</t>
  </si>
  <si>
    <t>Beans</t>
  </si>
  <si>
    <t>Peas</t>
  </si>
  <si>
    <t>G Rocket</t>
  </si>
  <si>
    <t>Lettuce</t>
  </si>
  <si>
    <t>Spinach</t>
  </si>
  <si>
    <t>Coriander</t>
  </si>
  <si>
    <t>Parsley</t>
  </si>
  <si>
    <t>Potato</t>
  </si>
  <si>
    <t>Grass/Hay (Livestock fed)</t>
  </si>
  <si>
    <t>( 2005 = 100)</t>
  </si>
  <si>
    <t>Crop</t>
  </si>
  <si>
    <t>All Products</t>
  </si>
  <si>
    <t>S. Cucumber</t>
  </si>
  <si>
    <t>na</t>
  </si>
  <si>
    <t>Source: Statistics Centre - Abu Dhabi</t>
  </si>
  <si>
    <r>
      <t>2010</t>
    </r>
    <r>
      <rPr>
        <b/>
        <sz val="10"/>
        <color rgb="FFFF0000"/>
        <rFont val="Calibri"/>
        <family val="2"/>
      </rPr>
      <t>*</t>
    </r>
  </si>
  <si>
    <t>Cattle</t>
  </si>
  <si>
    <t>Camels</t>
  </si>
  <si>
    <t>Unit</t>
  </si>
  <si>
    <t>Fish Families</t>
  </si>
  <si>
    <t>Carangidae</t>
  </si>
  <si>
    <t>Haemulidae</t>
  </si>
  <si>
    <t>Lethrinidae</t>
  </si>
  <si>
    <t>Lutjanidae</t>
  </si>
  <si>
    <t>Portunidae</t>
  </si>
  <si>
    <t>Scombridae</t>
  </si>
  <si>
    <t>Serranidae</t>
  </si>
  <si>
    <t>Sparidae</t>
  </si>
  <si>
    <t>Source: Environment Agency - Abu Dhabi</t>
  </si>
  <si>
    <t>Type of Animal</t>
  </si>
  <si>
    <t>Grand Total</t>
  </si>
  <si>
    <t>Sheep</t>
  </si>
  <si>
    <t>Goats</t>
  </si>
  <si>
    <t>Live animals and their products</t>
  </si>
  <si>
    <t>Vegetable products</t>
  </si>
  <si>
    <t>Animals or vegetable fats, oils and waxes</t>
  </si>
  <si>
    <t>Foodstuffs, beverages, spirits and tobacco</t>
  </si>
  <si>
    <t>Fertilizers</t>
  </si>
  <si>
    <t>Pesticides and rodents, fungi, weeds</t>
  </si>
  <si>
    <t>Description</t>
  </si>
  <si>
    <t>Imports</t>
  </si>
  <si>
    <t>Exports</t>
  </si>
  <si>
    <t>Re-Exports</t>
  </si>
  <si>
    <t>Insecticides</t>
  </si>
  <si>
    <t>Liter</t>
  </si>
  <si>
    <t>Kilogram</t>
  </si>
  <si>
    <t>Fungicides</t>
  </si>
  <si>
    <t>Acaroids</t>
  </si>
  <si>
    <t xml:space="preserve">Phostoxin </t>
  </si>
  <si>
    <t>6.2. Environment</t>
  </si>
  <si>
    <r>
      <t>6.2.1  Area</t>
    </r>
    <r>
      <rPr>
        <b/>
        <sz val="11"/>
        <color rgb="FFFF0000"/>
        <rFont val="Calibri"/>
        <family val="2"/>
      </rPr>
      <t>*</t>
    </r>
    <r>
      <rPr>
        <b/>
        <sz val="11"/>
        <color indexed="8"/>
        <rFont val="Calibri"/>
        <family val="2"/>
      </rPr>
      <t xml:space="preserve"> of the United Arab Emirates</t>
    </r>
  </si>
  <si>
    <t>Emirate</t>
  </si>
  <si>
    <t>Sq. mile</t>
  </si>
  <si>
    <t>Sq. kilometre</t>
  </si>
  <si>
    <t>%</t>
  </si>
  <si>
    <t>Dubai</t>
  </si>
  <si>
    <t>Sharjah</t>
  </si>
  <si>
    <t>Ras Al-Khaimah</t>
  </si>
  <si>
    <t>Fujairah</t>
  </si>
  <si>
    <t>Umm Al Qiwain</t>
  </si>
  <si>
    <t>Ajman</t>
  </si>
  <si>
    <t>Source: Ministry of Economy</t>
  </si>
  <si>
    <t xml:space="preserve">Month </t>
  </si>
  <si>
    <t>Jan</t>
  </si>
  <si>
    <t>Feb</t>
  </si>
  <si>
    <t>Mar</t>
  </si>
  <si>
    <t>Apr</t>
  </si>
  <si>
    <t>May</t>
  </si>
  <si>
    <t>Jun</t>
  </si>
  <si>
    <t>Jul</t>
  </si>
  <si>
    <t>Aug</t>
  </si>
  <si>
    <t>Sep</t>
  </si>
  <si>
    <t>Oct</t>
  </si>
  <si>
    <t>Nov</t>
  </si>
  <si>
    <t>Dec</t>
  </si>
  <si>
    <t>Average 
Minimum</t>
  </si>
  <si>
    <t>January</t>
  </si>
  <si>
    <t>February</t>
  </si>
  <si>
    <t>March</t>
  </si>
  <si>
    <t>April</t>
  </si>
  <si>
    <t>June</t>
  </si>
  <si>
    <t>July</t>
  </si>
  <si>
    <t>August</t>
  </si>
  <si>
    <t>September</t>
  </si>
  <si>
    <t>October</t>
  </si>
  <si>
    <t>November</t>
  </si>
  <si>
    <t>December</t>
  </si>
  <si>
    <t>(Millimetres )</t>
  </si>
  <si>
    <t>Month</t>
  </si>
  <si>
    <t>Trace</t>
  </si>
  <si>
    <t>AL Ain</t>
  </si>
  <si>
    <t>(Hectopascal)</t>
  </si>
  <si>
    <t>(%)</t>
  </si>
  <si>
    <t xml:space="preserve">Monthly 
Average </t>
  </si>
  <si>
    <t>Average 
Maximum</t>
  </si>
  <si>
    <r>
      <t>(Knot</t>
    </r>
    <r>
      <rPr>
        <i/>
        <sz val="9"/>
        <color rgb="FFFF0000"/>
        <rFont val="Calibri"/>
        <family val="2"/>
      </rPr>
      <t>*</t>
    </r>
    <r>
      <rPr>
        <i/>
        <sz val="9"/>
        <color theme="1"/>
        <rFont val="Calibri"/>
        <family val="2"/>
      </rPr>
      <t>)</t>
    </r>
  </si>
  <si>
    <r>
      <rPr>
        <sz val="9"/>
        <color rgb="FFFF0000"/>
        <rFont val="Calibri"/>
        <family val="2"/>
      </rPr>
      <t>*</t>
    </r>
    <r>
      <rPr>
        <sz val="9"/>
        <color theme="1"/>
        <rFont val="Calibri"/>
        <family val="2"/>
      </rPr>
      <t>Knot = 1.15 mph</t>
    </r>
  </si>
  <si>
    <t>Average</t>
  </si>
  <si>
    <t>Absolute 
Maximum</t>
  </si>
  <si>
    <t>(Hours)</t>
  </si>
  <si>
    <t>(Watt /m²/h)</t>
  </si>
  <si>
    <t>Minimum</t>
  </si>
  <si>
    <t>Maximum</t>
  </si>
  <si>
    <r>
      <t>(Microgram/m</t>
    </r>
    <r>
      <rPr>
        <i/>
        <vertAlign val="superscript"/>
        <sz val="9"/>
        <color theme="1"/>
        <rFont val="Calibri"/>
        <family val="2"/>
      </rPr>
      <t>3</t>
    </r>
    <r>
      <rPr>
        <i/>
        <sz val="9"/>
        <color theme="1"/>
        <rFont val="Calibri"/>
        <family val="2"/>
      </rPr>
      <t>)</t>
    </r>
  </si>
  <si>
    <t>Industrial - Mussafah</t>
  </si>
  <si>
    <t>Regional background - Liwa Oasis</t>
  </si>
  <si>
    <r>
      <t>(Milligram/m</t>
    </r>
    <r>
      <rPr>
        <i/>
        <vertAlign val="superscript"/>
        <sz val="9"/>
        <color theme="1"/>
        <rFont val="Calibri"/>
        <family val="2"/>
      </rPr>
      <t>3</t>
    </r>
    <r>
      <rPr>
        <i/>
        <sz val="9"/>
        <color theme="1"/>
        <rFont val="Calibri"/>
        <family val="2"/>
      </rPr>
      <t>)</t>
    </r>
  </si>
  <si>
    <t>(Decibels)</t>
  </si>
  <si>
    <t>Business Sector</t>
  </si>
  <si>
    <t>*</t>
  </si>
  <si>
    <t>**</t>
  </si>
  <si>
    <t>Petrochemicals</t>
  </si>
  <si>
    <t>* Included with exploration and production</t>
  </si>
  <si>
    <t>** New business sector</t>
  </si>
  <si>
    <t>Pollutant</t>
  </si>
  <si>
    <t>Source : Statistics Centre- Abu Dhabi</t>
  </si>
  <si>
    <t>Source: Statistics Centre- Abu Dhabi</t>
  </si>
  <si>
    <t xml:space="preserve">(Tons) </t>
  </si>
  <si>
    <t>Source</t>
  </si>
  <si>
    <t xml:space="preserve">Total </t>
  </si>
  <si>
    <t>Source: Abu Dhabi Water and Electricity Authority - ADWEA</t>
  </si>
  <si>
    <t xml:space="preserve">Pollutant </t>
  </si>
  <si>
    <t xml:space="preserve">Nitrogen Oxides </t>
  </si>
  <si>
    <t>Lead (Pb)</t>
  </si>
  <si>
    <r>
      <t>Methane (CH</t>
    </r>
    <r>
      <rPr>
        <vertAlign val="subscript"/>
        <sz val="10"/>
        <color theme="1"/>
        <rFont val="Calibri"/>
        <family val="2"/>
      </rPr>
      <t>4</t>
    </r>
    <r>
      <rPr>
        <sz val="10"/>
        <color theme="1"/>
        <rFont val="Calibri"/>
        <family val="2"/>
      </rPr>
      <t>)</t>
    </r>
  </si>
  <si>
    <t>Source: Abu Dhabi Sewerage Services Company</t>
  </si>
  <si>
    <t xml:space="preserve">Abu Dhabi </t>
  </si>
  <si>
    <t>Daily average</t>
  </si>
  <si>
    <t>Source: The Centre of Waste Management  - Abu Dhabi</t>
  </si>
  <si>
    <t>Salmonella</t>
  </si>
  <si>
    <t>Brucellosis</t>
  </si>
  <si>
    <t xml:space="preserve">Other </t>
  </si>
  <si>
    <t>Source: Health Authority - Abu Dhabi</t>
  </si>
  <si>
    <t xml:space="preserve">Injury Category </t>
  </si>
  <si>
    <t xml:space="preserve">Occupational RTI </t>
  </si>
  <si>
    <t xml:space="preserve">Source: Abu Dhabi National Oil Company - ADNOC </t>
  </si>
  <si>
    <t xml:space="preserve">* Including Fatal accident Rate </t>
  </si>
  <si>
    <t xml:space="preserve">
</t>
  </si>
  <si>
    <t xml:space="preserve"> Khalifa school</t>
  </si>
  <si>
    <t>Bida Zayed</t>
  </si>
  <si>
    <t xml:space="preserve"> (Donums)</t>
  </si>
  <si>
    <t>(Donums)</t>
  </si>
  <si>
    <t xml:space="preserve">Source : Abu Dhabi National Oil Company - ADNOC </t>
  </si>
  <si>
    <r>
      <t>Source: Health Authority - Abu Dhabi</t>
    </r>
    <r>
      <rPr>
        <sz val="9"/>
        <color indexed="63"/>
        <rFont val="Calibri"/>
        <family val="2"/>
      </rPr>
      <t xml:space="preserve"> </t>
    </r>
  </si>
  <si>
    <r>
      <rPr>
        <sz val="8"/>
        <color rgb="FFFF0000"/>
        <rFont val="Calibri"/>
        <family val="2"/>
      </rPr>
      <t>*</t>
    </r>
    <r>
      <rPr>
        <sz val="8"/>
        <color indexed="8"/>
        <rFont val="Calibri"/>
        <family val="2"/>
      </rPr>
      <t xml:space="preserve"> Excluding islands</t>
    </r>
  </si>
  <si>
    <r>
      <rPr>
        <sz val="9"/>
        <color rgb="FFFF0000"/>
        <rFont val="Calibri"/>
        <family val="2"/>
      </rPr>
      <t>*</t>
    </r>
    <r>
      <rPr>
        <sz val="9"/>
        <color theme="1"/>
        <rFont val="Calibri"/>
        <family val="2"/>
      </rPr>
      <t>Estimates</t>
    </r>
  </si>
  <si>
    <t>Pheromones (Number)</t>
  </si>
  <si>
    <t>Source: National Centre for Meteorology and Seismology</t>
  </si>
  <si>
    <t>Al Gharbia</t>
  </si>
  <si>
    <t>Abu Dhabi and Al Gharbia</t>
  </si>
  <si>
    <t xml:space="preserve">Al Gharbia </t>
  </si>
  <si>
    <r>
      <t>2011</t>
    </r>
    <r>
      <rPr>
        <b/>
        <sz val="10"/>
        <color rgb="FFFF0000"/>
        <rFont val="Calibri"/>
        <family val="2"/>
      </rPr>
      <t>*</t>
    </r>
  </si>
  <si>
    <t>**Includes Fatal Accident Rate (FAR)</t>
  </si>
  <si>
    <t>RH aver min</t>
  </si>
  <si>
    <t>RH aver max</t>
  </si>
  <si>
    <t>Minimum temperature - Abu Dhabi</t>
  </si>
  <si>
    <t>Maximum temperature - Abu Dhabi</t>
  </si>
  <si>
    <t>Minimum temperature - Al Ain</t>
  </si>
  <si>
    <t>Maximum temperature - Al Ain</t>
  </si>
  <si>
    <t>Minimum temperature - Al Gharbia</t>
  </si>
  <si>
    <t>Maximum temperature - Al Gharbia</t>
  </si>
  <si>
    <t xml:space="preserve">Absolute 
minimum </t>
  </si>
  <si>
    <t>Average 
minimum</t>
  </si>
  <si>
    <t xml:space="preserve">Absolute 
maximum </t>
  </si>
  <si>
    <t xml:space="preserve"> Average maximum</t>
  </si>
  <si>
    <t>Average rainfall by month and region, 2011</t>
  </si>
  <si>
    <t>Heaviest fall in one day</t>
  </si>
  <si>
    <t>Total for
 month</t>
  </si>
  <si>
    <t xml:space="preserve">Monthly 
average </t>
  </si>
  <si>
    <t>Average
 minimum</t>
  </si>
  <si>
    <t>Average 
maximum</t>
  </si>
  <si>
    <t>Indicator (maximum allowable limit)</t>
  </si>
  <si>
    <t xml:space="preserve">City centre - Khadija School </t>
  </si>
  <si>
    <t>City centre - Gayathi School</t>
  </si>
  <si>
    <t>Road side - Al Ain Street</t>
  </si>
  <si>
    <t>Urban/ residential - Al Ain School</t>
  </si>
  <si>
    <t>Station location</t>
  </si>
  <si>
    <t>Road side - Hamdan Street</t>
  </si>
  <si>
    <t>Road side - Al Ain  Street</t>
  </si>
  <si>
    <t>Business sector</t>
  </si>
  <si>
    <t>Independent operators</t>
  </si>
  <si>
    <r>
      <t>Shared services</t>
    </r>
    <r>
      <rPr>
        <sz val="10"/>
        <color rgb="FFFF0000"/>
        <rFont val="Calibri"/>
        <family val="2"/>
      </rPr>
      <t>**</t>
    </r>
  </si>
  <si>
    <t>Marketing and refining</t>
  </si>
  <si>
    <t xml:space="preserve">Gas processing </t>
  </si>
  <si>
    <r>
      <t>Sulphur dioxide (SO</t>
    </r>
    <r>
      <rPr>
        <vertAlign val="subscript"/>
        <sz val="10"/>
        <color theme="1"/>
        <rFont val="Calibri"/>
        <family val="2"/>
      </rPr>
      <t>2</t>
    </r>
    <r>
      <rPr>
        <sz val="10"/>
        <color theme="1"/>
        <rFont val="Calibri"/>
        <family val="2"/>
      </rPr>
      <t>)</t>
    </r>
  </si>
  <si>
    <t>Nitrogen oxides (NOx)</t>
  </si>
  <si>
    <t>Volatile organic compounds (VOC)</t>
  </si>
  <si>
    <t>Sulphur dioxide</t>
  </si>
  <si>
    <t>Nitrogen oxides</t>
  </si>
  <si>
    <t>Volatile organic compounds</t>
  </si>
  <si>
    <t xml:space="preserve">Sulphur dioxide </t>
  </si>
  <si>
    <t xml:space="preserve">Nitrogen oxides </t>
  </si>
  <si>
    <t>Carbon monoxide (CO)</t>
  </si>
  <si>
    <t>Working wells</t>
  </si>
  <si>
    <t>Non-working wells</t>
  </si>
  <si>
    <t>Fresh groundwater</t>
  </si>
  <si>
    <t>Brackish groundwater</t>
  </si>
  <si>
    <t>Saline groundwater</t>
  </si>
  <si>
    <t>Desalinated water consumption</t>
  </si>
  <si>
    <t xml:space="preserve">Groundwater consumption </t>
  </si>
  <si>
    <t xml:space="preserve">Desalinated water consumption </t>
  </si>
  <si>
    <t>Treated wastewater reused</t>
  </si>
  <si>
    <t>Total consumption</t>
  </si>
  <si>
    <t>Other food poisoning</t>
  </si>
  <si>
    <t>Typhoid fever</t>
  </si>
  <si>
    <t>Viral hepatitis A</t>
  </si>
  <si>
    <t>Giardia lambia</t>
  </si>
  <si>
    <t>Bacillary dysentery</t>
  </si>
  <si>
    <t xml:space="preserve">Bacterial dysentery </t>
  </si>
  <si>
    <t>Paratyphoid fever</t>
  </si>
  <si>
    <t xml:space="preserve">Occupational injury </t>
  </si>
  <si>
    <t xml:space="preserve">Fatality incidents </t>
  </si>
  <si>
    <t>Fatality non recordable</t>
  </si>
  <si>
    <t>Disability incident</t>
  </si>
  <si>
    <t xml:space="preserve">Lost time injury incidents </t>
  </si>
  <si>
    <t>Restricted workday case</t>
  </si>
  <si>
    <t>Journey incident</t>
  </si>
  <si>
    <t xml:space="preserve">Reporting dangerous occurrence </t>
  </si>
  <si>
    <t>Occurrence of occupational disease</t>
  </si>
  <si>
    <t>Road traffic incidents</t>
  </si>
  <si>
    <r>
      <t>Number of working hours (</t>
    </r>
    <r>
      <rPr>
        <i/>
        <sz val="10"/>
        <color theme="1" tint="4.9989318521683403E-2"/>
        <rFont val="Calibri"/>
        <family val="2"/>
      </rPr>
      <t>million hours</t>
    </r>
    <r>
      <rPr>
        <sz val="10"/>
        <color theme="1" tint="4.9989318521683403E-2"/>
        <rFont val="Calibri"/>
        <family val="2"/>
      </rPr>
      <t>)</t>
    </r>
  </si>
  <si>
    <t>Lost time injury frequency rate (LTIFR)</t>
  </si>
  <si>
    <t>Lost time injury severity rate (LTISR)</t>
  </si>
  <si>
    <t>Total reportable case frequency (TRCF)</t>
  </si>
  <si>
    <t>Fatal accident rate (FAR)</t>
  </si>
  <si>
    <t>Medical treatment case</t>
  </si>
  <si>
    <r>
      <t>Total reportable case frequency (TRCF)</t>
    </r>
    <r>
      <rPr>
        <sz val="10"/>
        <color rgb="FFFF0000"/>
        <rFont val="Calibri"/>
        <family val="2"/>
      </rPr>
      <t>**</t>
    </r>
  </si>
  <si>
    <r>
      <t>Sulphur dioxide (60 mcg/m</t>
    </r>
    <r>
      <rPr>
        <vertAlign val="superscript"/>
        <sz val="10"/>
        <color theme="1"/>
        <rFont val="Calibri"/>
        <family val="2"/>
      </rPr>
      <t>3</t>
    </r>
    <r>
      <rPr>
        <sz val="10"/>
        <color theme="1"/>
        <rFont val="Calibri"/>
        <family val="2"/>
      </rPr>
      <t>)</t>
    </r>
  </si>
  <si>
    <t>Nitrogen dioxide</t>
  </si>
  <si>
    <t xml:space="preserve">Ground level ozone </t>
  </si>
  <si>
    <t>Urban/ residential - Baniyas School</t>
  </si>
  <si>
    <t>Urban/ residential - Khalifa School</t>
  </si>
  <si>
    <t>Urban/ residential - Bida Zayed</t>
  </si>
  <si>
    <t>Urban/ residential  - Al Ain School</t>
  </si>
  <si>
    <t>Near miss</t>
  </si>
  <si>
    <t xml:space="preserve">
The Emirate of Abu Dhabi is located in the far west and southwest part of the United Arab Emirates along the southern cost of the Arabian Gulf between latitudes 22°40′ and around 25° north and longitudes 51° and around 56° east. The total area of the Emirate is 67,340 square kilometres, occupying about 87% of the total area of the UAE, excluding islands. The territorial waters of the Emirate embrace about 200 islands off its 700 kilometres coastline.
The topography of the Emirate is dominated by low-lying sandy terrain dotted with sand dunes exceeding 300 metres in height in some areas southwards. The eastern part of the Emirate borders the western fringes of Al-Hajar Mountains. Hafeet Mountain, Abu Dhabi’s highest elevation, rising about 1,300 metres, is located south of Al Ain city.
</t>
  </si>
  <si>
    <t>The Islands</t>
  </si>
  <si>
    <t>Minimum temperature - The Islands</t>
  </si>
  <si>
    <t>Maximum temperature - The Islands</t>
  </si>
  <si>
    <t>6.2.46. Number of working and non-working wells by region</t>
  </si>
  <si>
    <t xml:space="preserve">Area cultivated with field crops </t>
  </si>
  <si>
    <t xml:space="preserve">Area cultivated with of vegetables </t>
  </si>
  <si>
    <t xml:space="preserve">Number of sheep and goats </t>
  </si>
  <si>
    <t xml:space="preserve">Number of cattle </t>
  </si>
  <si>
    <t xml:space="preserve">Number of camels </t>
  </si>
  <si>
    <t xml:space="preserve">Number of commercial farms </t>
  </si>
  <si>
    <t>Egg production (thousand eggs)</t>
  </si>
  <si>
    <t>Exported agricultural goods (thousand AED)</t>
  </si>
  <si>
    <t>Re - exported agricultural goods (thousand AED)</t>
  </si>
  <si>
    <r>
      <t xml:space="preserve">Average minimum temperature ( </t>
    </r>
    <r>
      <rPr>
        <vertAlign val="superscript"/>
        <sz val="10"/>
        <rFont val="Calibri"/>
        <family val="2"/>
      </rPr>
      <t>o</t>
    </r>
    <r>
      <rPr>
        <sz val="10"/>
        <rFont val="Calibri"/>
        <family val="2"/>
      </rPr>
      <t>C)</t>
    </r>
  </si>
  <si>
    <t>Average minimum relative humidity (%)</t>
  </si>
  <si>
    <t>Average rainfall in millimeters</t>
  </si>
  <si>
    <r>
      <t xml:space="preserve">Average maximum temperature( </t>
    </r>
    <r>
      <rPr>
        <vertAlign val="superscript"/>
        <sz val="10"/>
        <rFont val="Calibri"/>
        <family val="2"/>
      </rPr>
      <t>o</t>
    </r>
    <r>
      <rPr>
        <sz val="10"/>
        <rFont val="Calibri"/>
        <family val="2"/>
      </rPr>
      <t>C)</t>
    </r>
  </si>
  <si>
    <t>Average maximum relative humidity (%)</t>
  </si>
  <si>
    <t>Average atmospheric pressure (hPA)</t>
  </si>
  <si>
    <t>Number of working wells</t>
  </si>
  <si>
    <t>Average withdrawal of groundwater (MCM)</t>
  </si>
  <si>
    <t>Total non-conventional water resources (MCM)</t>
  </si>
  <si>
    <t>Quantity of treated wastewater (MCM)</t>
  </si>
  <si>
    <t>20-29 Donum</t>
  </si>
  <si>
    <t>30 - 39 Donum</t>
  </si>
  <si>
    <t>40 - 49 Donum</t>
  </si>
  <si>
    <t>50 -59 Donum</t>
  </si>
  <si>
    <t>More than 60 Donum</t>
  </si>
  <si>
    <t xml:space="preserve"> Area category</t>
  </si>
  <si>
    <t>Total area of holdings</t>
  </si>
  <si>
    <t>Green houses</t>
  </si>
  <si>
    <t xml:space="preserve">Current fallow </t>
  </si>
  <si>
    <t>Potentially productive area</t>
  </si>
  <si>
    <r>
      <t xml:space="preserve">Cultivated area
</t>
    </r>
    <r>
      <rPr>
        <i/>
        <sz val="8"/>
        <rFont val="Calibri"/>
        <family val="2"/>
      </rPr>
      <t>(Donums)</t>
    </r>
  </si>
  <si>
    <t>Other vegetables</t>
  </si>
  <si>
    <t>Source: Al Foah Company</t>
  </si>
  <si>
    <t>Sweet melon</t>
  </si>
  <si>
    <t>Tons</t>
  </si>
  <si>
    <t>1000 Egg</t>
  </si>
  <si>
    <r>
      <t>Tota</t>
    </r>
    <r>
      <rPr>
        <b/>
        <sz val="10"/>
        <color theme="1"/>
        <rFont val="Calibri"/>
        <family val="2"/>
      </rPr>
      <t>l</t>
    </r>
    <r>
      <rPr>
        <b/>
        <sz val="10"/>
        <color rgb="FFFF0000"/>
        <rFont val="Calibri"/>
        <family val="2"/>
      </rPr>
      <t>*</t>
    </r>
  </si>
  <si>
    <r>
      <rPr>
        <sz val="9"/>
        <color rgb="FFFF0000"/>
        <rFont val="Calibri"/>
        <family val="2"/>
      </rPr>
      <t>*</t>
    </r>
    <r>
      <rPr>
        <sz val="9"/>
        <rFont val="Calibri"/>
        <family val="2"/>
      </rPr>
      <t xml:space="preserve"> The farmers pay only 50% of the value of the loan</t>
    </r>
  </si>
  <si>
    <r>
      <t>Fruit trees</t>
    </r>
    <r>
      <rPr>
        <b/>
        <sz val="10"/>
        <color rgb="FFFF0000"/>
        <rFont val="Calibri"/>
        <family val="2"/>
      </rPr>
      <t>*</t>
    </r>
  </si>
  <si>
    <t>% increase in CO2 emissions - oil and gas sector</t>
  </si>
  <si>
    <t>% increase in CO2 emissions - water and electricity production sector</t>
  </si>
  <si>
    <r>
      <t>Figure 6.2.1. Area</t>
    </r>
    <r>
      <rPr>
        <b/>
        <sz val="11"/>
        <color rgb="FFFF0000"/>
        <rFont val="Calibri"/>
        <family val="2"/>
      </rPr>
      <t>*</t>
    </r>
    <r>
      <rPr>
        <b/>
        <sz val="11"/>
        <color theme="1"/>
        <rFont val="Calibri"/>
        <family val="2"/>
      </rPr>
      <t xml:space="preserve"> of the United Arab Emirates</t>
    </r>
  </si>
  <si>
    <t>Figure 6.2.2. Average maximum and minimum air temperature by month and region, 2011</t>
  </si>
  <si>
    <t>Baniyas School</t>
  </si>
  <si>
    <t>Al Ain School</t>
  </si>
  <si>
    <t>Exploration and production</t>
  </si>
  <si>
    <t xml:space="preserve">Exploration and production </t>
  </si>
  <si>
    <t xml:space="preserve">Arabian Power Company </t>
  </si>
  <si>
    <t xml:space="preserve">Shuweihat CMS International Power Company </t>
  </si>
  <si>
    <t xml:space="preserve">Emirates CMS Power Company </t>
  </si>
  <si>
    <t xml:space="preserve">Gulf Total Tractebel Power Company </t>
  </si>
  <si>
    <t xml:space="preserve">Taweelah Asia Power Company </t>
  </si>
  <si>
    <t>Al Mirfa Power and Distillation Plant</t>
  </si>
  <si>
    <t xml:space="preserve">Madinat Zayed Power Plant </t>
  </si>
  <si>
    <t>Ruwais Power Company</t>
  </si>
  <si>
    <t xml:space="preserve">Gulf total Tractebel Power Company </t>
  </si>
  <si>
    <r>
      <t>Sulphur dioxide (SO</t>
    </r>
    <r>
      <rPr>
        <vertAlign val="subscript"/>
        <sz val="10"/>
        <color theme="1"/>
        <rFont val="Cambria"/>
        <family val="1"/>
        <scheme val="major"/>
      </rPr>
      <t>2</t>
    </r>
    <r>
      <rPr>
        <sz val="10"/>
        <color theme="1"/>
        <rFont val="Cambria"/>
        <family val="1"/>
        <scheme val="major"/>
      </rPr>
      <t>)</t>
    </r>
  </si>
  <si>
    <t>(Million tons)</t>
  </si>
  <si>
    <t>*Data include ADWEA group of companies, IWPP's and TAQA</t>
  </si>
  <si>
    <r>
      <t>Nitrous oxide (N</t>
    </r>
    <r>
      <rPr>
        <vertAlign val="subscript"/>
        <sz val="10"/>
        <color theme="1"/>
        <rFont val="Calibri"/>
        <family val="2"/>
      </rPr>
      <t>2</t>
    </r>
    <r>
      <rPr>
        <sz val="10"/>
        <color theme="1"/>
        <rFont val="Calibri"/>
        <family val="2"/>
      </rPr>
      <t>O)</t>
    </r>
  </si>
  <si>
    <t> 135.8</t>
  </si>
  <si>
    <t> 95.9</t>
  </si>
  <si>
    <t> 10.5</t>
  </si>
  <si>
    <t> 29.4</t>
  </si>
  <si>
    <t> 0.2</t>
  </si>
  <si>
    <t> 1.4</t>
  </si>
  <si>
    <t> 1.2</t>
  </si>
  <si>
    <r>
      <t>Cattle</t>
    </r>
    <r>
      <rPr>
        <sz val="10"/>
        <color rgb="FFFF0000"/>
        <rFont val="Calibri"/>
        <family val="2"/>
      </rPr>
      <t>*</t>
    </r>
  </si>
  <si>
    <t xml:space="preserve"> Value of imports of agricultural goods and food</t>
  </si>
  <si>
    <t xml:space="preserve"> Value of exports of agricultural goods and food</t>
  </si>
  <si>
    <t>Value of re-exports of agricultural goods and food</t>
  </si>
  <si>
    <t>* The number does not include cattle in commercial farms</t>
  </si>
  <si>
    <t>Figure 6.1.5. Percentage distribution of the number of productive greenhouse by region, 2011</t>
  </si>
  <si>
    <t>(Quantity in tons, value in thousand AED)</t>
  </si>
  <si>
    <t xml:space="preserve">Area cultivated with fruit trees </t>
  </si>
  <si>
    <t>Total amount of waste generated (tons)</t>
  </si>
  <si>
    <t>Daily average of waste generated (tons)</t>
  </si>
  <si>
    <t>Value of fish caught (million AED)</t>
  </si>
  <si>
    <t>Quantity of fish caught (tons)</t>
  </si>
  <si>
    <t>Broiler - chicken meat production (tons)</t>
  </si>
  <si>
    <t>Total agriculture area (donums)</t>
  </si>
  <si>
    <t>Total number of holdings (plant holdings)</t>
  </si>
  <si>
    <t>( Quantity in tons, value in thousand AED)</t>
  </si>
  <si>
    <t>Sheep and goats</t>
  </si>
  <si>
    <t>Broiler farms</t>
  </si>
  <si>
    <t>Layer farms</t>
  </si>
  <si>
    <t>Cattle farms</t>
  </si>
  <si>
    <t xml:space="preserve">Chicken meat </t>
  </si>
  <si>
    <t>Table eggs</t>
  </si>
  <si>
    <t>Cattle milk</t>
  </si>
  <si>
    <t>(Million cubic metre)</t>
  </si>
  <si>
    <r>
      <t>Cultivated area</t>
    </r>
    <r>
      <rPr>
        <sz val="10"/>
        <color rgb="FFFF0000"/>
        <rFont val="Calibri"/>
        <family val="2"/>
      </rPr>
      <t>*</t>
    </r>
    <r>
      <rPr>
        <i/>
        <sz val="10"/>
        <color theme="1"/>
        <rFont val="Calibri"/>
        <family val="2"/>
      </rPr>
      <t xml:space="preserve"> (hectare) </t>
    </r>
  </si>
  <si>
    <t>% Reduction of  water consumption per cultivated hectare</t>
  </si>
  <si>
    <r>
      <t xml:space="preserve">Average water consumption per cultivated hectare </t>
    </r>
    <r>
      <rPr>
        <i/>
        <sz val="10"/>
        <color theme="1"/>
        <rFont val="Calibri"/>
        <family val="2"/>
      </rPr>
      <t>(cubic metre)</t>
    </r>
  </si>
  <si>
    <t>Construction and demolition waste</t>
  </si>
  <si>
    <t xml:space="preserve">Industrial and commercial waste </t>
  </si>
  <si>
    <t xml:space="preserve">Agriculture waste </t>
  </si>
  <si>
    <t>Municipal waste</t>
  </si>
  <si>
    <t xml:space="preserve">The interest in waste management and treatment increases with the increase of human and economic development. Waste management refers to the collection, transfer, sorting, treatment and disposal of waste materials produced by human and economic activity, and are tackled to reduce their effect on environment, health, and aesthetics.  
Total amount of waste generated in 2011 reached about 10.3 million tons in the Emirate of Abu Dhabi with a rate of 28.3 thousand tons per day. The demolition and construction activity accounts for 74% of total waste generated, whereas the amount of solid municipal waste reached about  1,105.6  thousand tons of which 66% was in the Abu Dhabi Region. 
</t>
  </si>
  <si>
    <t>The Emirate of Abu Dhabi is located in the tropical dry region. The Tropic of Cancer runs through the southern part of the Emirate, giving its climate an arid nature characterised by high temperatures throughout the year, and a very hot summer. The Emirate’s high summer temperatures are associated with high relative humidity, especially in coastal areas. Abu Dhabi has warm winters with occasionally low temperatures. The air temperatures show a variations between the coastal strip, the desert interior and areas of higher elevation, which together make up the topography of the Emirate. Abu Dhabi receives scant rainfall but totals vary greatly from year to year. Seasonal northerly winds blow across the country, helping to ameliorate the weather, when they are not laden with dust, in addition to the brief moisture-laden south-easterly winds. The winds often vary between southerly, south-easterly, westerly, northerly and north westerly. Another characteristic of the Emirate’s weather is the high rate of evaporation of water due to several factors, namely high temperature, wind speed, and low rainfall.</t>
  </si>
  <si>
    <r>
      <t>* The annual maximum allowable limit for sulphur dioxide average concentration is 60 mcg/m</t>
    </r>
    <r>
      <rPr>
        <vertAlign val="superscript"/>
        <sz val="9"/>
        <color rgb="FFFF0000"/>
        <rFont val="Calibri"/>
        <family val="2"/>
      </rPr>
      <t>3</t>
    </r>
  </si>
  <si>
    <t>Particulate matter - PM10</t>
  </si>
  <si>
    <t>* Total includes shared services sector</t>
  </si>
  <si>
    <t>Source: Statistics Centre - Abu Dhabi, Environment Agency - Abu Dhabi, Abu Dhabi Food Control Authority, Abu Dhabi Sewerage Services Company, Municipality of Abu Dhabi City, Al Ain City Municipality, Western Region Municipality</t>
  </si>
  <si>
    <t>% of occupational RTI from total RTI</t>
  </si>
  <si>
    <r>
      <t>Air pollution comes from stationary sources such as power plants and factories and mobile sources such as trucks, cars, and buses. Emissions from these sources reduce air quality, which has a negative impact on people's health and the balance of ecosystems. Major air pollutants monitored are sulphur dioxide, nitrogen dioxide, particulate matter (PM10), ground level-ozone, and carbon monoxide.  
Air quality in the Emirate of Abu Dhabi is generally good. However, readings vary with different locations: readings from stations close to roads record high rates of pollution due to vehicle exhaust emissions. Likewise, readings taken within the vicinity of oil installations and industrial facilities are the highest in the Emirate. In 2011, annual average concentration of PM10 ranged between 137 and 203 mcg/m</t>
    </r>
    <r>
      <rPr>
        <vertAlign val="superscript"/>
        <sz val="11"/>
        <color theme="1"/>
        <rFont val="Calibri"/>
        <family val="2"/>
      </rPr>
      <t>3</t>
    </r>
    <r>
      <rPr>
        <sz val="11"/>
        <color theme="1"/>
        <rFont val="Calibri"/>
        <family val="2"/>
      </rPr>
      <t xml:space="preserve"> in the urban areas of the Emirate while annual average concentration of sulphur dioxide ranged between seven and nine mcg/m</t>
    </r>
    <r>
      <rPr>
        <vertAlign val="superscript"/>
        <sz val="11"/>
        <color theme="1"/>
        <rFont val="Calibri"/>
        <family val="2"/>
      </rPr>
      <t>3</t>
    </r>
    <r>
      <rPr>
        <sz val="11"/>
        <color theme="1"/>
        <rFont val="Calibri"/>
        <family val="2"/>
      </rPr>
      <t>, which is below the national maximum allowable limit (60 mcg/m</t>
    </r>
    <r>
      <rPr>
        <vertAlign val="superscript"/>
        <sz val="11"/>
        <color theme="1"/>
        <rFont val="Calibri"/>
        <family val="2"/>
      </rPr>
      <t>3</t>
    </r>
    <r>
      <rPr>
        <sz val="11"/>
        <color theme="1"/>
        <rFont val="Calibri"/>
        <family val="2"/>
      </rPr>
      <t>).</t>
    </r>
  </si>
  <si>
    <t>(Degree Celsius)</t>
  </si>
  <si>
    <t>Agriculture and landscapes are of great importance in preserving and protecting the environment, where they play an important role absorbing carbon oxides which pollute the environment, benefiting from watersheds, and preserving biodiversity, in addition to its essential role in meeting the growing demand for food and agricultural products. Agriculture remains the largest user of natural resources, thus contributing to the depletion of groundwater and increasing the pollution resulting from the use of agricultural chemicals. Degradation of natural resources leads to the loss of resources necessary for agricultural production, increasing exposure to risks and significant economic losses. However, to mitigate the risks, reform measurements must be taken in terms of policies and benefiting from the institutional and technological innovations that will reduce the environmental impact of agricultural activities.
Environment in the Emirate of Abu Dhabi enjoys a special interest that stems from the keenness of the wise government to develop the community, preserve its health and safety in recognition of both human and economic capital. As a result, there is an increasing interest to provide environmental statistics covering various areas such as climate, air quality, pollutant emissions, water statistics, health and occupational safety and waste statistics. These statistics provide support to policy and decision makers to achieve a sustainable environment in the Emirate of Abu Dhabi.
The Statistical Yearbook is a reference for all statistical indicators, which helps researchers, policy and decision makers, NGOs and all who are interested in statistical information, by focusing the search to a specific topic and then covering more issues in more depth.
Statistics Centre - Abu Dhabi is keen to provide agricultural and environmental statistics that monitor the real status and cover all its aspects as well as monitor the development taking place in both areas, agriculture and environment, to achieve sustainable development.</t>
  </si>
  <si>
    <t>Treated wastewater reuse</t>
  </si>
  <si>
    <t>** includes sludge and tyre waste</t>
  </si>
  <si>
    <t>* Excludes oil and gas sector's waste</t>
  </si>
  <si>
    <r>
      <t>Other</t>
    </r>
    <r>
      <rPr>
        <sz val="10"/>
        <color rgb="FFFF0000"/>
        <rFont val="Calibri"/>
        <family val="2"/>
      </rPr>
      <t>**</t>
    </r>
  </si>
  <si>
    <r>
      <t>The Emirate of Abu Dhabi is concerned about achieving notable developments in the fields of environmental protection and conservation of natural resources. Environmental statistics provide information and statistics about the impact of development and change in key environmental elements, such as climate, air, water and waste management.
In 2011, the average minimum temperature of the Abu Dhabi Emirate was 22.5 ⁰C while the average maximum temperature was 34.0 ⁰C. Average annual rainfall decreased from 23.2 mm in 2010 to 21.5 mm in 2011. Average minimum relative humidity was 30.7% while average maximum relative humidity was 78.4%. Average atmospheric pressure was 1,008.2 hPA and the maximum daily solar radiation exceeded 8,000 Watt /m²/h during the summer months.
Regarding air quality, the concentrations of air pollutants in 2011 were within their permissible limits. Annual average concentration of particulate matter, with a diameter of 10 micron or less, ranged between 137 and 203 mcg/m</t>
    </r>
    <r>
      <rPr>
        <vertAlign val="superscript"/>
        <sz val="11"/>
        <color theme="1"/>
        <rFont val="Calibri"/>
        <family val="2"/>
      </rPr>
      <t>3</t>
    </r>
    <r>
      <rPr>
        <sz val="11"/>
        <color theme="1"/>
        <rFont val="Calibri"/>
        <family val="2"/>
      </rPr>
      <t xml:space="preserve"> in the urban areas of the Emirate.
The quantity of treated wastewater in 2011 reached 243.1 MCM where Abu Dhabi region's accounted for about 74% of the quantity of treated wastewater, and Al Gharbia's share did not exceed 4% of the total. The average withdrawal of groundwater decreased by 1.5% and reached 2,217.9 MCM.
In 2011, there were 71 cases of fatal occupational incidents and 12 fatal occupational road incidents in the Emirate of Abu Dhabi. There were 1,356 cases of foodborne illnesses and food poisoning caused by consuming foods or drinks contaminated with bacteria and viruses.
Regarding waste statistics, the Emirate of Abu Dhabi generated more than 28.3 thousand tons of waste per day in 2011, which adds up to approximately 10.3 million tons annually. Construction and demolition waste constituted the highest percentage with 74% of the total amount of waste generated in the Emirate.
</t>
    </r>
  </si>
  <si>
    <t>Milk production of commercial farms (tons)</t>
  </si>
  <si>
    <r>
      <t xml:space="preserve">Average yield </t>
    </r>
    <r>
      <rPr>
        <i/>
        <sz val="8"/>
        <rFont val="Calibri"/>
        <family val="2"/>
      </rPr>
      <t>(Tons/Domum)</t>
    </r>
  </si>
  <si>
    <t>(Quantity in tons, value in million AED)</t>
  </si>
  <si>
    <t>B. Bean</t>
  </si>
  <si>
    <t>J. Mallow</t>
  </si>
  <si>
    <t>Less than 20 Donum</t>
  </si>
  <si>
    <t>Average water consumption per cultivated hectare (cubic meters)</t>
  </si>
  <si>
    <t>* Includes cultivated areas of plant holdings, forests, and parks.</t>
  </si>
  <si>
    <t xml:space="preserve">Food safety and occupational health and safety are two major areas that receive a great deal of attention from the  government of the Emirate of Abu Dhabi. In 2011, there were 71 cases of fatal occupational incidents and 12 fatal occupational road accidents in the Emirate of Abu Dhabi. There were 1,356 cases of foodborne illnesses and food poisoning caused by consuming foods or drinks contaminated with bacteria and viruses. </t>
  </si>
  <si>
    <t xml:space="preserve">
The Emirate of Abu Dhabi enjoys robust foreign trade in agricultural goods supported by its geographical location and its proximity to East Asian countries, in addition to the trade facilities and trade laws and regulations in force. These factors have contributed to the growth and development of commercial exchange of food and other agriculture goods and products  through the Emirate’s ports.</t>
  </si>
  <si>
    <t>6. Agriculture and Environment</t>
  </si>
  <si>
    <t>Plant Production</t>
  </si>
  <si>
    <t>6.1.1. Number and Area of Plant Holdings by Region</t>
  </si>
  <si>
    <t>Figure 6.1.1. Percentage Distribution of Plant Holdings Area by Region, 2011</t>
  </si>
  <si>
    <t>6.1.2. Number of Farms by Area Category and Region, 2011</t>
  </si>
  <si>
    <t>6.1.3. Area of Farms by Area Category and Region, 2011</t>
  </si>
  <si>
    <t>6.1.4. Area of Plant Holdings by Land Use and Region, 2011</t>
  </si>
  <si>
    <t>Figure 6.1.2. Percentage Distribution of Plant Holdings Area by Land Use, 2011</t>
  </si>
  <si>
    <t>6.1.5. Area Cultivated with Field Crops by Region</t>
  </si>
  <si>
    <t>6.1.6. Quantity of Production of Field Crops by Region</t>
  </si>
  <si>
    <t>6.1.7. Value of Field Crops by Region</t>
  </si>
  <si>
    <t>Figure 6.1.3. Percentage Distribution of Area Cultivated with Field Crops by Region, 2011</t>
  </si>
  <si>
    <t>6.1.8. Quantity of Production, Cultivated area, and Average Yield of Vegetables by Type, 2011</t>
  </si>
  <si>
    <t>6.1.9. Number and Area of Greenhouses by Region</t>
  </si>
  <si>
    <t>Figure 6.1.4. Area of Greenhouses by Region</t>
  </si>
  <si>
    <t>6.1.10. Number of Productive Greenhouses by Region</t>
  </si>
  <si>
    <t>6.1.13. Number and Area of  Fruit Trees by Type - Al Ain</t>
  </si>
  <si>
    <t>6.1.14. Number and Area of Fruit trees by type - Al Gharbia</t>
  </si>
  <si>
    <t>6.1.12. Number and Area of Fruit Trees by Type - Abu Dhabi</t>
  </si>
  <si>
    <t>6.1.11. Number and Area of Fruit Trees by Type</t>
  </si>
  <si>
    <t>6.1.15. Quantity of Dates Produced by Region</t>
  </si>
  <si>
    <t>6.1.16. Value of Dates Produced by Region</t>
  </si>
  <si>
    <t>6.1.17. Number and Area of Windbreak Trees by Region, 2011</t>
  </si>
  <si>
    <t>6.1.18. Quantity and Value of Agricultural Products Supplied to the Agriculture Marketing Centre</t>
  </si>
  <si>
    <t xml:space="preserve">6.1.19. Agriculture Producers Price Indices </t>
  </si>
  <si>
    <t>6.1.20. Quantity of Pesticides Used by Type and Region, 2011</t>
  </si>
  <si>
    <t>6.1.21. Total Loans Given to the Farmers in Agricultural Sector by Region</t>
  </si>
  <si>
    <t>6.1.22. Number of Livestock by Type</t>
  </si>
  <si>
    <t>6.1.23. Number of Livestock by Type - Abu Dhabi</t>
  </si>
  <si>
    <t>6.1.24. Number of Livestock by Type - Al Ain</t>
  </si>
  <si>
    <t>6.1.25. Number of Livestock by Type - Al Gharbia</t>
  </si>
  <si>
    <t>Figure 6.1.6. Percentage Distribution of Number of Livestock by Region, 2011</t>
  </si>
  <si>
    <t>Figure 6.1.7. Number of Livestock by Type</t>
  </si>
  <si>
    <t>6.1.26. Value of Dates Produced by Region</t>
  </si>
  <si>
    <t>6.1.27. Number of Slaughtered Animals by Type</t>
  </si>
  <si>
    <t>6.1.28. Quantity of Meat Produced From Slaughter by Type</t>
  </si>
  <si>
    <t>6.1.29. Value of Meat Produced From Slaughter by Type</t>
  </si>
  <si>
    <t>6.1.30. Number of Commercial Farms by Type of Farm</t>
  </si>
  <si>
    <t>6.1.31. Quantity of Production in Commercial Farms by Type</t>
  </si>
  <si>
    <t>6.1.32. Quantity and Value of Fish Caught by Major Fish Families</t>
  </si>
  <si>
    <t>6.1.34. Number of Animals Treated at Veterinary Clinics by Region</t>
  </si>
  <si>
    <t>6.1.35. Number of Cases Vaccinated by Type of Animal and Region, 2011</t>
  </si>
  <si>
    <t>6.1.36. Number of Incidence of Poultry Diseases by Region</t>
  </si>
  <si>
    <t>Agricultural Goods Trade</t>
  </si>
  <si>
    <t>6.1.37. Value of Imports of Agricultural Goods and Food</t>
  </si>
  <si>
    <t>6.1.38. Value of Exports of Agricultural Goods and Food</t>
  </si>
  <si>
    <t>6.1.39. Value of Re-Exports of Agricultural Goods and Food</t>
  </si>
  <si>
    <t>Figure 6.1.8. Value of Imports, Exports, and Re-Exports of Agricultural Goods and Food</t>
  </si>
  <si>
    <t xml:space="preserve">6.1.40. Quantity and Value of Imports, Exports and Re-Exports of Agricultural Fertilizers </t>
  </si>
  <si>
    <t>Location and Area</t>
  </si>
  <si>
    <t>6.2.2. Air Temperature by Month - Abu Dhabi , 2011</t>
  </si>
  <si>
    <t>6.2.3. Air Temperature by Month - Al Ain, 2011</t>
  </si>
  <si>
    <t>6.2.4. Air Temperature by Month - Al Gharbia , 2011</t>
  </si>
  <si>
    <t>6.2.5. Air Temperature by Month  - The Islands,  2011</t>
  </si>
  <si>
    <t>6.2.6. Average Rainfall by Month and Region, 2011</t>
  </si>
  <si>
    <t>Figure 6.2.3. Average Rainfall by Month and Region, 2011</t>
  </si>
  <si>
    <t>6.2.7. Rainfall in Abu Dhabi and Al Ain by Month, 2011</t>
  </si>
  <si>
    <t>6.2.8. Rainfall in Al Gharbia and The Islands by Month, 2011</t>
  </si>
  <si>
    <t>6.2.9. Average Atmospheric Pressure by Month and Region, 2011</t>
  </si>
  <si>
    <t>6.2.10. Average Relative Humidity by Month and Region, 2011</t>
  </si>
  <si>
    <t>Figure 6.2.4. Average Relative Humidity by Month and Region, 2011</t>
  </si>
  <si>
    <t>6.2.11. Relative Humidity by Month - Abu Dhabi, 2011</t>
  </si>
  <si>
    <t>6.2.12. Relative Humidity by Month - Al Ain, 2011</t>
  </si>
  <si>
    <t>6.2.13. Relative Humidity by Month - Al Gharbia, 2011</t>
  </si>
  <si>
    <t>6.2.14. Relative Humidity by Month - The Islands, 2011</t>
  </si>
  <si>
    <t>6.2.15. Average Wind Speed by Month and Region, 2011</t>
  </si>
  <si>
    <t>6.2.16. Wind Speed by Month - Abu Dhabi , 2011</t>
  </si>
  <si>
    <t>6.2.17. Wind Speed by Month - Al Ain, 2011</t>
  </si>
  <si>
    <t>6.2.18. Wind Speed by Month - Al Gharbia, 2011</t>
  </si>
  <si>
    <t>6.2.19. Wind Speed by Month - The Islands, 2011</t>
  </si>
  <si>
    <t>6.2.20. Average Daily Sunshine in Abu Dhabi and Al Ain by Month, 2011</t>
  </si>
  <si>
    <t>6.2.21. Average Daily Total Solar Radiation by Month and Region, 2011</t>
  </si>
  <si>
    <t>Figure 6.2.5. Average Daily Total Solar Radiation by Month and Region, 2011</t>
  </si>
  <si>
    <t>6.2.22. Daily Total Solar Radiation by Month - Abu Dhabi, 2011</t>
  </si>
  <si>
    <t>6.2.23. Daily Total Solar Radiation by Month - Al Ain, 2011</t>
  </si>
  <si>
    <t>6.2.24. Daily Total Solar Radiation by Month - Al Gharbia,  2011</t>
  </si>
  <si>
    <t>6.2.25. Daily Total Solar Radiation by Month - The Islands,  2011</t>
  </si>
  <si>
    <t>Air Statistics</t>
  </si>
  <si>
    <t>6.2.26. Annual Average of Air Pollution Indicators in Urban Areas by Region and Station, 2011</t>
  </si>
  <si>
    <r>
      <t>6.2.27. Annual Average</t>
    </r>
    <r>
      <rPr>
        <b/>
        <sz val="11"/>
        <color rgb="FFFF0000"/>
        <rFont val="Calibri"/>
        <family val="2"/>
      </rPr>
      <t>*</t>
    </r>
    <r>
      <rPr>
        <b/>
        <sz val="11"/>
        <color theme="1"/>
        <rFont val="Calibri"/>
        <family val="2"/>
      </rPr>
      <t xml:space="preserve"> of Sulphur Dioxide Concentration in Ambient Air by Region   </t>
    </r>
  </si>
  <si>
    <t>6.2.28. Annual Average of Nitrogen Dioxide Concentration in Ambient Air by Region</t>
  </si>
  <si>
    <t>6.2.29. Annual Average of Ground Level Ozone Concentration in Ambient Air by Region</t>
  </si>
  <si>
    <t>6.2.30. Annual Average of Particulate Matter (PM10) Concentration in Ambient Air by Region</t>
  </si>
  <si>
    <t>6.2.31. Annual Average of Carbon Monoxide Concentration in Ambient Air by Region</t>
  </si>
  <si>
    <t>6.2.32. Annual Average of Noise Level by Region</t>
  </si>
  <si>
    <t>6.2.33. Sulphur Dioxide Emissions - Oil and Gas Sector</t>
  </si>
  <si>
    <t>6.2.34. Nitrogen Oxides Emissions - Oil and Gas Sector</t>
  </si>
  <si>
    <t>6.2.35. Volatile Organic Compounds Emissions - Oil and Gas Sector</t>
  </si>
  <si>
    <t>6.2.36. Air Pollutant Total Emissions - Oil and Gas Sector</t>
  </si>
  <si>
    <t>Figure 6.2.6. Air Pollutant Total Emissions - Oil and Gas Sector</t>
  </si>
  <si>
    <t>6.2.37. Per Capita Air Pollutant Total Emissions - Oil and Gas Sector</t>
  </si>
  <si>
    <t>6.2.38. Carbon Dioxide Emissions - Oil and Gas Sector</t>
  </si>
  <si>
    <t xml:space="preserve">6.2.39. Per Capita Carbon Dioxide Emissions - Oil and Gas Sector  </t>
  </si>
  <si>
    <t>6.2.40. Sulphur Dioxide Emissions  - Water and Electricity Production Sector</t>
  </si>
  <si>
    <t>6.2.41. Nitrogen Oxides Emissions  - Water and Electricity Production Sector</t>
  </si>
  <si>
    <t>6.2.42. Volatile Organic Compounds Emissions  - Water and Electricity Production Sector</t>
  </si>
  <si>
    <t>6.2.43. Air Pollutant Total Emissions  - Water and Electricity Production Sector</t>
  </si>
  <si>
    <t>Figure 6.2.7. Air Pollutant Total Emissions - Water and Electricity Production Sector</t>
  </si>
  <si>
    <t>6.2.44. Carbon Dioxide Emissions - Water and Electricity Production Sector</t>
  </si>
  <si>
    <t>6.2.45. Other Emissions  - Water and Electricity Production Sector</t>
  </si>
  <si>
    <t>6.2.47. Average Withdrawal of Groundwater by Region</t>
  </si>
  <si>
    <t>6.2.48. Amount of Groundwater Reserves by Type</t>
  </si>
  <si>
    <t>Figure 6.2.8. Percentage Distribution of Groundwater Reserves by Type, 2011</t>
  </si>
  <si>
    <t>6.2.49. Total Non-Conventional Water Resources by Type</t>
  </si>
  <si>
    <t>6.2.50. Quantity of Treated Wastewater by Region</t>
  </si>
  <si>
    <t>6.2.51. Quantity of Treated Wastewater Reuse by Region</t>
  </si>
  <si>
    <r>
      <rPr>
        <b/>
        <sz val="11"/>
        <rFont val="Calibri"/>
        <family val="2"/>
      </rPr>
      <t>6.2.52</t>
    </r>
    <r>
      <rPr>
        <b/>
        <sz val="11"/>
        <color rgb="FF333333"/>
        <rFont val="Calibri"/>
        <family val="2"/>
      </rPr>
      <t xml:space="preserve">. </t>
    </r>
    <r>
      <rPr>
        <b/>
        <sz val="11"/>
        <color indexed="8"/>
        <rFont val="Calibri"/>
        <family val="2"/>
      </rPr>
      <t>Total Wastewater Treatment Plants Capacity by Region</t>
    </r>
  </si>
  <si>
    <t>6.2.53. Total Conventional Wastewater Treatment Plants Capacity by Region</t>
  </si>
  <si>
    <t>6.2.54. Total Non-Conventional Wastewater Treatment Plants Capacity by Region</t>
  </si>
  <si>
    <t xml:space="preserve">6.2.55. Consumption of Water in the Irrigation of Cultivated Areas </t>
  </si>
  <si>
    <r>
      <t>6.2.56. Non-Hazardous Solid Waste Generation by Region and Source Activity, 2011</t>
    </r>
    <r>
      <rPr>
        <b/>
        <sz val="11"/>
        <color rgb="FFFF0000"/>
        <rFont val="Calibri"/>
        <family val="2"/>
      </rPr>
      <t>*</t>
    </r>
  </si>
  <si>
    <t>Figure 6.2.9. Percentage Distribution of Non-Hazardous Solid Waste Generation by Region, 2011</t>
  </si>
  <si>
    <t>Health and Safety</t>
  </si>
  <si>
    <t>6.2.57. Number of Food Poisoning and Foodborne Illnesses by Type</t>
  </si>
  <si>
    <t xml:space="preserve">6.2.58. Occupational Injury Deaths </t>
  </si>
  <si>
    <t xml:space="preserve"> 6.2.59. Number of Occupational Health and Safety Incidents - Oil and Gas Sector</t>
  </si>
  <si>
    <t>6.2.60. Rate of Injuries and Incidents Registered per Million Man-Hours Worked  - Oil and Gas Sector</t>
  </si>
  <si>
    <t>6.2.61. Number of Occupational Health and Safety Incidents - Water and Electricity Production Sector</t>
  </si>
  <si>
    <t>6.2.62. Rate of Injuries and Incidents Registered per Million Man-Hours Worked - Water and Electricity Production Sector</t>
  </si>
  <si>
    <t>Plant production statistics provide data on the changes taking place in this activity, which vary from one season to another. The area cultivated with fruits in 2011 forms 45% of the total arable area, followed by the area cultivated with field crops at 28%, and finally the area cultivated with vegetable crops at 2% of the total arable area. Plant production statistics give an insight into the present levels of surplus or shortage, thereby enabling the formulation of policies on foreign trade in agriculture products to plan export and import quantities and develop plans in a way that would reduce shortage or surplus in field crops.</t>
  </si>
  <si>
    <t>-</t>
  </si>
  <si>
    <t>Livestock and fisheries</t>
  </si>
  <si>
    <t>Livestock is deemed to be a key activity to economic development in the Emirate of Abu Dhabi; hence it is a main source of income for rural and desert residents. As such, this sector received the attention of the government over the past few years through the implementation of policies and programs that have successfully achieved a steady growth in livestock populations.
Percentage of sheep and goats in the Emirate of Abu Dhabi represented around 87% of the total number of livestock, followed by camels at 11% and cows at 2%.  Coastlines are considered a significant source to meet the population’s need of fish, which is the basic food for inhabitants of coastal areas. Fisheries are one of the important renewable economic resources and essential source of national income.</t>
  </si>
  <si>
    <t>Cattle *</t>
  </si>
  <si>
    <t xml:space="preserve">Source: Department of Municipal Affairs </t>
  </si>
  <si>
    <t>6.1.33. Quantity of Fish Caught by Month</t>
  </si>
  <si>
    <t>Economic development is affected by all economic activities, including agricultural activity, which is a cornerstone for achieving the objectives of the overall development. Agricultural sector is one of the key productive sectors and a major component of GDP, in addition to being the main supplier of food commodities and raw materials for many of the food industry in the Emirate. 
From this point of view, there must be a comprehensive agricultural database relying on accurate numbers and statistics. Attaining advanced degrees of growth can’t be achieved without development plans and programs that contain specific goals and strategies; any given country cannot take the initiative to implement its different plans without accurate and reliable statistical data.
The Statistical Yearbook includes quantitative and qualitative statistics, allowing researchers to benefit from them while planning to create future goals and strategies by using the past as a base for development. The book includes data on the numbers of farms, size of agricultural area, indicators of crop area and agricultural production quantities and values. The number of agricultural holdings in the Emirate of Abu Dhabi totaled 24,394 holdings, with a total area of 752,839 donums, of which 87% were used for agriculture purposes.
The total number of sheep and goats in the Emirate of Abu Dhabi totaled 2.4 million heads, with the majority of them (63%) in Al Ain area. Meanwhile, the total number of camels equaled 277,577 heads, mostly in Al Ain area (59%).</t>
  </si>
  <si>
    <t>Other</t>
  </si>
  <si>
    <r>
      <rPr>
        <sz val="9"/>
        <color rgb="FFFF0000"/>
        <rFont val="Calibri"/>
        <family val="2"/>
      </rPr>
      <t xml:space="preserve">
</t>
    </r>
    <r>
      <rPr>
        <sz val="9"/>
        <color theme="1"/>
        <rFont val="Calibri"/>
        <family val="2"/>
      </rPr>
      <t>Source: Ministry of Economy</t>
    </r>
    <r>
      <rPr>
        <sz val="9"/>
        <color rgb="FFFF0000"/>
        <rFont val="Calibri"/>
        <family val="2"/>
      </rPr>
      <t xml:space="preserve">
* </t>
    </r>
    <r>
      <rPr>
        <sz val="9"/>
        <color theme="1"/>
        <rFont val="Calibri"/>
        <family val="2"/>
      </rPr>
      <t>Excluding islands</t>
    </r>
  </si>
  <si>
    <t>Source: Abu Dhabi National Oil Company - ADNOC, Statistics Centre- Abu Dhabi</t>
  </si>
  <si>
    <t>Source: Abu Dhabi Water and Electricity Authority - ADWEA, Statistics Centre - Abu Dhabi</t>
  </si>
  <si>
    <t xml:space="preserve">The rapid economic and agricultural development and sharp population increase in the Emirate of Abu Dhabi has lead to large increases in water demands. In order to preserve natural water resources, the withdrawal groundwater is decreasing and there has been a 23% overall reduction in average withdrawal of groundwater since 2005. On the other hand, reliance on non-conventional water resources, such as desalinated water and reuse of treated wastewater, increased to fill the imbalance between supply and demand.
According to estimates made by the Environment Agency - Abu Dhabi in 2011, the number of working wells in the Emirate of Abu Dhabi was 71,165 compared to 22,195 non-working wells. The average withdrawal of groundwater reached 2,217.9 MCM, whereas the amount of groundwater reserves reached 635,620 MCM, but only 3% is fresh.
The Abu Dhabi Region ranked top in the treatment of wastewater accounting for 74% of the Emirate's total treated wastewater, while Al Gharbia came last in this regard, producing only 4% of the total.
</t>
  </si>
  <si>
    <t>Hotels</t>
  </si>
  <si>
    <t>Information and Communication Technology</t>
  </si>
  <si>
    <t>Transport</t>
  </si>
  <si>
    <t>Constructions</t>
  </si>
  <si>
    <t>Electricity</t>
  </si>
  <si>
    <t>Gas, Oil and Energy</t>
  </si>
  <si>
    <t>Basic metal and Manufacturing</t>
  </si>
  <si>
    <t>Industrial Activities</t>
  </si>
  <si>
    <t>Investment Climate</t>
  </si>
  <si>
    <t>Generral</t>
  </si>
  <si>
    <t>2. Industry and Business</t>
  </si>
  <si>
    <t>Wages and Productivity</t>
  </si>
  <si>
    <t>Government Finance</t>
  </si>
  <si>
    <t>Financial Statistics</t>
  </si>
  <si>
    <t>Prices</t>
  </si>
  <si>
    <t>BoP and Trade</t>
  </si>
  <si>
    <t>AD Accounts</t>
  </si>
  <si>
    <t>1. Economy</t>
  </si>
  <si>
    <t>Employment by Economic activity</t>
  </si>
  <si>
    <t>Unemployment</t>
  </si>
  <si>
    <t>Occupational structure</t>
  </si>
  <si>
    <t>Labour Force structure</t>
  </si>
  <si>
    <t>5. Labour Force</t>
  </si>
  <si>
    <t>Sports</t>
  </si>
  <si>
    <t>Culture and Heritage</t>
  </si>
  <si>
    <t>Crime and Justice</t>
  </si>
  <si>
    <t>Social Welfare</t>
  </si>
  <si>
    <t>Health</t>
  </si>
  <si>
    <t>Education</t>
  </si>
  <si>
    <t>4. Social</t>
  </si>
  <si>
    <t>Migration</t>
  </si>
  <si>
    <t>Marriage and Divorces</t>
  </si>
  <si>
    <t>Birth and Mortality</t>
  </si>
  <si>
    <t>Population Size, Composition and Distribution</t>
  </si>
  <si>
    <t>3. Population and Demography</t>
  </si>
  <si>
    <t>Safety and Health</t>
  </si>
  <si>
    <t>Air Quality</t>
  </si>
  <si>
    <t>Environment Resources</t>
  </si>
  <si>
    <t>Animals</t>
  </si>
  <si>
    <t>Agriculture and Fisheries</t>
  </si>
  <si>
    <t>6. Agriculture</t>
  </si>
  <si>
    <t xml:space="preserve">* Foreign Investment </t>
  </si>
  <si>
    <t>* Wages and Compensation</t>
  </si>
  <si>
    <t>* Government Finance</t>
  </si>
  <si>
    <t>* Financial Statistics</t>
  </si>
  <si>
    <t>* Prices</t>
  </si>
  <si>
    <t>* Foreign Trade</t>
  </si>
  <si>
    <t>* Economic Aggregates</t>
  </si>
  <si>
    <t>*Preliminary estimates</t>
  </si>
  <si>
    <t>Activities of households as employers</t>
  </si>
  <si>
    <r>
      <t>Arts, recreation and other service</t>
    </r>
    <r>
      <rPr>
        <sz val="10"/>
        <color indexed="8"/>
        <rFont val="Calibri"/>
        <family val="2"/>
      </rPr>
      <t xml:space="preserve">s </t>
    </r>
  </si>
  <si>
    <t xml:space="preserve">Human health and social work </t>
  </si>
  <si>
    <t>Public administration and defence; compulsory social security</t>
  </si>
  <si>
    <r>
      <t>Administrative and support service</t>
    </r>
    <r>
      <rPr>
        <sz val="10"/>
        <color indexed="8"/>
        <rFont val="Calibri"/>
        <family val="2"/>
      </rPr>
      <t xml:space="preserve">s </t>
    </r>
  </si>
  <si>
    <t xml:space="preserve">Professional, scientific and technical </t>
  </si>
  <si>
    <t xml:space="preserve">Real estate </t>
  </si>
  <si>
    <t xml:space="preserve">Financial and insurance </t>
  </si>
  <si>
    <t>Information and communication</t>
  </si>
  <si>
    <r>
      <t>Accommodation and food service</t>
    </r>
    <r>
      <rPr>
        <sz val="10"/>
        <color indexed="8"/>
        <rFont val="Calibri"/>
        <family val="2"/>
      </rPr>
      <t xml:space="preserve">s </t>
    </r>
  </si>
  <si>
    <t>Transportation and storage</t>
  </si>
  <si>
    <t>Wholesale and retail trade; repair of motor vehicles and motorcycles</t>
  </si>
  <si>
    <t>Construction</t>
  </si>
  <si>
    <t xml:space="preserve">Electricity, gas, and water supply; waste management </t>
  </si>
  <si>
    <t>Manufacturing</t>
  </si>
  <si>
    <t>Mining and quarrying (includes crude oil and natural gas)</t>
  </si>
  <si>
    <t>Agriculture, forestry and fishing</t>
  </si>
  <si>
    <r>
      <t>2011</t>
    </r>
    <r>
      <rPr>
        <b/>
        <i/>
        <sz val="10"/>
        <color indexed="10"/>
        <rFont val="Calibri"/>
        <family val="2"/>
      </rPr>
      <t>*</t>
    </r>
  </si>
  <si>
    <r>
      <t>2010</t>
    </r>
    <r>
      <rPr>
        <b/>
        <i/>
        <sz val="10"/>
        <color indexed="10"/>
        <rFont val="Calibri"/>
        <family val="2"/>
      </rPr>
      <t>*</t>
    </r>
  </si>
  <si>
    <t>Economic Activity</t>
  </si>
  <si>
    <t xml:space="preserve">1.1.15. Annual Growth Rates of Gross Fixed Capital Formation by Economic Activity at Current Prices </t>
  </si>
  <si>
    <t>1.1.14. Gross Fixed Capital Formation by Economic Activity as a Percentage of the GDP at Current Prices</t>
  </si>
  <si>
    <t>1.1.13. Percentage Distribution of Gross Fixed Capital Formation by Economic Activity at Current Prices</t>
  </si>
  <si>
    <t>( Million AED)</t>
  </si>
  <si>
    <t>1.1.12. Gross Fixed Capital Formation by Economic Activity at Current Prices</t>
  </si>
  <si>
    <r>
      <t xml:space="preserve">Figure 1.1.2. Imports through the Ports </t>
    </r>
    <r>
      <rPr>
        <b/>
        <sz val="11"/>
        <color indexed="8"/>
        <rFont val="Calibri"/>
        <family val="2"/>
      </rPr>
      <t xml:space="preserve">of </t>
    </r>
    <r>
      <rPr>
        <b/>
        <sz val="11"/>
        <color indexed="10"/>
        <rFont val="Calibri"/>
        <family val="2"/>
      </rPr>
      <t>the</t>
    </r>
    <r>
      <rPr>
        <b/>
        <sz val="11"/>
        <color indexed="8"/>
        <rFont val="Calibri"/>
        <family val="2"/>
      </rPr>
      <t xml:space="preserve"> Emirate of Abu Dhabi and GDP at current Prices</t>
    </r>
  </si>
  <si>
    <r>
      <t>14.4</t>
    </r>
    <r>
      <rPr>
        <i/>
        <sz val="10"/>
        <color indexed="10"/>
        <rFont val="Calibri"/>
        <family val="2"/>
      </rPr>
      <t>*</t>
    </r>
  </si>
  <si>
    <r>
      <t>14.0</t>
    </r>
    <r>
      <rPr>
        <i/>
        <sz val="10"/>
        <color indexed="10"/>
        <rFont val="Calibri"/>
        <family val="2"/>
      </rPr>
      <t>*</t>
    </r>
  </si>
  <si>
    <t>Imports as % of GDP</t>
  </si>
  <si>
    <t>Imports (Million AED)</t>
  </si>
  <si>
    <r>
      <t>806,031</t>
    </r>
    <r>
      <rPr>
        <i/>
        <sz val="10"/>
        <color indexed="10"/>
        <rFont val="Calibri"/>
        <family val="2"/>
      </rPr>
      <t>*</t>
    </r>
  </si>
  <si>
    <r>
      <t>620,316</t>
    </r>
    <r>
      <rPr>
        <i/>
        <sz val="10"/>
        <color indexed="10"/>
        <rFont val="Calibri"/>
        <family val="2"/>
      </rPr>
      <t>*</t>
    </r>
  </si>
  <si>
    <t>GDP (Million AED)</t>
  </si>
  <si>
    <r>
      <t xml:space="preserve">1.1.11. Imports through the Ports </t>
    </r>
    <r>
      <rPr>
        <b/>
        <sz val="11"/>
        <color indexed="8"/>
        <rFont val="Calibri"/>
        <family val="2"/>
      </rPr>
      <t xml:space="preserve">of </t>
    </r>
    <r>
      <rPr>
        <b/>
        <sz val="11"/>
        <color indexed="10"/>
        <rFont val="Calibri"/>
        <family val="2"/>
      </rPr>
      <t>the</t>
    </r>
    <r>
      <rPr>
        <b/>
        <sz val="11"/>
        <color indexed="8"/>
        <rFont val="Calibri"/>
        <family val="2"/>
      </rPr>
      <t xml:space="preserve"> Emirate of Abu Dhabi as a Percentage of the GDP at Current Prices</t>
    </r>
  </si>
  <si>
    <t>GDP</t>
  </si>
  <si>
    <r>
      <t xml:space="preserve">Figure 1.1.1. Total Exports through the Ports </t>
    </r>
    <r>
      <rPr>
        <b/>
        <sz val="11"/>
        <color indexed="8"/>
        <rFont val="Calibri"/>
        <family val="2"/>
      </rPr>
      <t xml:space="preserve">of </t>
    </r>
    <r>
      <rPr>
        <b/>
        <sz val="11"/>
        <color indexed="10"/>
        <rFont val="Calibri"/>
        <family val="2"/>
      </rPr>
      <t>the</t>
    </r>
    <r>
      <rPr>
        <b/>
        <sz val="11"/>
        <color indexed="8"/>
        <rFont val="Calibri"/>
        <family val="2"/>
      </rPr>
      <t xml:space="preserve"> Emirate of Abu Dhabi and GDP at Current Prices</t>
    </r>
  </si>
  <si>
    <t>Total exports as % of GDP</t>
  </si>
  <si>
    <t>Total exports (Million AED)</t>
  </si>
  <si>
    <r>
      <t xml:space="preserve">1.1.10. Total Exports through the Ports </t>
    </r>
    <r>
      <rPr>
        <b/>
        <sz val="11"/>
        <color indexed="8"/>
        <rFont val="Calibri"/>
        <family val="2"/>
      </rPr>
      <t xml:space="preserve">of </t>
    </r>
    <r>
      <rPr>
        <b/>
        <sz val="11"/>
        <color indexed="10"/>
        <rFont val="Calibri"/>
        <family val="2"/>
      </rPr>
      <t>the</t>
    </r>
    <r>
      <rPr>
        <b/>
        <sz val="11"/>
        <color indexed="8"/>
        <rFont val="Calibri"/>
        <family val="2"/>
      </rPr>
      <t xml:space="preserve"> Emirate of Abu Dhabi as a Percentage of the GDP at Current Prices</t>
    </r>
  </si>
  <si>
    <t xml:space="preserve">Source : Statistics Centre - Abu Dhabi </t>
  </si>
  <si>
    <t xml:space="preserve">Net trade in goods </t>
  </si>
  <si>
    <t xml:space="preserve">Imports </t>
  </si>
  <si>
    <t xml:space="preserve">Re- exports </t>
  </si>
  <si>
    <r>
      <t>Non</t>
    </r>
    <r>
      <rPr>
        <sz val="10"/>
        <color indexed="8"/>
        <rFont val="Calibri"/>
        <family val="2"/>
      </rPr>
      <t xml:space="preserve">-oil exports </t>
    </r>
  </si>
  <si>
    <t>Oil, gas and oil products exports</t>
  </si>
  <si>
    <t>Total exports</t>
  </si>
  <si>
    <t>Total Exports</t>
  </si>
  <si>
    <t xml:space="preserve">Total trade </t>
  </si>
  <si>
    <t xml:space="preserve">GDP </t>
  </si>
  <si>
    <r>
      <t xml:space="preserve">1.1.9. Foreign Trade Indicators </t>
    </r>
    <r>
      <rPr>
        <b/>
        <sz val="11"/>
        <color indexed="8"/>
        <rFont val="Calibri"/>
        <family val="2"/>
      </rPr>
      <t>through the Ports of the Emirate of Abu Dhabi as a Percentage of the GDP at                      Current Prices</t>
    </r>
  </si>
  <si>
    <t>Imputed bank services</t>
  </si>
  <si>
    <t>1.1.8. Percentage Distribution of the GDP by Economic Activity at Constant Prices (2007)</t>
  </si>
  <si>
    <t xml:space="preserve">1.1.7. Percentage Distribution of the GDP by Economic Activity at Current Prices </t>
  </si>
  <si>
    <t>1.1.6. Annual Growth Rates of the GDP by Economic Activity at Constant Prices (2007)</t>
  </si>
  <si>
    <t xml:space="preserve">1.1.5. Annual Growth Rates of the GDP by Economic Activity at Current Prices </t>
  </si>
  <si>
    <t>Non-oil GDP per capita annual growth (%)</t>
  </si>
  <si>
    <t>Oil GDP per capita annual growth (%)</t>
  </si>
  <si>
    <t>GDP per capita annual growth (%)</t>
  </si>
  <si>
    <t>Non-oil GDP per capita (Thousand AED)</t>
  </si>
  <si>
    <t>Oil GDP per capita (Thousand AED)</t>
  </si>
  <si>
    <t>GDP per capita (Thousand AED)</t>
  </si>
  <si>
    <t>Non-oil GDP (Million AED)</t>
  </si>
  <si>
    <t>Oil GDP (Million AED)</t>
  </si>
  <si>
    <t>1.1.4. GDP Per Capita at Constant Prices (2007)</t>
  </si>
  <si>
    <t>1.1.3. GDP Per Capita at Current Prices</t>
  </si>
  <si>
    <r>
      <t>Accommodation and food service</t>
    </r>
    <r>
      <rPr>
        <sz val="10"/>
        <color indexed="10"/>
        <rFont val="Calibri"/>
        <family val="2"/>
      </rPr>
      <t>s</t>
    </r>
    <r>
      <rPr>
        <sz val="10"/>
        <color indexed="8"/>
        <rFont val="Calibri"/>
        <family val="2"/>
      </rPr>
      <t xml:space="preserve"> </t>
    </r>
  </si>
  <si>
    <t>(Million AED)</t>
  </si>
  <si>
    <t>1.1.2. Gross Domestic Product by Economic Activity at Constant Prices (2007)</t>
  </si>
  <si>
    <r>
      <t>Arts, recreation and other service</t>
    </r>
    <r>
      <rPr>
        <sz val="10"/>
        <rFont val="Calibri"/>
        <family val="2"/>
      </rPr>
      <t xml:space="preserve">s </t>
    </r>
  </si>
  <si>
    <r>
      <t>Administrative and support service</t>
    </r>
    <r>
      <rPr>
        <sz val="10"/>
        <rFont val="Calibri"/>
        <family val="2"/>
      </rPr>
      <t xml:space="preserve">s </t>
    </r>
  </si>
  <si>
    <r>
      <t>Accommodation and food service</t>
    </r>
    <r>
      <rPr>
        <sz val="10"/>
        <rFont val="Calibri"/>
        <family val="2"/>
      </rPr>
      <t xml:space="preserve">s </t>
    </r>
  </si>
  <si>
    <t>1.1.1. Gross Domestic Product by Economic Activity at Current Prices</t>
  </si>
  <si>
    <r>
      <t xml:space="preserve">This section presents aggregate and detailed statistics on some macroeconomic variables, by the International Standard Industrial Classification of all economic activities, fourth revision (ISIC 4). It includes data on GDP by economic activity at current and constant prices, in addition to the annual growth rates, the relative distribution of GDP by economic activity, fixed capital formation by economic activity and other data related to the emirate's economy.
</t>
    </r>
    <r>
      <rPr>
        <sz val="11"/>
        <rFont val="Calibri"/>
        <family val="2"/>
      </rPr>
      <t>The Abu Dhabi GDP estimates in 2011 amounted to AED 806,031 million at current prices, compared with AED 620,316 million at current prices in 2010. This represents an annual growth rate of 29.9 per cent in 2011 and 15.9 per cent in 2010, which confirms the strength and resilience of the emirate’s economy. Accordingly, the annual per capita gross domestic product amounted to AED 380.1 thousand in 2011. The total fixed capital formation was AED 199,001 million in 2011, while compensation of employees amounted to AED 124,960 million in the same year.
GDP in constant prices shows how much goods and services were produced in volume terms and is measured by holding prices constant. GDP in constant prices has grown by 6.8 per cent in 2011 following an increase of 3.0 per cent in 2010.  The main activities contributing to economic growth in 2011 were "Mining and quarrying" (including crude oil and natural gas), "Financial and insurance" and "Manufacturing" with increases of 9.4 per cent, 10.5 per cent and 9.8 per cent respectively.</t>
    </r>
  </si>
  <si>
    <t>1.1. Economic Aggregates</t>
  </si>
  <si>
    <t>Inflation Rate (%)</t>
  </si>
  <si>
    <r>
      <t>Imports</t>
    </r>
    <r>
      <rPr>
        <sz val="11"/>
        <rFont val="Calibri"/>
        <family val="2"/>
      </rPr>
      <t xml:space="preserve"> of Emirate of Abu Dhabi (Million AED)</t>
    </r>
  </si>
  <si>
    <r>
      <t>Re-exports</t>
    </r>
    <r>
      <rPr>
        <sz val="11"/>
        <rFont val="Calibri"/>
        <family val="2"/>
      </rPr>
      <t xml:space="preserve"> through the Ports of Emirate of Abu Dhabi (Million AED)</t>
    </r>
  </si>
  <si>
    <t>Non-oil Exports of Emirate of Abu Dhabi (Million AED)</t>
  </si>
  <si>
    <r>
      <t xml:space="preserve">Oil, Gas and Oil Products Exports </t>
    </r>
    <r>
      <rPr>
        <sz val="11"/>
        <rFont val="Calibri"/>
        <family val="2"/>
      </rPr>
      <t>of Emirate of Abu Dhabi (Million AED)</t>
    </r>
  </si>
  <si>
    <t>Foreign Direct Investment (Million AED), 2009</t>
  </si>
  <si>
    <t>Gross Fixed Capital Formation (Million AED)</t>
  </si>
  <si>
    <r>
      <t xml:space="preserve">GDP Per Capita at </t>
    </r>
    <r>
      <rPr>
        <sz val="11"/>
        <rFont val="Calibri"/>
        <family val="2"/>
      </rPr>
      <t>2007 Constant prices (Thousand AED)</t>
    </r>
  </si>
  <si>
    <t>GDP Per Capita at Current Prices (Thousand AED)</t>
  </si>
  <si>
    <t>Oil Share in GDP at Current Prices (%)</t>
  </si>
  <si>
    <r>
      <t xml:space="preserve">GDP at </t>
    </r>
    <r>
      <rPr>
        <sz val="11"/>
        <rFont val="Calibri"/>
        <family val="2"/>
      </rPr>
      <t>2007 Constant Prices Growth Rate (%)</t>
    </r>
  </si>
  <si>
    <t>GDP at Current Prices Growth Rate (%)</t>
  </si>
  <si>
    <r>
      <t xml:space="preserve">GDP at </t>
    </r>
    <r>
      <rPr>
        <sz val="11"/>
        <rFont val="Calibri"/>
        <family val="2"/>
      </rPr>
      <t>2007 Constant Prices (Million AED)</t>
    </r>
  </si>
  <si>
    <t>GDP at Current Prices (Million AED)</t>
  </si>
  <si>
    <r>
      <t>Sound monetary and fiscal policies adopted by Abu Dhabi Government since the beginning of the global financial crisis, limited the effects and repercussions on most aspects of the local economy. A strong government system, which is characterized by flexibility, speed of decision-making, adaptability and ability to overcome changes contributed to this positive outcome for the emirate’s economy during 2011.
Gross Domestic Product (GDP) is one of the most important economic indicators; i</t>
    </r>
    <r>
      <rPr>
        <sz val="11"/>
        <rFont val="Calibri"/>
        <family val="2"/>
      </rPr>
      <t>t comprises the total of all goods and services produced in an economy, minus production requirements. It is also defined as the total value added to the economy by resident producers during the year. The growth rate during a certain period of time measures the change in the size of the economy during this period. 
Identifying a long term economic vision, with specific targets, supports efficient economic policy, decision-making and comparisons. This serves the interest of the country and welfare of the community. Through this data, the contribution of activities and sectors in the economy can be identified.
Tables and graphs used in this chapter of the statistical year book describe the performance of all economic activities in the Emirate. Data and indicators contained in this chapter show the growth and stability achieved by Abu Dhabi's economy during the previous years. This chapter includes data on the national accounts such as Gross Domestic Product by economic activity at current and constant prices, growth rates and contribution of economic activities to GDP and per capita gross domestic product.
Capital formation by economic activities, compensation of employees at current prices and financial data of Abu Dhabi Government, as well as other data of economic interest are also included in this chapter.</t>
    </r>
  </si>
  <si>
    <t>Source: Department of Finance - Customs Administration</t>
  </si>
  <si>
    <t>Air</t>
  </si>
  <si>
    <t>Road</t>
  </si>
  <si>
    <t>Marine</t>
  </si>
  <si>
    <t>Mode of Shipping</t>
  </si>
  <si>
    <r>
      <t xml:space="preserve"> 1.2.27. Imports through the Ports </t>
    </r>
    <r>
      <rPr>
        <b/>
        <sz val="11"/>
        <color indexed="8"/>
        <rFont val="Calibri"/>
        <family val="2"/>
      </rPr>
      <t>of the Emirate of Abu Dhabi by Mode of Shipping</t>
    </r>
  </si>
  <si>
    <t>Other Countries</t>
  </si>
  <si>
    <t>Australia</t>
  </si>
  <si>
    <t>China</t>
  </si>
  <si>
    <t>United Kingdom</t>
  </si>
  <si>
    <t>France</t>
  </si>
  <si>
    <t>Italy</t>
  </si>
  <si>
    <t>Germany</t>
  </si>
  <si>
    <t>Japan</t>
  </si>
  <si>
    <t>South Korea</t>
  </si>
  <si>
    <t>Saudi Arabia</t>
  </si>
  <si>
    <t>United States</t>
  </si>
  <si>
    <t>Countries</t>
  </si>
  <si>
    <r>
      <t xml:space="preserve">1.2.26. Top Trade Partners </t>
    </r>
    <r>
      <rPr>
        <b/>
        <sz val="11"/>
        <color indexed="8"/>
        <rFont val="Calibri"/>
        <family val="2"/>
      </rPr>
      <t>of the Emirate of Abu Dhabi (Imports)</t>
    </r>
  </si>
  <si>
    <t>Note: Table does not include imports from free trade zones located in the UAE</t>
  </si>
  <si>
    <t>Oman</t>
  </si>
  <si>
    <t>Kuwait</t>
  </si>
  <si>
    <t>Qatar</t>
  </si>
  <si>
    <t>Kingdom of Bahrain</t>
  </si>
  <si>
    <r>
      <t xml:space="preserve">1.2.25. Imports through the Ports </t>
    </r>
    <r>
      <rPr>
        <b/>
        <sz val="11"/>
        <color indexed="8"/>
        <rFont val="Calibri"/>
        <family val="2"/>
      </rPr>
      <t>of the Emirate of Abu Dhabi from GCC Countries by Value</t>
    </r>
  </si>
  <si>
    <t>South America</t>
  </si>
  <si>
    <t>Polynesia</t>
  </si>
  <si>
    <t>North America</t>
  </si>
  <si>
    <t>Micronesia</t>
  </si>
  <si>
    <t>Melanesia</t>
  </si>
  <si>
    <t>Europe</t>
  </si>
  <si>
    <t>Central America</t>
  </si>
  <si>
    <t>Caribbean</t>
  </si>
  <si>
    <t>Africa</t>
  </si>
  <si>
    <t>Asia</t>
  </si>
  <si>
    <r>
      <t xml:space="preserve">1.2.24. Imports of Goods </t>
    </r>
    <r>
      <rPr>
        <b/>
        <sz val="11"/>
        <color indexed="8"/>
        <rFont val="Calibri"/>
        <family val="2"/>
      </rPr>
      <t>through the Ports of the Emirate of Abu Dhabi by Region</t>
    </r>
  </si>
  <si>
    <t>Source: Finance Department - Customs Administration</t>
  </si>
  <si>
    <t>Work of art, collectors pieces and antiques</t>
  </si>
  <si>
    <t>Miscellaneous manufactured articles</t>
  </si>
  <si>
    <t>Arms and ammunition; parts and accessories</t>
  </si>
  <si>
    <t>Photographic, medical, musical instruments and parts</t>
  </si>
  <si>
    <t>Transport vehicles</t>
  </si>
  <si>
    <t>Machinery, sound recorder, reproducers and parts</t>
  </si>
  <si>
    <t>Base metals and articles of base metals</t>
  </si>
  <si>
    <t>Pearls, stones, precious metals and articles thereof</t>
  </si>
  <si>
    <t>Articles of stone, mica; ceramic products and glass</t>
  </si>
  <si>
    <t>Footwear, umbrella, articles of feather and hair</t>
  </si>
  <si>
    <t>Textiles and textile articles</t>
  </si>
  <si>
    <t>Pulp of wood, waste, scrap and article of paper</t>
  </si>
  <si>
    <t>Articles of wood, cork; basket ware and wickerwork</t>
  </si>
  <si>
    <t>Articles of leather and animal gut; travel goods</t>
  </si>
  <si>
    <t>Plastic, rubber and articles thereof</t>
  </si>
  <si>
    <t>Products of the chemical or allied industries</t>
  </si>
  <si>
    <t>Mineral products</t>
  </si>
  <si>
    <t>Animals or vegetable fats, oil and waxes</t>
  </si>
  <si>
    <t>Live animals and products thereof</t>
  </si>
  <si>
    <r>
      <t xml:space="preserve"> 1.2.23. Commodity Imports through the Ports </t>
    </r>
    <r>
      <rPr>
        <b/>
        <sz val="11"/>
        <color indexed="8"/>
        <rFont val="Calibri"/>
        <family val="2"/>
      </rPr>
      <t>of the Emirate of Abu Dhabi by Sections of the Harmonized System (HS)</t>
    </r>
  </si>
  <si>
    <t xml:space="preserve">Other imported goods </t>
  </si>
  <si>
    <t xml:space="preserve">Ores and metals </t>
  </si>
  <si>
    <t>Manufactured products</t>
  </si>
  <si>
    <t xml:space="preserve">Food products </t>
  </si>
  <si>
    <t>Agricultural raw materials</t>
  </si>
  <si>
    <t xml:space="preserve">Imports of Goods </t>
  </si>
  <si>
    <r>
      <t xml:space="preserve">1.2.22. Key Indicators of Imports </t>
    </r>
    <r>
      <rPr>
        <b/>
        <sz val="11"/>
        <color indexed="8"/>
        <rFont val="Calibri"/>
        <family val="2"/>
      </rPr>
      <t>of the Emirate of Abu Dhabi</t>
    </r>
  </si>
  <si>
    <t>Lebanon</t>
  </si>
  <si>
    <t>Turkmenistan</t>
  </si>
  <si>
    <t>Iraq</t>
  </si>
  <si>
    <t>Jordan</t>
  </si>
  <si>
    <t>India</t>
  </si>
  <si>
    <r>
      <t xml:space="preserve">1.2.21. Top Trade Partners </t>
    </r>
    <r>
      <rPr>
        <b/>
        <sz val="11"/>
        <color indexed="8"/>
        <rFont val="Calibri"/>
        <family val="2"/>
      </rPr>
      <t>through the Ports of the Emirate of Abu Dhabi (Re-exports)</t>
    </r>
  </si>
  <si>
    <t>Mode of shipping</t>
  </si>
  <si>
    <r>
      <t xml:space="preserve">1.2.20. Re-exports </t>
    </r>
    <r>
      <rPr>
        <b/>
        <sz val="11"/>
        <color indexed="8"/>
        <rFont val="Calibri"/>
        <family val="2"/>
      </rPr>
      <t>through the Ports of the Emirate of Abu Dhabi by Mode of Shipping</t>
    </r>
  </si>
  <si>
    <r>
      <t xml:space="preserve">1.2.19. Re-exports </t>
    </r>
    <r>
      <rPr>
        <b/>
        <sz val="11"/>
        <color indexed="8"/>
        <rFont val="Calibri"/>
        <family val="2"/>
      </rPr>
      <t>through the Ports of the Emirate of Abu Dhabi to GCC Countries</t>
    </r>
  </si>
  <si>
    <r>
      <t xml:space="preserve">1.2.18. Re-exports </t>
    </r>
    <r>
      <rPr>
        <b/>
        <sz val="11"/>
        <color indexed="8"/>
        <rFont val="Calibri"/>
        <family val="2"/>
      </rPr>
      <t>through the Ports of the Emirate of Abu Dhabi by Region</t>
    </r>
  </si>
  <si>
    <r>
      <t xml:space="preserve">1.2.17. Re-exports </t>
    </r>
    <r>
      <rPr>
        <b/>
        <sz val="11"/>
        <color indexed="8"/>
        <rFont val="Calibri"/>
        <family val="2"/>
      </rPr>
      <t>through the Ports of the Emirate of Abu Dhabi by Sections of the Harmonized System (HS)</t>
    </r>
  </si>
  <si>
    <t>Other goods</t>
  </si>
  <si>
    <t>Ores and metals</t>
  </si>
  <si>
    <t xml:space="preserve"> Re-exports of Goods </t>
  </si>
  <si>
    <r>
      <t>1.2.16. Key Indicators of Re-exports</t>
    </r>
    <r>
      <rPr>
        <b/>
        <sz val="11"/>
        <color indexed="8"/>
        <rFont val="Calibri"/>
        <family val="2"/>
      </rPr>
      <t xml:space="preserve"> through the Ports of the Emirate of Abu Dhabi</t>
    </r>
  </si>
  <si>
    <t>* Preliminary estimates</t>
  </si>
  <si>
    <t>Source: Abu Dhabi National Oil Company - ADNOC</t>
  </si>
  <si>
    <r>
      <t xml:space="preserve">1.2.15. Liquefied Natural Gas Exports </t>
    </r>
    <r>
      <rPr>
        <b/>
        <sz val="11"/>
        <color indexed="8"/>
        <rFont val="Calibri"/>
        <family val="2"/>
      </rPr>
      <t xml:space="preserve">of the Emirate of Abu Dhabi by </t>
    </r>
    <r>
      <rPr>
        <b/>
        <sz val="11"/>
        <color indexed="10"/>
        <rFont val="Calibri"/>
        <family val="2"/>
      </rPr>
      <t>Region</t>
    </r>
  </si>
  <si>
    <t>Other countries</t>
  </si>
  <si>
    <t>Spain</t>
  </si>
  <si>
    <t>Korea</t>
  </si>
  <si>
    <t>Taiwan</t>
  </si>
  <si>
    <t xml:space="preserve"> Countries</t>
  </si>
  <si>
    <r>
      <t xml:space="preserve">1.2.14. Exports of Liquefied Natural Gas </t>
    </r>
    <r>
      <rPr>
        <b/>
        <sz val="11"/>
        <color indexed="8"/>
        <rFont val="Calibri"/>
        <family val="2"/>
      </rPr>
      <t>of Emirate of Abu Dhabi by Country</t>
    </r>
  </si>
  <si>
    <t>Source: Dolphin Energy</t>
  </si>
  <si>
    <t>Volume of imports</t>
  </si>
  <si>
    <t>(Million Cubic Feet)</t>
  </si>
  <si>
    <r>
      <t xml:space="preserve">1.2.13. Natural Gas Imports </t>
    </r>
    <r>
      <rPr>
        <b/>
        <sz val="11"/>
        <color indexed="8"/>
        <rFont val="Calibri"/>
        <family val="2"/>
      </rPr>
      <t>of the Emirate of Abu Dhabi</t>
    </r>
  </si>
  <si>
    <t>Mozambique</t>
  </si>
  <si>
    <t>South Africa</t>
  </si>
  <si>
    <t>Djibouti</t>
  </si>
  <si>
    <t>Indonesia</t>
  </si>
  <si>
    <t>Rest of Africa</t>
  </si>
  <si>
    <t>Yemen</t>
  </si>
  <si>
    <t xml:space="preserve">Seychelles </t>
  </si>
  <si>
    <t>Gibraltar</t>
  </si>
  <si>
    <t>Kenya</t>
  </si>
  <si>
    <t>Thailand</t>
  </si>
  <si>
    <t>Pakistan</t>
  </si>
  <si>
    <t>Brazil</t>
  </si>
  <si>
    <t>Singapore</t>
  </si>
  <si>
    <t>Malaysia</t>
  </si>
  <si>
    <t>Rest of European Union</t>
  </si>
  <si>
    <t>Netherlands</t>
  </si>
  <si>
    <t>TOTAL</t>
  </si>
  <si>
    <t>Volume</t>
  </si>
  <si>
    <t>( Metric Tons)</t>
  </si>
  <si>
    <r>
      <t xml:space="preserve">1.2.12. Exports of Refined Petroleum Products through the Ports </t>
    </r>
    <r>
      <rPr>
        <b/>
        <sz val="11"/>
        <color indexed="8"/>
        <rFont val="Calibri"/>
        <family val="2"/>
      </rPr>
      <t>of the Emirate of Abu Dhabi by Country</t>
    </r>
  </si>
  <si>
    <t>Rest of Europe</t>
  </si>
  <si>
    <t>Tanzania</t>
  </si>
  <si>
    <t>Bangladesh</t>
  </si>
  <si>
    <t>New Zealand</t>
  </si>
  <si>
    <t>Philippines</t>
  </si>
  <si>
    <t>(Thousand Barrels)</t>
  </si>
  <si>
    <r>
      <t xml:space="preserve"> 1.2.11. Exports of Crude Oil through the Ports </t>
    </r>
    <r>
      <rPr>
        <b/>
        <sz val="11"/>
        <color indexed="8"/>
        <rFont val="Calibri"/>
        <family val="2"/>
      </rPr>
      <t xml:space="preserve">of the Emirate of Abu Dhabi by Country    </t>
    </r>
  </si>
  <si>
    <r>
      <rPr>
        <sz val="11"/>
        <color indexed="8"/>
        <rFont val="Calibri"/>
        <family val="2"/>
      </rPr>
      <t>The Emirate of Abu Dhabi exported 747.2 million barrels of crude oil in 2010. Japan, the top importer received around 35.6 per cent of the Emirate’s total crude oil exports. In 2011, the Emirate exported 10.0 million metric tons of refined petroleum products, of which Holland bought 16.9 per cent, followed by Japan, which purchased 13.9 per cent.
Emirate of Abu Dhabi LNG exports increased by AED 2,973.0 million in 2011 compared with 2010, reaching AED 17,128.2 million. Japan topped the list of importers by 98.4 per cent of the LNG exports value, followed by India by 1.0 per cent in 2011. The Emirate imported 828,093.9 million cubic feet of natural gas in 2011, at a daily average of 2,268.8 million cubic feet.</t>
    </r>
  </si>
  <si>
    <t>( Million AED )</t>
  </si>
  <si>
    <r>
      <t xml:space="preserve"> 1.2.10. Non-oil Exports through the Ports </t>
    </r>
    <r>
      <rPr>
        <b/>
        <sz val="11"/>
        <color indexed="8"/>
        <rFont val="Calibri"/>
        <family val="2"/>
      </rPr>
      <t>of the Emirate of Abu Dhabi by Mode of Shipping</t>
    </r>
  </si>
  <si>
    <t>Iran</t>
  </si>
  <si>
    <t>Egypt</t>
  </si>
  <si>
    <t>Canada</t>
  </si>
  <si>
    <r>
      <t xml:space="preserve">1.2.9. Top Trade Partners </t>
    </r>
    <r>
      <rPr>
        <b/>
        <sz val="11"/>
        <color indexed="8"/>
        <rFont val="Calibri"/>
        <family val="2"/>
      </rPr>
      <t xml:space="preserve">of the Emirate of Abu Dhabi (Non-oil Exports) </t>
    </r>
  </si>
  <si>
    <r>
      <t xml:space="preserve"> 1.2.8.  Non-oil Exports through the Ports </t>
    </r>
    <r>
      <rPr>
        <b/>
        <sz val="11"/>
        <color indexed="8"/>
        <rFont val="Calibri"/>
        <family val="2"/>
      </rPr>
      <t>of the Emirate of Abu Dhabi to GCC Countries</t>
    </r>
  </si>
  <si>
    <t>**The decrease during 2011 is due to lower exports of floating or submersible drilling or production platforms.</t>
  </si>
  <si>
    <r>
      <t xml:space="preserve">* The rise in </t>
    </r>
    <r>
      <rPr>
        <sz val="9"/>
        <color indexed="10"/>
        <rFont val="Calibri"/>
        <family val="2"/>
      </rPr>
      <t>2009</t>
    </r>
    <r>
      <rPr>
        <sz val="9"/>
        <color indexed="8"/>
        <rFont val="Calibri"/>
        <family val="2"/>
      </rPr>
      <t xml:space="preserve"> is due to the increase in export of tower lattice masts and parts thereof.</t>
    </r>
  </si>
  <si>
    <r>
      <t>Transport vehicles</t>
    </r>
    <r>
      <rPr>
        <sz val="10"/>
        <color indexed="8"/>
        <rFont val="Calibri"/>
        <family val="2"/>
      </rPr>
      <t>**</t>
    </r>
  </si>
  <si>
    <r>
      <t>Base metals and articles of base metals</t>
    </r>
    <r>
      <rPr>
        <sz val="10"/>
        <color indexed="8"/>
        <rFont val="Calibri"/>
        <family val="2"/>
      </rPr>
      <t>*</t>
    </r>
  </si>
  <si>
    <r>
      <t xml:space="preserve">1.2.7. Non-oil Exports </t>
    </r>
    <r>
      <rPr>
        <b/>
        <sz val="11"/>
        <color indexed="8"/>
        <rFont val="Calibri"/>
        <family val="2"/>
      </rPr>
      <t xml:space="preserve">of the Emirate of Abu Dhabi by Sections of the Harmonized System (HS) </t>
    </r>
  </si>
  <si>
    <r>
      <t xml:space="preserve">1.2.6.  Non-oil Exports </t>
    </r>
    <r>
      <rPr>
        <b/>
        <sz val="11"/>
        <color indexed="8"/>
        <rFont val="Calibri"/>
        <family val="2"/>
      </rPr>
      <t>of the Emirate of Abu Dhabi by Region</t>
    </r>
  </si>
  <si>
    <t xml:space="preserve">Manufactured products </t>
  </si>
  <si>
    <t>Food products</t>
  </si>
  <si>
    <t xml:space="preserve">Agricultural raw materials exports </t>
  </si>
  <si>
    <t xml:space="preserve"> Non-oil Exports of Goods </t>
  </si>
  <si>
    <r>
      <t xml:space="preserve">1.2.5. Key Indicators of Non-oil Exports </t>
    </r>
    <r>
      <rPr>
        <b/>
        <sz val="11"/>
        <color indexed="8"/>
        <rFont val="Calibri"/>
        <family val="2"/>
      </rPr>
      <t>of the Emirate of Abu Dhabi</t>
    </r>
  </si>
  <si>
    <r>
      <t xml:space="preserve">1.2.4. Non-oil Exports to Import Ratio </t>
    </r>
    <r>
      <rPr>
        <b/>
        <sz val="11"/>
        <color indexed="8"/>
        <rFont val="Calibri"/>
        <family val="2"/>
      </rPr>
      <t>for the Emirate of Abu Dhabi by Sections of the Harmonized System (HS)</t>
    </r>
  </si>
  <si>
    <t>Balance</t>
  </si>
  <si>
    <t>Re- export</t>
  </si>
  <si>
    <r>
      <t xml:space="preserve">1.2.3. Trade Balance of Non-oil Trade </t>
    </r>
    <r>
      <rPr>
        <b/>
        <sz val="11"/>
        <color indexed="8"/>
        <rFont val="Calibri"/>
        <family val="2"/>
      </rPr>
      <t>through the Ports of the Emirate of Abu Dhabi by Sections of the                         Harmonized System (HS) at Current Prices, 2011</t>
    </r>
  </si>
  <si>
    <t xml:space="preserve">Non-Oil  exports  </t>
  </si>
  <si>
    <r>
      <t xml:space="preserve">Figure 1.2.1. Non-oil Foreign Trade Statistics </t>
    </r>
    <r>
      <rPr>
        <b/>
        <sz val="11"/>
        <color indexed="8"/>
        <rFont val="Calibri"/>
        <family val="2"/>
      </rPr>
      <t>through the Ports of Emirate of Abu Dhabi, 2011</t>
    </r>
  </si>
  <si>
    <r>
      <t>56.3</t>
    </r>
    <r>
      <rPr>
        <b/>
        <i/>
        <sz val="10"/>
        <color indexed="10"/>
        <rFont val="Calibri"/>
        <family val="2"/>
      </rPr>
      <t>*</t>
    </r>
  </si>
  <si>
    <r>
      <t>55.3</t>
    </r>
    <r>
      <rPr>
        <b/>
        <i/>
        <sz val="10"/>
        <color indexed="10"/>
        <rFont val="Calibri"/>
        <family val="2"/>
      </rPr>
      <t>*</t>
    </r>
  </si>
  <si>
    <t xml:space="preserve">Re-exports </t>
  </si>
  <si>
    <t xml:space="preserve">Non-oil exports  </t>
  </si>
  <si>
    <r>
      <t>73.8</t>
    </r>
    <r>
      <rPr>
        <i/>
        <sz val="10"/>
        <color indexed="10"/>
        <rFont val="Calibri"/>
        <family val="2"/>
      </rPr>
      <t>*</t>
    </r>
  </si>
  <si>
    <r>
      <t>71.8</t>
    </r>
    <r>
      <rPr>
        <i/>
        <sz val="10"/>
        <color indexed="10"/>
        <rFont val="Calibri"/>
        <family val="2"/>
      </rPr>
      <t>*</t>
    </r>
  </si>
  <si>
    <t>Oil, gas and oil products</t>
  </si>
  <si>
    <r>
      <t>78.2</t>
    </r>
    <r>
      <rPr>
        <i/>
        <sz val="10"/>
        <color indexed="10"/>
        <rFont val="Calibri"/>
        <family val="2"/>
      </rPr>
      <t>*</t>
    </r>
  </si>
  <si>
    <r>
      <t>77.6</t>
    </r>
    <r>
      <rPr>
        <i/>
        <sz val="10"/>
        <color indexed="10"/>
        <rFont val="Calibri"/>
        <family val="2"/>
      </rPr>
      <t>*</t>
    </r>
  </si>
  <si>
    <t>Total trade</t>
  </si>
  <si>
    <r>
      <t xml:space="preserve">1.2.2. Foreign Trade Statistics as a Percentage of Total Trade </t>
    </r>
    <r>
      <rPr>
        <b/>
        <sz val="11"/>
        <color indexed="8"/>
        <rFont val="Calibri"/>
        <family val="2"/>
      </rPr>
      <t>through the Ports of Emirate of Abu Dhabi</t>
    </r>
  </si>
  <si>
    <t>300,110.0*</t>
  </si>
  <si>
    <t>214,128.4*</t>
  </si>
  <si>
    <r>
      <t xml:space="preserve">393,439.0 </t>
    </r>
    <r>
      <rPr>
        <i/>
        <sz val="10"/>
        <color indexed="10"/>
        <rFont val="Calibri"/>
        <family val="2"/>
      </rPr>
      <t>*</t>
    </r>
  </si>
  <si>
    <r>
      <t>278,105.4</t>
    </r>
    <r>
      <rPr>
        <i/>
        <sz val="10"/>
        <color indexed="10"/>
        <rFont val="Calibri"/>
        <family val="2"/>
      </rPr>
      <t>*</t>
    </r>
  </si>
  <si>
    <r>
      <t>416,484.0</t>
    </r>
    <r>
      <rPr>
        <b/>
        <i/>
        <sz val="10"/>
        <color indexed="10"/>
        <rFont val="Calibri"/>
        <family val="2"/>
      </rPr>
      <t>*</t>
    </r>
  </si>
  <si>
    <r>
      <t>300,702.1</t>
    </r>
    <r>
      <rPr>
        <b/>
        <i/>
        <sz val="10"/>
        <color indexed="10"/>
        <rFont val="Calibri"/>
        <family val="2"/>
      </rPr>
      <t>*</t>
    </r>
  </si>
  <si>
    <r>
      <t>532,858.0</t>
    </r>
    <r>
      <rPr>
        <b/>
        <i/>
        <sz val="10"/>
        <color indexed="10"/>
        <rFont val="Calibri"/>
        <family val="2"/>
      </rPr>
      <t>*</t>
    </r>
  </si>
  <si>
    <r>
      <t>387,275.7</t>
    </r>
    <r>
      <rPr>
        <b/>
        <i/>
        <sz val="10"/>
        <color indexed="10"/>
        <rFont val="Calibri"/>
        <family val="2"/>
      </rPr>
      <t>*</t>
    </r>
  </si>
  <si>
    <r>
      <t xml:space="preserve">1.2.1. Foreign Trade Statistics </t>
    </r>
    <r>
      <rPr>
        <b/>
        <sz val="11"/>
        <color indexed="8"/>
        <rFont val="Calibri"/>
        <family val="2"/>
      </rPr>
      <t>through the Ports of Emirate of Abu Dhabi</t>
    </r>
  </si>
  <si>
    <r>
      <t xml:space="preserve">Foreign trade is of paramount importance to the economy </t>
    </r>
    <r>
      <rPr>
        <sz val="11"/>
        <color indexed="8"/>
        <rFont val="Calibri"/>
        <family val="2"/>
      </rPr>
      <t>of the Emirate of Abu Dhabi and makes up a considerable proportion of the Emirate’s GDP. In 2011, net trade in goods accounted for 37.2 per cent of the GDP, reflecting the Emirate’s robust and highly developed level of commercial activity and the significance of foreign trade to the economy in general.
The non-oil merchandise trade statistics presented in this section comprises trade which entered or exited the territory of the Emirate of Abu Dhabi through the ports of Abu Dhabi (comprising air, sea and road ports). It should be noted that these goods do not belong entirely to the Emirate of Abu Dhabi and do not fully represent Abu Dhabi non-oil merchandise trade as some of these goods might belong to other Emirates. These statistics does not record Abu Dhabi trade through ports of the other Emirates. 
Commodity imports through the ports of the Emirate Abu Dhabi were valued at AED 116.4 billion in 2011 compared with AED 86.6 billion in 2010. The main imports during 2011 were machinery and base metals, which accounted for 50.7 per cent of the total value of imports. The United States of America was the main country for imports, from which the Emirate received imports worth AED 13.4 billion. Non-oil exports were valued at AED 11.5 billion, with transport equipment and base metals contributing 61.5 per cent of the total. Canada was the top destination of Abu Dhabi non-oil exports, receiving goods worth AED 2.6 billion from the Emirate in 2011.
Re-exports in 2011 were valued at AED 11.6 billion compared with 10.9 billion in 2010. The top category during 2011 was "Machinery and transport equipment", which contributed 67.0 per cent of total re-exports. The Kingdom of Bahrain was the top country destination for re-exports with goods valued at AED 3.4 billion.
The value of imports from Asian countries through the ports of the Emirate of Abu Dhabi was AED 54.3 billion during 2011 compared with AED 38.4 billion in 2010. The value of non-oil exports to Asian countries through the ports of the Emirate of Abu Dhabi was AED 6.3 billion while re-exports to Asian countries amounted to AED 10.4 billion.</t>
    </r>
  </si>
  <si>
    <r>
      <t>1.2.</t>
    </r>
    <r>
      <rPr>
        <b/>
        <i/>
        <sz val="14"/>
        <color indexed="8"/>
        <rFont val="Calibri"/>
        <family val="2"/>
      </rPr>
      <t xml:space="preserve"> </t>
    </r>
    <r>
      <rPr>
        <b/>
        <sz val="14"/>
        <color indexed="8"/>
        <rFont val="Calibri"/>
        <family val="2"/>
      </rPr>
      <t>Foreign Trade</t>
    </r>
  </si>
  <si>
    <t>Figure 1.3.5.  Percentage Change in the Prices of the Main Groups of Building Materials in 2011 Compared with 2010</t>
  </si>
  <si>
    <t>Diesel</t>
  </si>
  <si>
    <t xml:space="preserve">Water and sewage pipes </t>
  </si>
  <si>
    <t>Glass</t>
  </si>
  <si>
    <t>Sanitary equipment</t>
  </si>
  <si>
    <t>Tiles and marble</t>
  </si>
  <si>
    <t>Natural stone</t>
  </si>
  <si>
    <t>Roofing materials</t>
  </si>
  <si>
    <t>Cement blocks</t>
  </si>
  <si>
    <t>Wood</t>
  </si>
  <si>
    <t>Steel</t>
  </si>
  <si>
    <t>Concrete</t>
  </si>
  <si>
    <t>Aggregates and sand</t>
  </si>
  <si>
    <t xml:space="preserve">Cement </t>
  </si>
  <si>
    <t>Percentage Change</t>
  </si>
  <si>
    <t>Average Price 2011</t>
  </si>
  <si>
    <t>Average Price 2010</t>
  </si>
  <si>
    <t>Groups</t>
  </si>
  <si>
    <t>(Price in AED)</t>
  </si>
  <si>
    <t xml:space="preserve"> 1.3.5. Percentage Change in the Prices of the Main Groups of Building Materials in 2011 Compared with 2010</t>
  </si>
  <si>
    <t>Source: Statistic Centre - Abu Dhabi</t>
  </si>
  <si>
    <t xml:space="preserve"> - </t>
  </si>
  <si>
    <t>Inflation Rate</t>
  </si>
  <si>
    <t>CPI</t>
  </si>
  <si>
    <t>Year</t>
  </si>
  <si>
    <t>1.3.4. CPI and Inflation Rates</t>
  </si>
  <si>
    <t>Sept</t>
  </si>
  <si>
    <t xml:space="preserve"> Figure 1.3.4. CPI for the Months of 2010 and 2011</t>
  </si>
  <si>
    <t>Current Month - Previous Month</t>
  </si>
  <si>
    <t>(2007=100)</t>
  </si>
  <si>
    <t>1.3.3. Monthly CPI</t>
  </si>
  <si>
    <t>Figure 1.3.3. Annual Inflation Rates for the Months of 2011</t>
  </si>
  <si>
    <t>Miscellaneous goods and services</t>
  </si>
  <si>
    <t>Hotels and restaurants</t>
  </si>
  <si>
    <t>Recreation and culture</t>
  </si>
  <si>
    <t>Communication</t>
  </si>
  <si>
    <t>Transportation</t>
  </si>
  <si>
    <t>Fixtures and fittings, household equipment, and routine household maintenance</t>
  </si>
  <si>
    <t>Housing, water, electricity, gas and other fuels</t>
  </si>
  <si>
    <t>Clothing and footwear</t>
  </si>
  <si>
    <t>Alcoholic beverages and tobacco</t>
  </si>
  <si>
    <t>Food and non-alcoholic beverages</t>
  </si>
  <si>
    <t>Weight (100.0)</t>
  </si>
  <si>
    <t>Groups of Commodities and Services</t>
  </si>
  <si>
    <t xml:space="preserve"> 1.3.2. Percentage Change in the Prices of the Main Expenditure Groups  </t>
  </si>
  <si>
    <t>Figure 1.3.2. Relative Change in Average Prices of CPI of the Main Expenditure Groups in 2011 Compared with 2010</t>
  </si>
  <si>
    <t>Housing, water, electricity, gas, and other fuels</t>
  </si>
  <si>
    <t>Contribution</t>
  </si>
  <si>
    <t xml:space="preserve">Relative Change </t>
  </si>
  <si>
    <t>Major Expenditure Groups</t>
  </si>
  <si>
    <t>1.3.1. Weight, Relative Change and Contribution of Expenditure Groups to the overall change in CPI, 2011 Compared with 2010</t>
  </si>
  <si>
    <t>Figure 1.3.1. Annual Rates of Inflation</t>
  </si>
  <si>
    <t>• The main group that slowed down the rise in consumer prices was "Clothing and footwear" which contributed a negative 67.4 per cent to the annual inflation. The reduction was caused by a 13.8 per cent decrease in prices for this group.</t>
  </si>
  <si>
    <t>• The group of"Transport" contributed 25.4 per cent to the inflation rate in 2011. Prices of this group rose by 5.1 per cent.</t>
  </si>
  <si>
    <t>•The group of "Housing, water, electricity, gas and other fuels" contributed 31.9 per cent to the total inflation rate in 2011. This was mainly as a result of the large weight of this group in the index. Prices of this group increased by 1.5 per cent.</t>
  </si>
  <si>
    <t>•The "Food and non-alcoholic beverages" group contributed 67.7 per cent to the total inflation rate in 2011. The average prices of this group increased by about 7.5 per cent.</t>
  </si>
  <si>
    <r>
      <t xml:space="preserve">•Inflation </t>
    </r>
    <r>
      <rPr>
        <sz val="11"/>
        <color indexed="10"/>
        <rFont val="Calibri"/>
        <family val="2"/>
      </rPr>
      <t>rate</t>
    </r>
    <r>
      <rPr>
        <sz val="11"/>
        <rFont val="Calibri"/>
        <family val="2"/>
      </rPr>
      <t xml:space="preserve"> in 2011 was 1.9 per cent compared with 3.1 per cent in 2010. This was a result of an increase in the CPI from 119.3 points in 2010 to 121.6 points in 2011.</t>
    </r>
  </si>
  <si>
    <t>Price statistics, which include the inflation rate and price indices, are some of the most important statistical indicators produced by statistics centre’s.
One of SCAD’s key indicators is the Consumer Prices Index (CPI), which is compiled with 2007 as a base year. The CPI measures changes in the prices of goods and services between two periods of time, namely the base period (2007) and the comparison period. It is the best available measure of how changes in retail prices affect the average household budget. Annual and monthly inflation rates can be calculated from the estimates of the CPI. The 2011 results of CPI calculations for the Emirate of Abu Dhabi were:</t>
  </si>
  <si>
    <t>1.3. Prices</t>
  </si>
  <si>
    <t>Source: Statistics Centre-Abu Dhabi, Abu Dhabi Securities Exchange-ADX</t>
  </si>
  <si>
    <t>Equity market turnover ratio (%)</t>
  </si>
  <si>
    <t>3.1*</t>
  </si>
  <si>
    <t>5.6*</t>
  </si>
  <si>
    <t>Value traded (% of GDP at current  prices)</t>
  </si>
  <si>
    <t>Value traded (Billion AED)</t>
  </si>
  <si>
    <t>32.5*</t>
  </si>
  <si>
    <t>45.8*</t>
  </si>
  <si>
    <t>Market capitalization (% of GDP at current  prices)</t>
  </si>
  <si>
    <t>Market capitalization (Billion AED)</t>
  </si>
  <si>
    <t>Total listed foreign companies</t>
  </si>
  <si>
    <t>Total listed domestic companies</t>
  </si>
  <si>
    <t>Indicators</t>
  </si>
  <si>
    <t>1.4.2. Key Statistics of Abu Dhabi Securities Market</t>
  </si>
  <si>
    <t>Source: Statistics Centre-Abu Dhabi</t>
  </si>
  <si>
    <t>Compensation of employees (Million AED)</t>
  </si>
  <si>
    <t>Capital formation (% of GDP at current prices)</t>
  </si>
  <si>
    <t>Gross output (% of GDP at current  prices)</t>
  </si>
  <si>
    <t>Share in non-oil GDP at current  prices (% )</t>
  </si>
  <si>
    <t>Share in GDP at current  prices (% )</t>
  </si>
  <si>
    <t xml:space="preserve">1.4.1. Key Statistics of the Financial and Insurance Activity </t>
  </si>
  <si>
    <r>
      <t xml:space="preserve">Financial intermediation activity plays an important role as one of the significant components of economic growth, and act as the main financing vehicle for most other economic activities. This section provides key indicators of the financial intermediation activity and includes statistics from the Survey of Banks and other Financial Institutions, in addition to the main performance indicators of the Abu Dhabi Securities Market.
Financial and insurance activity contributed </t>
    </r>
    <r>
      <rPr>
        <sz val="11"/>
        <color indexed="8"/>
        <rFont val="Calibri"/>
        <family val="2"/>
      </rPr>
      <t>11.7 per cent to non-oil GDP in 2011 compared with 11.0 per cent in 2010. Registered banks dominate financial intermediation in Abu Dhabi, although there are a substantial number of non-bank financial institutions, such as holding companies, trusts, and financial leasing institutions. The majority of Abu Dhabi’s registered banks are subsidiaries or branches of overseas banks. Of the 51 banks registered at 31 December 2011 seven were Abu Dhabi based banks.
In the securities market, the total value of shares traded on the Abu Dhabi Securities Exchange during 2011 fell by 28.0 per cent compared with 2010 and by 64.4 per cent compared with 2009. This consistent decrease in the total value of shares traded could be attributed to lower share prices.  The market capitalization of shares traded in 2011 fell by 7.7 per cent compared with 2010 despite an increase in the total number of listed companies from 64 to 67 over the same period.</t>
    </r>
  </si>
  <si>
    <t>1.4. Financial Statistics</t>
  </si>
  <si>
    <t>Figure 1.5.2. Percentage Distribution of Public Expenditure by Type, 2011</t>
  </si>
  <si>
    <r>
      <rPr>
        <b/>
        <sz val="9"/>
        <color indexed="8"/>
        <rFont val="Calibri"/>
        <family val="2"/>
      </rPr>
      <t>Source:</t>
    </r>
    <r>
      <rPr>
        <sz val="9"/>
        <color indexed="8"/>
        <rFont val="Calibri"/>
        <family val="2"/>
      </rPr>
      <t xml:space="preserve"> Statistics Centre - Abu Dhabi</t>
    </r>
  </si>
  <si>
    <t>Capital payments</t>
  </si>
  <si>
    <t>Aid and loans</t>
  </si>
  <si>
    <t>Contribution to the federal government</t>
  </si>
  <si>
    <t>Development expenditure</t>
  </si>
  <si>
    <t>Recurrent department expenditure</t>
  </si>
  <si>
    <t>Total expenditure</t>
  </si>
  <si>
    <t>1.5.3. Percentage Distribution of Public Expenditures by Type</t>
  </si>
  <si>
    <t>Capital transfers</t>
  </si>
  <si>
    <t>Capital expenditures on goods &amp; services</t>
  </si>
  <si>
    <t xml:space="preserve">Development expenditures on government projects </t>
  </si>
  <si>
    <t>Capital expenditures</t>
  </si>
  <si>
    <t>Current transfers</t>
  </si>
  <si>
    <t>Goods and services</t>
  </si>
  <si>
    <t>Salaries and wages</t>
  </si>
  <si>
    <t>Current expenditures</t>
  </si>
  <si>
    <t xml:space="preserve">1.5.2. Percentage Distribution of Public Expenditures </t>
  </si>
  <si>
    <t>Figure 1.5.1 Percentage Distribution of Government Revenues, 2011</t>
  </si>
  <si>
    <t>Capital revenue</t>
  </si>
  <si>
    <t>Department collections revenue</t>
  </si>
  <si>
    <t>Petroleum royalties and tax revenue</t>
  </si>
  <si>
    <t>1.5.1. Percentage Distribution of Government Revenues</t>
  </si>
  <si>
    <t>Government financial statistics in this section includes revenues and expenditures of the Abu Dhabi Government. The revenue in 2011 increased by 41.3 per cent compared with 2010. The increase could mainly be attributed to petroleum revenue which rose by 55 per cent.
Current expenditure as a percentage of total public expenditure increased from 48.5 per cent in 2010 to 49.1 per cent in 2011. The sub items of current transfers, goods and services and salaries and wages contributed 26.8 per cent, 11.4 per cent and 10.8 per cent of total current expenditure. 
Capital expenditure as a percentage of total public expenditure decreased from 51.5 per cent in 2010 to 50.9 per cent in 2011. The sub items of capital transfers, development expenditures on government projects and capital expenditure on goods and services contributed 23.4 per cent, 9.7 per cent and 17.8 per cent of total capital expenditure.</t>
  </si>
  <si>
    <t>1.5. Government Finance</t>
  </si>
  <si>
    <t>1.6.3. Compensation of Employees by Economic Activity as Percentage of GDP at Current Prices</t>
  </si>
  <si>
    <t xml:space="preserve">1.6.2. Annual Growth Rates of Compensation of Employees by Economic Activity at Current Prices </t>
  </si>
  <si>
    <t>1.6.1. Compensation of Employees by Economic Activity at Current Prices</t>
  </si>
  <si>
    <t xml:space="preserve">The employee’s compensation indicator provides important information for the national accounts in particular and the economy in general, as it reflects the income obtained by employees in all economic activities in the Emirate of Abu Dhabi.
Employee’s compensation at current prices increased from AED 117,432 million in 2010 to AED 124,960 million in 2011. The main economic activities contributing to the growth in 2011 were “Public administration and defence” and “Mining and quarrying” (includes crude oil and natural gas) with increases of 9.3 per cent and 12.2 per cent respectively.
</t>
  </si>
  <si>
    <t xml:space="preserve"> 1.6. Wages and Compensation</t>
  </si>
  <si>
    <t>Real estate and business services</t>
  </si>
  <si>
    <t>Financial institutions and insurance</t>
  </si>
  <si>
    <t>Figure 1.7.2. Portfolio Investments by Economic Activity</t>
  </si>
  <si>
    <t xml:space="preserve">Note: Figures may not sum to totals due to rounding </t>
  </si>
  <si>
    <t xml:space="preserve">Education </t>
  </si>
  <si>
    <t>Transport, storage and communication</t>
  </si>
  <si>
    <t>Wholesale retail trade and repairing services</t>
  </si>
  <si>
    <t xml:space="preserve">Electricity, gas and water </t>
  </si>
  <si>
    <t>Manufacturing industries</t>
  </si>
  <si>
    <t xml:space="preserve">Mining and quarrying </t>
  </si>
  <si>
    <t xml:space="preserve">1.7.4. Other Investments in the Emirate of Abu Dhabi by Economic Activity </t>
  </si>
  <si>
    <t>Figure 1.7.1. Percentage Distribution of Foreign Direct Investment by Region, 2009</t>
  </si>
  <si>
    <t>* Includes real estate sales to non-residents</t>
  </si>
  <si>
    <t>Other regions</t>
  </si>
  <si>
    <t>Other regions*</t>
  </si>
  <si>
    <t>Latin America</t>
  </si>
  <si>
    <t xml:space="preserve">North America </t>
  </si>
  <si>
    <t>European countries</t>
  </si>
  <si>
    <t xml:space="preserve">Other African countries </t>
  </si>
  <si>
    <t xml:space="preserve">Other Asian countries </t>
  </si>
  <si>
    <t xml:space="preserve">Other Arab countries </t>
  </si>
  <si>
    <t>GCC countries</t>
  </si>
  <si>
    <t xml:space="preserve">1.7.3. Foreign Direct Investment by Region </t>
  </si>
  <si>
    <t>Other countries*</t>
  </si>
  <si>
    <t xml:space="preserve">Lebanon </t>
  </si>
  <si>
    <t xml:space="preserve">Netherlands </t>
  </si>
  <si>
    <t xml:space="preserve">Libya </t>
  </si>
  <si>
    <t xml:space="preserve">China - including Hong Kong and Macau </t>
  </si>
  <si>
    <t xml:space="preserve">Japan </t>
  </si>
  <si>
    <t xml:space="preserve">Kuwait </t>
  </si>
  <si>
    <t xml:space="preserve">Australia </t>
  </si>
  <si>
    <t xml:space="preserve">France </t>
  </si>
  <si>
    <t xml:space="preserve">United Kingdom </t>
  </si>
  <si>
    <t>1.7.2. Foreign Direct Investment by Top Ten Countries</t>
  </si>
  <si>
    <t>Social and personal services</t>
  </si>
  <si>
    <t xml:space="preserve">Health </t>
  </si>
  <si>
    <t>Real estate and business services *</t>
  </si>
  <si>
    <t xml:space="preserve">Restaurants and hotels </t>
  </si>
  <si>
    <t>1.7.1. Foreign Direct Investment by Economic Activity</t>
  </si>
  <si>
    <r>
      <t xml:space="preserve">Total portfolio investment in the Emirate of Abu Dhabi consisting of equity securities but excluding debt securities, amounted to AED 7,609 million at the end of 2009, up from AED 6,012 million at the end of 2008. “Real estate and business services” contributed the largest proportion of portfolio investments amounting to AED 5,529 million at the end of 2009 and AED 4,136 million at the end of 2008. The second largest contributor was the “Financial institutions and insurance” activity, with investments amounting to AED 1,641 million at the end of 2009 and AED 1,720 million at the end of 2008.
Other investment amounted to AED 186,739 million at the end of 2009 compared with AED 194,275 million at the end of 2008. The decrease in inward other investment could mainly be attributed to the “Financial institutions and insurance” activity </t>
    </r>
    <r>
      <rPr>
        <sz val="11"/>
        <color indexed="8"/>
        <rFont val="Calibri"/>
        <family val="2"/>
      </rPr>
      <t>which fell from AED 147,074 million at the end of 2008 to AED 138,620 million at the end of 2009.</t>
    </r>
  </si>
  <si>
    <t xml:space="preserve">The Abu Dhabi Government is taking steps to establish favorable conditions that will enhance investor confidence in the economy. A transparent tax structure, with a supporting judicial system, investment encouraging business legislation and industrial zones will enhance international investor perception about business opportunities in the Emirate.   
The value of Foreign Direct Investment (FDI) at the end of 2009 was AED 43,171 million, up from AED 38,855 million at the end of 2008. This increase could mainly be attributed to “Real estate and business services” (including real estate sales to non- residents), which attracted FDI worth AED 16,965 million at the end of 2009, compared with AED 12,620 million at the end of 2008. “Financial institutions and insurance” accounted for the second largest share of total FDI, with 24.6 per cent at the end of 2008 and 14.9 per cent at the end of 2009.
FDI from the GCC region amounted to AED 3,786 million or 8.8 per cent of total FDI at the end of 2009 compared with AED 5,736 million or 14.8 per cent at the end of 2008. Investments from other Arab countries totaled AED 2,900 million or 6.7 per cent and AED 2,690 million or 6.9 per cent of FDI for the years 2009 and 2008, respectively. European countries accounted for the largest proportion of FDI in the Emirate of Abu Dhabi. FDI from these countries increased from AED 9,459 million at the end of 2008 to AED 9,877 million at the end of 2009 or by 4.4 per cent. </t>
  </si>
  <si>
    <t xml:space="preserve">1.7. Foreign Investment </t>
  </si>
  <si>
    <t>* Hotels</t>
  </si>
  <si>
    <t>* ICT</t>
  </si>
  <si>
    <t>* Transport</t>
  </si>
  <si>
    <t>* Construction</t>
  </si>
  <si>
    <t>* Electricity and Water</t>
  </si>
  <si>
    <t>* Petrochemicals</t>
  </si>
  <si>
    <t>* Oil and Gas</t>
  </si>
  <si>
    <t>* Manufacturing</t>
  </si>
  <si>
    <t>* Investment climate</t>
  </si>
  <si>
    <t>`</t>
  </si>
  <si>
    <t>Gross output (% of GDP at current prices)</t>
  </si>
  <si>
    <t>Share in non-oil GDP at current prices (% )</t>
  </si>
  <si>
    <t>Share in GDP at current prices (% )</t>
  </si>
  <si>
    <t>2.1.2. Key Statistics of Wholesale and Retail Trade; Repair of Motor Vehicles and Motorcycles Activity</t>
  </si>
  <si>
    <t>Source : Department of Economic Development</t>
  </si>
  <si>
    <t>Business entry rate (new registrations as % of total)</t>
  </si>
  <si>
    <t>New businesses registered (number)</t>
  </si>
  <si>
    <t>Total businesses registered (number)</t>
  </si>
  <si>
    <t>2.1.1. General Indicators of Investment Climate</t>
  </si>
  <si>
    <t xml:space="preserve">The Abu Dhabi government adopted a long-term plan to facilitate the transformation of the Emirate’s economy with the objective of creating an ideal business environment, reducing the reliance on the oil sector and achieving a greater focus on a knowledge-based economy in the future. The Emirate of Abu Dhabi has come a long way in this regard and it can be argued that the Emirate’s current progress and prosperity are largely due to the presence of such an environment.
There are several underlying factors behind the Emirate’s attractive investment climate, including investor friendly Government policies, the implementation of a long-term economic vision, a strategic geographic location, highly developed infrastructure, miscellaneous facilities offered by the Emirate’s industrial zones, very low taxation, easy access to energy sources and efficient credit facilities.
The Abu Dhabi Government has a strong commitment to establish and grow local entrepreneurship while at the same time establishing an economy, which is well integrated globally. These objectives combined with a strong domestic economic performance contributed to a 9.9 per cent increase in the total number of businesses registered by the Department of Economic Development in 2011. 
</t>
  </si>
  <si>
    <t>2.1. Investment Climate</t>
  </si>
  <si>
    <r>
      <t>Number of</t>
    </r>
    <r>
      <rPr>
        <sz val="11"/>
        <color indexed="8"/>
        <rFont val="Calibri"/>
        <family val="2"/>
      </rPr>
      <t xml:space="preserve"> Hotel Establishments</t>
    </r>
    <r>
      <rPr>
        <sz val="11"/>
        <color indexed="8"/>
        <rFont val="Calibri"/>
        <family val="2"/>
      </rPr>
      <t xml:space="preserve"> Guests (Thousand)</t>
    </r>
  </si>
  <si>
    <t>Number of Hotel Establishments</t>
  </si>
  <si>
    <t xml:space="preserve">Internet Subscribers Per 100 Inhabitants </t>
  </si>
  <si>
    <t xml:space="preserve">Mobile Cellular Subscribers Per 100 Inhabitants </t>
  </si>
  <si>
    <t>Number of Passengers Using the Emirates Airports (Million)</t>
  </si>
  <si>
    <r>
      <t xml:space="preserve">Motor Vehicles Licensed </t>
    </r>
    <r>
      <rPr>
        <sz val="11"/>
        <color indexed="8"/>
        <rFont val="Calibri"/>
        <family val="2"/>
      </rPr>
      <t>in Emirate of Abu Dhabi</t>
    </r>
  </si>
  <si>
    <t xml:space="preserve">Daily Average Consumption of Desalinated Water Per Capita  (Gallon) </t>
  </si>
  <si>
    <t xml:space="preserve">Total of Available Desalinated Water in Emirate of AD (Million Imperial Gallons) </t>
  </si>
  <si>
    <t>Electricity Consumption Per Capita (MWH)</t>
  </si>
  <si>
    <t>Total of Available Electricity in Emirate of AD (GWH)</t>
  </si>
  <si>
    <t>Average Daily Gas Production (Million Cubic Feet), 2010</t>
  </si>
  <si>
    <t>Average Daily Oil Production (Thousand Barrels)</t>
  </si>
  <si>
    <t>Total Businesses Registered</t>
  </si>
  <si>
    <r>
      <t xml:space="preserve">The significance of the industry and business chapter stems from the various data it provides on many economic activities with the mining and quarrying activity at the forefront. One of the most important indicators of </t>
    </r>
    <r>
      <rPr>
        <sz val="11"/>
        <color indexed="8"/>
        <rFont val="Calibri"/>
        <family val="2"/>
      </rPr>
      <t>Oil and Gas activities is the average daily production. Average production of crude oil was 2,502 thousand barrels per day in 2011, compared with 2,261 thousand in 2010, an increase of 10.7 per cent.
About 46,367 GWH of electrical power were available in 2011, an increase of 10.8 per cent compared with 2010. Per capita electricity consumption was 20.39 MWH in 2011 compared with 19.91 MWH in 2010, an increase of 2.3 per cent.
In the Tourism activity, the total number of hotel establishments totaled 129  in 2011 , an increase of 11.2 per cent compared with 2010. Over the same period, the number of guests increased by 16.6 per cent, number of rooms by 12.8 per cent and occupancy rate by 6.5 per cent, while the average length of stay reached 3.0 nights in 2011.
In the Transport activity, the number of licensed vehicles increased from 743 thousand in 2010 to 785 thousand vehicles in 2011. The number of passengers travelling through the Emirate’s airports totaled 12.6 million during 2011 compared with 11.1 million during 2010. 
In the Information and Communication activity, the number of mobile cellular subsciptions increased from 161 per 100 inhabitants in 2010 to 199 per 100 inhabitants in 2011, an increase of 23.6 per cent. Internet subscribers per 100 inhabitants increased from 20 in 2010 to 23 in 2011, or by 15 per cent.</t>
    </r>
  </si>
  <si>
    <t>02. Industry and Business</t>
  </si>
  <si>
    <t xml:space="preserve">Source: Statistics Centre - Abu Dhabi </t>
  </si>
  <si>
    <t>Exports (% of total non-oil exports)</t>
  </si>
  <si>
    <t>Imports (% of total imports)</t>
  </si>
  <si>
    <t>2.2.4. Key Statistics of Basic Metal Manufacturing Activity</t>
  </si>
  <si>
    <t>Repair and installation of machinery,equipment and other manufacturing</t>
  </si>
  <si>
    <t>Furniture</t>
  </si>
  <si>
    <t>Machinery, equipment and devices</t>
  </si>
  <si>
    <t>Structural metal products except machinery and equipment</t>
  </si>
  <si>
    <t>Manufacture of basic metal</t>
  </si>
  <si>
    <t>Non-metallic mineral products (except oil)</t>
  </si>
  <si>
    <t>Chemicals and plastics and related products</t>
  </si>
  <si>
    <t>Paper, printing, publishing and reproduction media</t>
  </si>
  <si>
    <t>Wood and wood products</t>
  </si>
  <si>
    <t>Textiles, garments and leather products</t>
  </si>
  <si>
    <t>Food, beverages and tobacco</t>
  </si>
  <si>
    <r>
      <t xml:space="preserve">Figure 2.2.1. Value Added </t>
    </r>
    <r>
      <rPr>
        <b/>
        <sz val="11"/>
        <color indexed="8"/>
        <rFont val="Calibri"/>
        <family val="2"/>
      </rPr>
      <t>of the Manufacturing Activity</t>
    </r>
  </si>
  <si>
    <t>Type of Manufacturing Activity</t>
  </si>
  <si>
    <t>2.2.3. Gross Fixed Capital Formation of Manufacturing Activity</t>
  </si>
  <si>
    <t>Value Added</t>
  </si>
  <si>
    <t>Gross Output</t>
  </si>
  <si>
    <r>
      <t>2010</t>
    </r>
    <r>
      <rPr>
        <b/>
        <i/>
        <sz val="10"/>
        <color indexed="10"/>
        <rFont val="Arial"/>
        <family val="2"/>
      </rPr>
      <t>*</t>
    </r>
  </si>
  <si>
    <r>
      <t xml:space="preserve">2.2.2. Gross </t>
    </r>
    <r>
      <rPr>
        <b/>
        <sz val="11"/>
        <color indexed="8"/>
        <rFont val="Calibri"/>
        <family val="2"/>
      </rPr>
      <t>Output and Value Added of Manufacturing Activity</t>
    </r>
  </si>
  <si>
    <r>
      <t>2.2.1. Key Statistics of Manufacturing Activity</t>
    </r>
    <r>
      <rPr>
        <b/>
        <sz val="11"/>
        <color indexed="8"/>
        <rFont val="Calibri"/>
        <family val="2"/>
      </rPr>
      <t/>
    </r>
  </si>
  <si>
    <r>
      <t xml:space="preserve">Manufacturing is one of the strategic important economic activities in the Emirate of Abu Dhabi. The long-term economic development plan focus amongst other economic activities on the manufacturing sector to contribute significantly to the development of the non-oil economy and ensure more stable economic growth in the Emirate by reducing the impact of oil price fluctuations on the economy.
Value added of the overall manufacturing activity increased from AED 29,990 million in 2009 to AED 33,323 million in 2010  or by 11.1 per cent. The main contributing activity to this increase was manufacturing of “Chemicals, plastics and related products”. The share of manufacturing in total non-oil GDP </t>
    </r>
    <r>
      <rPr>
        <sz val="11"/>
        <color indexed="8"/>
        <rFont val="Calibri"/>
        <family val="2"/>
      </rPr>
      <t xml:space="preserve">increased from 10.7 per cent in 2010 to 12.1 per cent in 2011 . </t>
    </r>
  </si>
  <si>
    <t xml:space="preserve">2.2. Manufacturing </t>
  </si>
  <si>
    <t>Fuel oil</t>
  </si>
  <si>
    <t>Gas oil / Diesel</t>
  </si>
  <si>
    <t>Jet fuel / Kerosene</t>
  </si>
  <si>
    <t>Naphtha</t>
  </si>
  <si>
    <t>Figure 2.3.3. Export Prices of Refined Petroleum Products</t>
  </si>
  <si>
    <t>Type of Product</t>
  </si>
  <si>
    <t>($/Metric Ton)</t>
  </si>
  <si>
    <t>2.3.11. Export Prices of Refined Petroleum Products</t>
  </si>
  <si>
    <t>(Thousand Metric Ton)</t>
  </si>
  <si>
    <t>2.3.10. Export of Refined Petroleum Products</t>
  </si>
  <si>
    <t>Source: ADNOC Co, ADNOC Fod Co, Takreer</t>
  </si>
  <si>
    <t>Lubricants</t>
  </si>
  <si>
    <t>Unleaded gasoline</t>
  </si>
  <si>
    <t>LPG</t>
  </si>
  <si>
    <t>Other  Emirates</t>
  </si>
  <si>
    <t>Abu Dhabi Emirate</t>
  </si>
  <si>
    <t>(Million Imperial Gallon)</t>
  </si>
  <si>
    <t xml:space="preserve">2.3.9. Domestic Sales of Refined Petroleum Products    </t>
  </si>
  <si>
    <t>Fuel Oil</t>
  </si>
  <si>
    <t>Unleaded Gasoline</t>
  </si>
  <si>
    <r>
      <t xml:space="preserve">Figure 2.3.2.  Production of Refined Petroleum Products, </t>
    </r>
    <r>
      <rPr>
        <b/>
        <sz val="11"/>
        <color indexed="8"/>
        <rFont val="Calibri"/>
        <family val="2"/>
      </rPr>
      <t xml:space="preserve">2011 </t>
    </r>
  </si>
  <si>
    <t>Sulpher</t>
  </si>
  <si>
    <t>(Thousand Metric Tons)</t>
  </si>
  <si>
    <t xml:space="preserve">2.3.8. Production of Refined Petroleum Products    </t>
  </si>
  <si>
    <t>Refining capacity (Thousand Barrels/ daily)</t>
  </si>
  <si>
    <r>
      <t>28.02</t>
    </r>
    <r>
      <rPr>
        <i/>
        <sz val="10"/>
        <color indexed="10"/>
        <rFont val="Calibri"/>
        <family val="2"/>
      </rPr>
      <t>*</t>
    </r>
  </si>
  <si>
    <r>
      <t>28.75</t>
    </r>
    <r>
      <rPr>
        <i/>
        <sz val="10"/>
        <color indexed="10"/>
        <rFont val="Calibri"/>
        <family val="2"/>
      </rPr>
      <t>*</t>
    </r>
  </si>
  <si>
    <r>
      <t>10,228</t>
    </r>
    <r>
      <rPr>
        <i/>
        <sz val="10"/>
        <color indexed="10"/>
        <rFont val="Calibri"/>
        <family val="2"/>
      </rPr>
      <t>*</t>
    </r>
  </si>
  <si>
    <r>
      <t>10,496</t>
    </r>
    <r>
      <rPr>
        <i/>
        <sz val="10"/>
        <color indexed="10"/>
        <rFont val="Calibri"/>
        <family val="2"/>
      </rPr>
      <t>*</t>
    </r>
  </si>
  <si>
    <t>Domestic sales</t>
  </si>
  <si>
    <t>Daily Average</t>
  </si>
  <si>
    <t>Production</t>
  </si>
  <si>
    <t>( Thousand Metric Tons)</t>
  </si>
  <si>
    <t xml:space="preserve">2.3.7. Production and Domestic Sales of Refined Petroleum Products    </t>
  </si>
  <si>
    <t>Others (sulpher)</t>
  </si>
  <si>
    <t>Pentane (plus)</t>
  </si>
  <si>
    <t>Butane</t>
  </si>
  <si>
    <t>Propane</t>
  </si>
  <si>
    <t>LNG</t>
  </si>
  <si>
    <t>Figure 2.3.1. Prices of Liquefied Natural Gas Products</t>
  </si>
  <si>
    <t>2.3.6. Prices of Liquefied Natural Gas Products</t>
  </si>
  <si>
    <t>Note: Excluding Condensates</t>
  </si>
  <si>
    <t>Type of Products</t>
  </si>
  <si>
    <t>2.3.5. Production and Exports of Liquefied Natural Gas Products</t>
  </si>
  <si>
    <t>Usage (%)</t>
  </si>
  <si>
    <t>Daily usage</t>
  </si>
  <si>
    <t>Annual usage</t>
  </si>
  <si>
    <t>Usage</t>
  </si>
  <si>
    <t>Daily production</t>
  </si>
  <si>
    <t>Annual production</t>
  </si>
  <si>
    <r>
      <t xml:space="preserve"> 2010</t>
    </r>
    <r>
      <rPr>
        <b/>
        <i/>
        <sz val="10"/>
        <color indexed="10"/>
        <rFont val="Calibri"/>
        <family val="2"/>
      </rPr>
      <t>*</t>
    </r>
  </si>
  <si>
    <r>
      <t>2009</t>
    </r>
    <r>
      <rPr>
        <b/>
        <i/>
        <sz val="10"/>
        <color indexed="10"/>
        <rFont val="Calibri"/>
        <family val="2"/>
      </rPr>
      <t>*</t>
    </r>
  </si>
  <si>
    <t>(Million cubic feet )</t>
  </si>
  <si>
    <t>2.3.4. Natural Gas Production and Usage</t>
  </si>
  <si>
    <t>Price Average</t>
  </si>
  <si>
    <t>Upper Zakum</t>
  </si>
  <si>
    <t>Lower Zakum</t>
  </si>
  <si>
    <t>Umm Al-Shaif</t>
  </si>
  <si>
    <t>Murban</t>
  </si>
  <si>
    <t>Type of Crude</t>
  </si>
  <si>
    <t>($/Barrel)</t>
  </si>
  <si>
    <t xml:space="preserve">2.3.3. Crude Oil Prices by Type           </t>
  </si>
  <si>
    <t>Note: Production excludes condensates</t>
  </si>
  <si>
    <t>Total number of production oil wells</t>
  </si>
  <si>
    <r>
      <t>2,290</t>
    </r>
    <r>
      <rPr>
        <i/>
        <sz val="10"/>
        <color indexed="10"/>
        <rFont val="Calibri"/>
        <family val="2"/>
      </rPr>
      <t>*</t>
    </r>
  </si>
  <si>
    <r>
      <t>835,931</t>
    </r>
    <r>
      <rPr>
        <i/>
        <sz val="10"/>
        <color indexed="10"/>
        <rFont val="Calibri"/>
        <family val="2"/>
      </rPr>
      <t>*</t>
    </r>
  </si>
  <si>
    <t>2.3.2. Crude Oil Production and Exports</t>
  </si>
  <si>
    <t>Exports (% of total exports)</t>
  </si>
  <si>
    <t>Gross output  (% of GDP at current prices)</t>
  </si>
  <si>
    <t xml:space="preserve">Share in GDP at current prices (%) </t>
  </si>
  <si>
    <t>2.3.1. Key Statistics of Oil and Gas Activity</t>
  </si>
  <si>
    <t xml:space="preserve">Statistical data on the production and use of crude oil and natural gas, in addition to data on production and domestic sales of refined petroleum products, are provided in this section. It reflects the success accomplished by the Emirate of Abu Dhabi in achieving a distinctive and prominent position worldwide in the field of oil and gas.
The Emirate of Abu Dhabi is one of the world’s major producers of oil, which was first discovered in the Emirate in 1958. Since then the Emirate has been able to achieve remarkable progress in the investment and development of its oil wealth and natural gas resources.
Mainly as a result of an increase in the price of oil, the contribution of "Oil and gas" to the Emirate’s Gross Domestic Product increased from 48.9 per cent in 2010 to 57.9 per cent in 2011. The Government adopted a long-term plan aimed at diversifying the economic base and increase the contribution of non-oil activities to economic growth in the Emirate. Such diversification is regarded as essential for the balanced and sustainable future growth of the economy of Abu Dhabi.
The Emirate’s daily average production of crude oil increased from 2.3 million barrels per day in 2010 to 2.5 million barrels per day in 2011 or by 10.7 per cent. The daily average exports of crude oil increased from 2.0 million barrels per day to 2.3 million barrels per day or by 12.3 percent over the same period.  
</t>
  </si>
  <si>
    <t xml:space="preserve">2.3. Oil and Gas  </t>
  </si>
  <si>
    <t xml:space="preserve">Polypropylene </t>
  </si>
  <si>
    <t>Polyethylene</t>
  </si>
  <si>
    <t>Urea fertilizer</t>
  </si>
  <si>
    <t>Ammonia</t>
  </si>
  <si>
    <t>($/Metric Tons )</t>
  </si>
  <si>
    <t>2.4.3. Export Prices of Petrochemicals Products</t>
  </si>
  <si>
    <t>(Metric Tons )</t>
  </si>
  <si>
    <t>2.4.2. Domestic Sales of Petrochemical Products</t>
  </si>
  <si>
    <t>( Metric Tons )</t>
  </si>
  <si>
    <t>2.4.1. Production and Exports of Petrochemicals Products</t>
  </si>
  <si>
    <t xml:space="preserve">The Emirate of Abu Dhabi with its large reserves of natural gas and associated liquids is well positioned to increase its participation in the global chemicals industry. The petrochemicals industry in Abu Dhabi continuously expands its well established production, marketing and export activities.
Total production of petrochemical products increased from 2,014,568 Metric Tons in 2010 to 2,789,528 Metric Tons in 2011 or by 38.5 per cent while exports of these products increased by 62.2 per cent over the same period. The most significant petrochemical exports were polyethylene and urea fertilizer. Ammonia is the key input into the manufacturing of urea fertiliser. A significant drop in the volume of ammonia exports during 2011 was mainly due to increased production of urea fertilizer.  </t>
  </si>
  <si>
    <t xml:space="preserve">2.4. Petrochemicals </t>
  </si>
  <si>
    <t>Source: Abu Dhabi Transmission &amp; Despatch Company (TRANSCO)</t>
  </si>
  <si>
    <t>Length of water transmission pipelines</t>
  </si>
  <si>
    <t>Length of electricity transmission lines</t>
  </si>
  <si>
    <t>(Km)</t>
  </si>
  <si>
    <t>2.5.12. Water and Electricity Transmission Networks  by Region, 2011</t>
  </si>
  <si>
    <t>Source: Abu Dhabi Distribution Company, Al Ain Distribution Company</t>
  </si>
  <si>
    <t>Industry</t>
  </si>
  <si>
    <t>Government</t>
  </si>
  <si>
    <t>Commercial</t>
  </si>
  <si>
    <t xml:space="preserve">Domestic </t>
  </si>
  <si>
    <t>Sector</t>
  </si>
  <si>
    <t>2.5.11.  Percentage of Desalinated Water Consumption by Region and Sector, 2011</t>
  </si>
  <si>
    <t>Figure 2.5.4. Consumption of Desalinated Water by Sector, 2011</t>
  </si>
  <si>
    <t xml:space="preserve">2.5.10.  Percentage of Desalinated Water Consumption by Sector </t>
  </si>
  <si>
    <t>Figure 2.5.3. Consumption of Desalinated Water by Region, 2011</t>
  </si>
  <si>
    <t>Source: Abu Dhabi Water and Electricity Company (ADWEC)</t>
  </si>
  <si>
    <t>(Million Imperial Gallons)</t>
  </si>
  <si>
    <t xml:space="preserve">2.5.9. Consumption of Desalinated Water by Region </t>
  </si>
  <si>
    <t xml:space="preserve">Figure 2.5.2. Consumption and Available Desalinated Water  </t>
  </si>
  <si>
    <t xml:space="preserve">Desalinated water capacity (MG/D) </t>
  </si>
  <si>
    <t>Daily average per capita (Gallon)</t>
  </si>
  <si>
    <t>Daily consumption</t>
  </si>
  <si>
    <t>Consumption</t>
  </si>
  <si>
    <t>Supply from Al - Fujairah station</t>
  </si>
  <si>
    <t>Available Desalinated Water</t>
  </si>
  <si>
    <t>Total of available desalinated water</t>
  </si>
  <si>
    <t>(Million Imperial Gallons )</t>
  </si>
  <si>
    <t xml:space="preserve">2.5.8. Production, Consumption and Planned Capacity of Desalinated Water </t>
  </si>
  <si>
    <t>Gas oil</t>
  </si>
  <si>
    <t>Crude oil</t>
  </si>
  <si>
    <t>Natural gas</t>
  </si>
  <si>
    <t>(Billion BTU)</t>
  </si>
  <si>
    <t xml:space="preserve">2.5.7. Fuel Consumption of Electricity and Water Activity </t>
  </si>
  <si>
    <t>Fuel oil (Thousand Imperial Gallons)</t>
  </si>
  <si>
    <t>Gas oil (Thousand Imperial Gallons)</t>
  </si>
  <si>
    <t>Crude oil (Thousand Imperial Gallons)</t>
  </si>
  <si>
    <t>Natural gas ( Mscft)</t>
  </si>
  <si>
    <t xml:space="preserve">2.5.6. Fuel Consumption of Electricity and Water Activity </t>
  </si>
  <si>
    <t>* Note: New meters were installed from 2008  and the cumulative reading of those meter were billed in  2011 for Western Region (Al Marfa)</t>
  </si>
  <si>
    <r>
      <t>47.8</t>
    </r>
    <r>
      <rPr>
        <sz val="10"/>
        <color indexed="8"/>
        <rFont val="Calibri"/>
        <family val="2"/>
      </rPr>
      <t>*</t>
    </r>
  </si>
  <si>
    <t>2.5.5. Percentage of Electricity Consumption by Region and Sector, 2011</t>
  </si>
  <si>
    <r>
      <t>25.1</t>
    </r>
    <r>
      <rPr>
        <sz val="10"/>
        <color indexed="8"/>
        <rFont val="Calibri"/>
        <family val="2"/>
      </rPr>
      <t>*</t>
    </r>
  </si>
  <si>
    <t xml:space="preserve">2.5.4. Percentage of Electricity Consumption by Sector </t>
  </si>
  <si>
    <t>Figure 2.5.1. Consumption of Electricity by Region</t>
  </si>
  <si>
    <t>*Consumption include  internal electrical consumption by power stations &amp; technical losses through the network</t>
  </si>
  <si>
    <t>Total consumption *</t>
  </si>
  <si>
    <t>(MWH)</t>
  </si>
  <si>
    <t xml:space="preserve">2.5.3. Consumption of Electricity by Region </t>
  </si>
  <si>
    <t>Electricity generation capacity (MW)</t>
  </si>
  <si>
    <t>Electrical consumption per capita</t>
  </si>
  <si>
    <t>Electricity consumption in Emirate of Abu Dhabi  *</t>
  </si>
  <si>
    <t xml:space="preserve">Electricity exports from Emirate of Abu Dhabi </t>
  </si>
  <si>
    <t xml:space="preserve">Total  </t>
  </si>
  <si>
    <t>Electricity transferred from Emal &amp; Takreer</t>
  </si>
  <si>
    <t>Total electricity production by companies</t>
  </si>
  <si>
    <t>2.5.2. Electrical Power Statistics</t>
  </si>
  <si>
    <t>2.5.1. Key Statistics of Electricity and Water Activities</t>
  </si>
  <si>
    <t xml:space="preserve">; </t>
  </si>
  <si>
    <t xml:space="preserve">2.5. Electricity and Water </t>
  </si>
  <si>
    <t>* Does not include temporary permits and others</t>
  </si>
  <si>
    <t>Source: Department of Municipal Affairs - Municipality of Western Region</t>
  </si>
  <si>
    <t>Agricultural</t>
  </si>
  <si>
    <t>Public utilities</t>
  </si>
  <si>
    <t>Industrial</t>
  </si>
  <si>
    <t xml:space="preserve">Residential </t>
  </si>
  <si>
    <t>Total*</t>
  </si>
  <si>
    <t>Additions and Decorations</t>
  </si>
  <si>
    <t>Demolition</t>
  </si>
  <si>
    <t>Permits Renewal or Amendments</t>
  </si>
  <si>
    <t>New Building</t>
  </si>
  <si>
    <t xml:space="preserve">Type of Permits </t>
  </si>
  <si>
    <t>Building Usage</t>
  </si>
  <si>
    <t>2.6.16. Number of Building Permits Issued by Type and Building Usage - Al Gharbia, 2011</t>
  </si>
  <si>
    <t>2.6.15. Number of Building Permits Issued by Type and Building Usage - Al Gharbia, 2010</t>
  </si>
  <si>
    <t xml:space="preserve">Type of permits </t>
  </si>
  <si>
    <t>2.6.14. Number of Building Permits Issued by Type and Building Usage -  Al Gharbia, 2009</t>
  </si>
  <si>
    <t>Source: Department of Municipal Affairs - Municipality of Al Ain</t>
  </si>
  <si>
    <t>2.6.13. Number of Building Permits Issued by Type and Building Usage - Al Ain, 2011</t>
  </si>
  <si>
    <t>Residential and commercial</t>
  </si>
  <si>
    <t>2.6.12. Number of Building Permits Issued by Type and Building Usage - Al Ain, 2010</t>
  </si>
  <si>
    <t>2.6.11. Number of Building Permits Issued by Type and Building Usage - Al Ain, 2009</t>
  </si>
  <si>
    <t>Source: Department of Municipal Affairs - Municipality of Abu Dhabi</t>
  </si>
  <si>
    <t>2.6.10. Number of Building Permits Issued by Type and Building Usage - Abu Dhabi, 2011</t>
  </si>
  <si>
    <t xml:space="preserve">2.6.9. Number of Building Permits Issued by Type and Building Usage - Abu Dhabi, 2010 </t>
  </si>
  <si>
    <t xml:space="preserve">2.6.8. Number of Building Permits Issued by Type and Building Usage - Abu Dhabi, 2009 </t>
  </si>
  <si>
    <t>Source: Department of Municipal Affairs - Municipality of Abu Dhabi- Al Ain-Western Region</t>
  </si>
  <si>
    <t xml:space="preserve">Others </t>
  </si>
  <si>
    <t>Temporary</t>
  </si>
  <si>
    <t xml:space="preserve">Al Ain </t>
  </si>
  <si>
    <t>2.6.7. Number of Building Permits Issued by Building Usage and Region, 2011</t>
  </si>
  <si>
    <t>2.6.6. Number of Building Permits Issued by Building Usage and Region, 2010</t>
  </si>
  <si>
    <t xml:space="preserve"> Al Gharbia</t>
  </si>
  <si>
    <t>2.6.5. Number of Building Permits Issued by Building Usage and Region, 2009</t>
  </si>
  <si>
    <t>Improvements and decorations</t>
  </si>
  <si>
    <t>Additions</t>
  </si>
  <si>
    <t>Permits renewal or amendments</t>
  </si>
  <si>
    <t>New building</t>
  </si>
  <si>
    <t>Type of Permits</t>
  </si>
  <si>
    <t>2.6.4. Number of Building Permits Issued by Type and Region, 2011</t>
  </si>
  <si>
    <t xml:space="preserve"> 2.6.3. Number of  Permits Issued by Type and Region, 2010</t>
  </si>
  <si>
    <t>2.6.2. Number of  Permits Issued by Type and Region, 2009</t>
  </si>
  <si>
    <t>2.6.1. Key Statistics of the Construction Activity</t>
  </si>
  <si>
    <t xml:space="preserve">Several focus sectors have been identified by the Abu Dhabi goverment for their potential to provide long-term, sustainable growth and diversification of the Emirate of Abu Dhabi’s economy over the next two decades and beyond. New infrastructure such as hotels and resorts are required for development of the tourism industry in the Emirate of Abu Dhabi and construction as one of the enabler industries will contribute to the development and support of the targeted future growth sectors. 
Construction activity contributed 10.1 per cent to the GDP in 2011 compared with 13.0 per cent in 2010. Building permits statistics show that the number of residential building permits issued in 2011 reached 9,275 an increase of 19.7 per cent compared with 2010. In addition, 6,458 non-residential building permits were issued in 2011 compared with 3,785 in 2010. The number of building permits issued for construction of new buildings represented 14.3 per cent of the total number of building permits issued in 2011. </t>
  </si>
  <si>
    <t>2.6. Construction</t>
  </si>
  <si>
    <t>Source: Emirates Post</t>
  </si>
  <si>
    <t>External incoming</t>
  </si>
  <si>
    <t>External outgoing</t>
  </si>
  <si>
    <t>Internal</t>
  </si>
  <si>
    <t>Express mail</t>
  </si>
  <si>
    <t>Parcels</t>
  </si>
  <si>
    <t>Registered letters</t>
  </si>
  <si>
    <t>Postal Traffic</t>
  </si>
  <si>
    <t>2.7.22. Postal Traffic by Type</t>
  </si>
  <si>
    <t>Number of mail boxes</t>
  </si>
  <si>
    <t>Number of private mail boxes</t>
  </si>
  <si>
    <t>Number of post offices</t>
  </si>
  <si>
    <t xml:space="preserve">Item </t>
  </si>
  <si>
    <t>2.7.21. Post Offices and Mail Boxes</t>
  </si>
  <si>
    <t>* Containers TEUs of UAE are from other emirates of UAE</t>
  </si>
  <si>
    <t xml:space="preserve"> Source: Abu Dhabi Terminals.</t>
  </si>
  <si>
    <t xml:space="preserve"> Others</t>
  </si>
  <si>
    <t xml:space="preserve"> Australasia  </t>
  </si>
  <si>
    <t xml:space="preserve"> South America  </t>
  </si>
  <si>
    <t xml:space="preserve"> Central America  </t>
  </si>
  <si>
    <t xml:space="preserve"> Caribbean </t>
  </si>
  <si>
    <t xml:space="preserve"> North America </t>
  </si>
  <si>
    <t xml:space="preserve"> Eastern Europe  </t>
  </si>
  <si>
    <t xml:space="preserve"> Scandinavia  </t>
  </si>
  <si>
    <t xml:space="preserve"> Mediterranean </t>
  </si>
  <si>
    <t xml:space="preserve"> Western Europe </t>
  </si>
  <si>
    <t xml:space="preserve"> West Africa </t>
  </si>
  <si>
    <t xml:space="preserve"> East Africa </t>
  </si>
  <si>
    <t xml:space="preserve"> South Africa  </t>
  </si>
  <si>
    <t xml:space="preserve"> North Africa  </t>
  </si>
  <si>
    <t xml:space="preserve"> Far East  </t>
  </si>
  <si>
    <t xml:space="preserve"> South East Asia  </t>
  </si>
  <si>
    <t xml:space="preserve"> Indian Sub Continent</t>
  </si>
  <si>
    <t xml:space="preserve"> Total Middle East (Non- GCC)</t>
  </si>
  <si>
    <t>Other GCC Countries</t>
  </si>
  <si>
    <r>
      <t>United Arab Emirates</t>
    </r>
    <r>
      <rPr>
        <sz val="10"/>
        <color indexed="8"/>
        <rFont val="Calibri"/>
        <family val="2"/>
      </rPr>
      <t>*</t>
    </r>
  </si>
  <si>
    <t>Outgoing</t>
  </si>
  <si>
    <t>Incoming</t>
  </si>
  <si>
    <t>2.7.20. Distribution of Container TEUs Incoming and Outgoing In Zayed Port by Region</t>
  </si>
  <si>
    <t>Source: Abu Dhabi Terminals</t>
  </si>
  <si>
    <t>Total gross tonnage (M.T)</t>
  </si>
  <si>
    <t>95688:18</t>
  </si>
  <si>
    <t>Total stay (Hours)</t>
  </si>
  <si>
    <t>Average turnaround</t>
  </si>
  <si>
    <t>66408:48</t>
  </si>
  <si>
    <t>Total turnaround (Hours)</t>
  </si>
  <si>
    <t>Number of vessels</t>
  </si>
  <si>
    <t>2.7.19. Vessels Turnaround</t>
  </si>
  <si>
    <t>* Twenty- foot Equivalent Unit (TEU)</t>
  </si>
  <si>
    <t>Loaded</t>
  </si>
  <si>
    <t xml:space="preserve">Discharged </t>
  </si>
  <si>
    <t>Total units</t>
  </si>
  <si>
    <t>Vehicle unit</t>
  </si>
  <si>
    <t>Total cargo</t>
  </si>
  <si>
    <t>General cargo (metric tons)</t>
  </si>
  <si>
    <t>Total TEUs</t>
  </si>
  <si>
    <t>Container TEUs*</t>
  </si>
  <si>
    <t>2.7.18. Main Indicators for Goods Vessels Movement in Zayed Port</t>
  </si>
  <si>
    <t xml:space="preserve">Note: Data exclude transit passengers who continued their journey on the same flight </t>
  </si>
  <si>
    <t xml:space="preserve">Source: Abu Dhabi Airports Company </t>
  </si>
  <si>
    <t>Africa (Except Arab)</t>
  </si>
  <si>
    <r>
      <t>Asia (except</t>
    </r>
    <r>
      <rPr>
        <sz val="10"/>
        <color indexed="8"/>
        <rFont val="Calibri"/>
        <family val="2"/>
      </rPr>
      <t xml:space="preserve"> Arab)</t>
    </r>
  </si>
  <si>
    <t xml:space="preserve">Other Arabian countries </t>
  </si>
  <si>
    <r>
      <t xml:space="preserve">2.7.17. Air Passengers Departures by Region of </t>
    </r>
    <r>
      <rPr>
        <b/>
        <sz val="11"/>
        <color indexed="8"/>
        <rFont val="Calibri"/>
        <family val="2"/>
      </rPr>
      <t>Disembarkation</t>
    </r>
  </si>
  <si>
    <t>Africa (except Arab)</t>
  </si>
  <si>
    <t>Asia (except Arab)</t>
  </si>
  <si>
    <t>2.7.16. Air Passengers Arrivals by Region of Embarkation</t>
  </si>
  <si>
    <t>Note: Data exclude passengers baggage , diplomatic cargo and aircraft store</t>
  </si>
  <si>
    <t>Source: Abu Dhabi Airports Company</t>
  </si>
  <si>
    <t>2.7.15. Air Cargo Loaded by Region of Destination</t>
  </si>
  <si>
    <t>2.7.14. Air Cargo Discharged by Region</t>
  </si>
  <si>
    <t>* Abu Dhabi International Airport figures include Al Bateen Excutive Airport data from 2010</t>
  </si>
  <si>
    <t>Out</t>
  </si>
  <si>
    <t>In</t>
  </si>
  <si>
    <t>Mail (tons):</t>
  </si>
  <si>
    <t>Freights  (tons):</t>
  </si>
  <si>
    <t>Transit</t>
  </si>
  <si>
    <t>Departure</t>
  </si>
  <si>
    <t>Arrival</t>
  </si>
  <si>
    <t>Passengers:</t>
  </si>
  <si>
    <t>Aircraft Movement</t>
  </si>
  <si>
    <t>Al Ain international airport</t>
  </si>
  <si>
    <t>Abu Dhabi international airport*</t>
  </si>
  <si>
    <t>2.7.13. Air Transport by Airport, Passengers and Freights</t>
  </si>
  <si>
    <t>Airport / Month</t>
  </si>
  <si>
    <t xml:space="preserve"> 2.7.12. Aircraft Movement by Airport and Month</t>
  </si>
  <si>
    <t>Note: The length of the road is  multiplied by the number of lanes</t>
  </si>
  <si>
    <t xml:space="preserve">Total Lengths of Roads </t>
  </si>
  <si>
    <t>(length in km)</t>
  </si>
  <si>
    <t>2.7.11. Lengths of Internal Roads, 2011</t>
  </si>
  <si>
    <t>Note: The length of the road is not multiplied by the number of lanes</t>
  </si>
  <si>
    <t>Source: Department of Transport</t>
  </si>
  <si>
    <t>5Lanesx2</t>
  </si>
  <si>
    <t>4Lanesx2</t>
  </si>
  <si>
    <t>3Lanesx2</t>
  </si>
  <si>
    <t>2Lanesx2</t>
  </si>
  <si>
    <t>1Lanex2</t>
  </si>
  <si>
    <t>Length</t>
  </si>
  <si>
    <t>2.7.10. External Road Details, 2011</t>
  </si>
  <si>
    <t>2.7.9. External Road Details, 2010</t>
  </si>
  <si>
    <t>Source: Ministry of Interior</t>
  </si>
  <si>
    <t xml:space="preserve">Transfer </t>
  </si>
  <si>
    <t xml:space="preserve">Export </t>
  </si>
  <si>
    <t>Vehicle travel certificate</t>
  </si>
  <si>
    <t xml:space="preserve">Registration </t>
  </si>
  <si>
    <t>Renewal</t>
  </si>
  <si>
    <t>Re-registration</t>
  </si>
  <si>
    <t>2.7.8. Vehicles by Registration</t>
  </si>
  <si>
    <t>Manufacture Year</t>
  </si>
  <si>
    <t>2.7.7. Motor Vehicle by Manufacture Year from 1900 -2013, Abu Dhabi Emirate</t>
  </si>
  <si>
    <t>Heavy mechanical equipment</t>
  </si>
  <si>
    <t>Light mechanical equipment</t>
  </si>
  <si>
    <t>Heavy bus</t>
  </si>
  <si>
    <t>Light bus</t>
  </si>
  <si>
    <t>Heavy vehicles</t>
  </si>
  <si>
    <t>Light vehicles</t>
  </si>
  <si>
    <t>Motorcycle</t>
  </si>
  <si>
    <t>Region/Type of license</t>
  </si>
  <si>
    <t xml:space="preserve">2.7.6. Driving Licenses Issued by Type of License and Region </t>
  </si>
  <si>
    <t>Taxi</t>
  </si>
  <si>
    <t>Public transport</t>
  </si>
  <si>
    <t>Private</t>
  </si>
  <si>
    <t>Region/Plate Type</t>
  </si>
  <si>
    <t>2.7.5. Number of Vehicles by Plate Type and Region</t>
  </si>
  <si>
    <t>Greater than 12-cylinder</t>
  </si>
  <si>
    <t>Greater than 8 and less than or equal to 12-cylinder</t>
  </si>
  <si>
    <t>Greater than 6 and less than or equal to 8 cylinders</t>
  </si>
  <si>
    <t>Greater than 4 and less than or equal to 6 cylinders</t>
  </si>
  <si>
    <t>4-cylinder and less</t>
  </si>
  <si>
    <t>Region/Engine Capacity</t>
  </si>
  <si>
    <t>2.7.4. Number of Vehicles by Engine Capacity</t>
  </si>
  <si>
    <t>Figure 2.7.1. Motor Vehicles Licensed by Region, 2011</t>
  </si>
  <si>
    <t>Trucks (light and heavy)</t>
  </si>
  <si>
    <t>Bus (light and heavy)</t>
  </si>
  <si>
    <t>Motorcycles</t>
  </si>
  <si>
    <t>Abu Dhabi  Emirate</t>
  </si>
  <si>
    <t>Type of License</t>
  </si>
  <si>
    <t>2.7.3. Motor Vehicles Licensed by Region</t>
  </si>
  <si>
    <t>*Pump price of gasoline E-Plus</t>
  </si>
  <si>
    <t>Vehicles (per 1,000 people)</t>
  </si>
  <si>
    <t>Passenger cars (per 1,000 people)</t>
  </si>
  <si>
    <r>
      <t xml:space="preserve">Pump price for gasoline (AED per </t>
    </r>
    <r>
      <rPr>
        <sz val="10"/>
        <color indexed="8"/>
        <rFont val="Calibri"/>
        <family val="2"/>
      </rPr>
      <t>litre)*</t>
    </r>
  </si>
  <si>
    <r>
      <t xml:space="preserve">Pump price for diesel fuel (AED per </t>
    </r>
    <r>
      <rPr>
        <sz val="10"/>
        <color indexed="8"/>
        <rFont val="Calibri"/>
        <family val="2"/>
      </rPr>
      <t>litre)</t>
    </r>
  </si>
  <si>
    <t>Indicator</t>
  </si>
  <si>
    <t xml:space="preserve">2.7.2. Fuel Consumption Indicators </t>
  </si>
  <si>
    <t>2.7.1. Key Statistics of Transportation and Storage</t>
  </si>
  <si>
    <r>
      <t xml:space="preserve">Transport activity provides some of the key infrastructure that is required for the continued economic development of the Emirate of Abu Dhabi. Strong economic growth requires ongoing investment that will create new transport links and upgrade existing infrastructure while improving connections between the emirate’s geographical regions and with global markets. 
Continued investment in the emirate’s transport infrastructure contributed to the transport and telecommunication activities maintaining a </t>
    </r>
    <r>
      <rPr>
        <sz val="11"/>
        <color indexed="8"/>
        <rFont val="Calibri"/>
        <family val="2"/>
      </rPr>
      <t>significant share in Gross Domestic Product during 2011. 
The number of vehicles increased by 5.7 per cent in 2011, while total aircraft movements in 2011 were about 145.2 thousand flights compared with 138.8 thousand flights in 2010, an increase of 4.6 per cent. The number of passengers equaled 12.6 million in 2011, an increase of 13.6 per cent compared with 2010.
Water transport statistics include data on vessels, containers, cargo, and vessels turnaround time. The number of vessels increased from 2,086 in 2010 to 2,244 in 2011 or by 7.6 per cent.</t>
    </r>
  </si>
  <si>
    <t>2.7. Transportation</t>
  </si>
  <si>
    <t>Source: Local Newspapers</t>
  </si>
  <si>
    <t>2.8.4. Daily Distributed local Newspapers by Month</t>
  </si>
  <si>
    <t>Source: Emirates Telecommunication Corporation- Etisalat</t>
  </si>
  <si>
    <t>Mobile cellular prepaid tariff (100 minutes/month)</t>
  </si>
  <si>
    <t>Business user</t>
  </si>
  <si>
    <t>Home user</t>
  </si>
  <si>
    <t>Fixed line telephone tariff:</t>
  </si>
  <si>
    <t xml:space="preserve">Business fixed broadband internet access tariff (512 kbps)    </t>
  </si>
  <si>
    <t xml:space="preserve">Consumer fixed broadband internet access tariff (256 kbps)   </t>
  </si>
  <si>
    <t>Tariff</t>
  </si>
  <si>
    <t>Type of Services</t>
  </si>
  <si>
    <t>(AED/Month)</t>
  </si>
  <si>
    <t>2.8.3. Tariff of Telecommunications Services</t>
  </si>
  <si>
    <t xml:space="preserve">Source: Telecommunications Regulatory Authority </t>
  </si>
  <si>
    <t xml:space="preserve">Percentage of population covered by mobile network </t>
  </si>
  <si>
    <t>Mobile cellular subscribers per 100 inhabitants</t>
  </si>
  <si>
    <t>Fixed telephone subscribers per 100 inhabitants</t>
  </si>
  <si>
    <t>Internet subscribers per 100 inhabitants</t>
  </si>
  <si>
    <t xml:space="preserve">2.8.2. The Information and Communication Technology Indicators </t>
  </si>
  <si>
    <t>2.8.1. Key Statistics of Information and Communication Technology</t>
  </si>
  <si>
    <r>
      <t xml:space="preserve">In order to keep pace with information technology advancement, the Abu Dhabi government launched an ambitious national strategy to enhance the Information and Communication Technology (ICT) infrastructure and to encourage both local and foreign investment in the area of advanced technologies. 
</t>
    </r>
    <r>
      <rPr>
        <sz val="11"/>
        <color indexed="8"/>
        <rFont val="Calibri"/>
        <family val="2"/>
      </rPr>
      <t xml:space="preserve">Abu Dhabi is striving to achieve a knowledge-based economy by deploying advanced technologies throughout the Emirate. Given the increasing importance of efficient ICT in all areas of life, Statistics Centre - Abu Dhabi is keen to publish these most essential ICT statistics and indicators for the Emirate of Abu Dhabi.
Internet subscriptions per 100 inhabitants increased from 20 in 2010 to 23 in 2011. The number of mobile phone subscriptions amounted to about twice the size of the population in 2011. Mainly due to special offers and promotions, fixed line telephone tariffs for business users fell from AED 50 per month in 2010 to AED 17 per month in 2011.
</t>
    </r>
  </si>
  <si>
    <t>2.8. Information and Communication Technology</t>
  </si>
  <si>
    <t>Figure 2.9.1. Total Revenue of Hotel Establishments</t>
  </si>
  <si>
    <t>Source: Abu Dhabi Tourism Authority</t>
  </si>
  <si>
    <t xml:space="preserve">Other revenue </t>
  </si>
  <si>
    <t>Food &amp; beverage revenue</t>
  </si>
  <si>
    <t>Room revenue</t>
  </si>
  <si>
    <t xml:space="preserve">Total revenue </t>
  </si>
  <si>
    <t>2.9.10. Total Revenue of Hotel Establishments</t>
  </si>
  <si>
    <t>Nationality</t>
  </si>
  <si>
    <t xml:space="preserve">2.9.9. Occupancy Rate of Hotel Establishments by Month </t>
  </si>
  <si>
    <t>Source: Statistics Centre-Abu Dhabi, Abu Dhabi Tourism Authority</t>
  </si>
  <si>
    <t>Not Specified</t>
  </si>
  <si>
    <t>North and South America</t>
  </si>
  <si>
    <t>Australia and Pacific</t>
  </si>
  <si>
    <t>Other GCC countries</t>
  </si>
  <si>
    <t xml:space="preserve">United Arab Emirates </t>
  </si>
  <si>
    <t>Difference</t>
  </si>
  <si>
    <t xml:space="preserve">2.9.8. Average Length of Stay for Hotel Establishments by Nationality </t>
  </si>
  <si>
    <t>* Includes:3, 2 and 1 stars, and the unclassified hotel establishments</t>
  </si>
  <si>
    <t>Hotel Apartment</t>
  </si>
  <si>
    <t>&lt;= 3 stars*</t>
  </si>
  <si>
    <t>4- stars</t>
  </si>
  <si>
    <t>5- stars</t>
  </si>
  <si>
    <t>2.9.7. Guestnights for Hotel Establishments by Nationality and Classification, 2011</t>
  </si>
  <si>
    <t>Guests for Hotel Establishments by Nationality, 2011</t>
  </si>
  <si>
    <t>* Includes: 3, 2 and 1 stars, and the unclassified hotel establishments</t>
  </si>
  <si>
    <t>2.9.6. Guests for Hotel Establishments by Nationality and Classification, 2011</t>
  </si>
  <si>
    <t>2.9.5. Guestnights of Hotel Establishments by Nationality</t>
  </si>
  <si>
    <t>2.9.4. Guests of Hotel Establishments by Nationality</t>
  </si>
  <si>
    <t>Rev PAR: Average revenue of available room (AED)</t>
  </si>
  <si>
    <t>ARR: Average revenue of hotel rooms (AED)</t>
  </si>
  <si>
    <t>Annual occupancy rate (%)</t>
  </si>
  <si>
    <t>Average length of stay (In days)</t>
  </si>
  <si>
    <t>Number of hotel room (Thousand)</t>
  </si>
  <si>
    <t>Number of guestnights (Thousand)</t>
  </si>
  <si>
    <t>Number of guests (Thousand)</t>
  </si>
  <si>
    <t>2.9.3. Hotel Establishments Indicators by Region, 2011</t>
  </si>
  <si>
    <t>Occupancy rate (%)</t>
  </si>
  <si>
    <t>Average length of stay (In Days)</t>
  </si>
  <si>
    <t>Number of rooms</t>
  </si>
  <si>
    <t>Number of hotel establishments</t>
  </si>
  <si>
    <t>Hotel Apartments</t>
  </si>
  <si>
    <t>Hotel</t>
  </si>
  <si>
    <t>2.9.2. Hotel Establishments Indicators by Type, 2011</t>
  </si>
  <si>
    <t>Occupancy rate % (hotel + hotel apartments)</t>
  </si>
  <si>
    <t>2.9.1. Key Statistics of Hotel Establishments Activity</t>
  </si>
  <si>
    <r>
      <t xml:space="preserve">The government of Abu Dhabi identified tourism as an important development sector for diversifying the economy and to increase sources of income. Due to the importance of this vital sector in the agenda of Abu Dhabi government, Statistics Centre-Abu Dhabi has paid special attention to the development of the hotel sector indicators. 
The number of hotel establishments increased by 11.2 per cent from 116 in 2010 to 129 in 2011. As a result, the number of rooms rose from 18.8 thousand in 2010 to 21.3 thousand in 2011.
In 2011, the number of guests totaled about 2.1 million, an increase of 16.5 per cent compared with the previous year. The occupancy rate rose to 68.9 per cent in 2011, an increase of 6.5 per cent compared with 2010. The number of guestnights grew by 22.2 per cent compared with 2010, while the average length of stay also increased by 0.14 days. 
The average length of stay in hotel apartments was about two days longer compared with hotels. The average length of stay was </t>
    </r>
    <r>
      <rPr>
        <sz val="11"/>
        <color indexed="8"/>
        <rFont val="Calibri"/>
        <family val="2"/>
      </rPr>
      <t>3.4 days in Al Gharbia region, 3.1 in Abu Dhabi region and 2.0 in Al Ain region.
Most guests (83.8%) preferred to stay in Abu Dhabi region, compared with 12.6 per cent in Al Ain and 3.6 per cent in Al Gharbia. The occupancy rate in hotel apartments was 70.1 per cent in Abu Dhabi, 63.3 per cent in Al Gharbia, and 59.4 per cent in Al Ain, while the occupancy rate in hotel apartments was higher than in hotels.</t>
    </r>
  </si>
  <si>
    <t>2.9. Hotels</t>
  </si>
  <si>
    <t>. Marriage and Divorce</t>
  </si>
  <si>
    <t>. Births and Deaths</t>
  </si>
  <si>
    <t>. Population</t>
  </si>
  <si>
    <t>3- Population and Demography</t>
  </si>
  <si>
    <t xml:space="preserve">Singulate Median Age at First Marriage for Females (Years) </t>
  </si>
  <si>
    <t xml:space="preserve">Singulate Median Age at First Marriage for Males (Years) </t>
  </si>
  <si>
    <t>Life Expectancy at Birth for Males (Years)</t>
  </si>
  <si>
    <t>Life Expectancy at Birth for Females (Years)</t>
  </si>
  <si>
    <t>Under 5 Mortality Rate (Per 1000 Live Births)</t>
  </si>
  <si>
    <t>Infant Mortality Rate (Per 1000 Live Births)</t>
  </si>
  <si>
    <t>Crude Death Rate (Per 1000 Population)</t>
  </si>
  <si>
    <t>Crude Birth Rate (Per 1000 Population)</t>
  </si>
  <si>
    <t>General Fertility Rate (Births Per 1000 Women Aged 15 - 49 Years)</t>
  </si>
  <si>
    <t>Average Annual Population Growth Rate (2005- 2011) (%)</t>
  </si>
  <si>
    <t>Percentage of the Population Residing in Rural Areas  (%)</t>
  </si>
  <si>
    <t>Rural Population</t>
  </si>
  <si>
    <t>Urban Population</t>
  </si>
  <si>
    <t xml:space="preserve">Age Dependency Ratio, Young </t>
  </si>
  <si>
    <t>Age Dependency Ratio, Old</t>
  </si>
  <si>
    <t>Age Dependency Ratio</t>
  </si>
  <si>
    <t>Females</t>
  </si>
  <si>
    <t>Males</t>
  </si>
  <si>
    <t>Total Population ( Mid -Year Estimate)</t>
  </si>
  <si>
    <t>Key Indicators</t>
  </si>
  <si>
    <t xml:space="preserve"> The population estimates presented here describe the size, regional distribution and age and gender structure of the population of the Abu Dhabi Emirate for mid-year 2011. Statistics on births, deaths, marriages and divorce and corresponding key indicators for the calendar year 2011 are also presented.
The resident population of the Abu Dhabi Emirate exceeded 2 million people in 2011. In mid-year 2011 the estimated population in Abu Dhabi Region was 1.31 million (61.8%), Al Ain Region 0.58 million (27.6%), and Al Gharbia 0.23 million (10.6%), making the total mid-year population for the Abu Dhabi Emirate 2.12 million.
In Abu Dhabi, fertility is higher than most developed regions of the world, and mortality remains extremely low. In 2011 Crude Birth Rates and Crude Death Rates among Citizens were 15.1 births per 1000 people and 1.4 deaths per 1000 people respectively.
</t>
  </si>
  <si>
    <r>
      <rPr>
        <b/>
        <sz val="9"/>
        <color rgb="FF636466"/>
        <rFont val="Arial"/>
        <family val="2"/>
      </rPr>
      <t xml:space="preserve"> Source</t>
    </r>
    <r>
      <rPr>
        <sz val="9"/>
        <color rgb="FF636466"/>
        <rFont val="Arial"/>
        <family val="2"/>
      </rPr>
      <t>: Statistics Centre -  Abu Dhabi</t>
    </r>
  </si>
  <si>
    <t>Non-Citizens</t>
  </si>
  <si>
    <t>Citizens</t>
  </si>
  <si>
    <t>65+</t>
  </si>
  <si>
    <t>15-64</t>
  </si>
  <si>
    <t>0-14</t>
  </si>
  <si>
    <t>Citizenship / Gender</t>
  </si>
  <si>
    <t xml:space="preserve">(%) </t>
  </si>
  <si>
    <t>3.1.34. Percentage Distribution of Population by Wide Age Group, Citizenship and Gender, 2011</t>
  </si>
  <si>
    <t>Citizenship</t>
  </si>
  <si>
    <t xml:space="preserve">Male per 100 female </t>
  </si>
  <si>
    <t>3.1.33 Sex Ratio</t>
  </si>
  <si>
    <t xml:space="preserve"> Source: Statistics Centre - Abu Dhabi</t>
  </si>
  <si>
    <t>Al Ain Region</t>
  </si>
  <si>
    <t>Abu Dhabi Region</t>
  </si>
  <si>
    <t>3.1.32 Sex Ratio, Mid 2011</t>
  </si>
  <si>
    <t>Age Dependency Ratio, Young</t>
  </si>
  <si>
    <t>Age Dependecy Ratio</t>
  </si>
  <si>
    <t>Type/ Citizenship</t>
  </si>
  <si>
    <t>3.1.31. Age, Dependency ratio by Type, Citizenship and Region, Mid 2011</t>
  </si>
  <si>
    <t>All numbers are rounded to the nearest 100 persons, therefore, numbers may not add to totals.</t>
  </si>
  <si>
    <t>80+</t>
  </si>
  <si>
    <t>75-79</t>
  </si>
  <si>
    <t>70-74</t>
  </si>
  <si>
    <t>65-69</t>
  </si>
  <si>
    <t>60-64</t>
  </si>
  <si>
    <t>55-59</t>
  </si>
  <si>
    <t>50-54</t>
  </si>
  <si>
    <t>45-49</t>
  </si>
  <si>
    <t>40-44</t>
  </si>
  <si>
    <t>35-39</t>
  </si>
  <si>
    <t>30-34</t>
  </si>
  <si>
    <t>25-29</t>
  </si>
  <si>
    <t>20-24</t>
  </si>
  <si>
    <t>15-19</t>
  </si>
  <si>
    <t>10-14</t>
  </si>
  <si>
    <t>5-9</t>
  </si>
  <si>
    <t>0-4</t>
  </si>
  <si>
    <t>Age Group</t>
  </si>
  <si>
    <t>3.1.30. Non-Citizen Population Estimates by Age Group and Gender - Al Gharbia, Mid 2011</t>
  </si>
  <si>
    <t>3.1.29. Citizen Population Estimates by Age Group and Gender - Al Gharbia, Mid 2011</t>
  </si>
  <si>
    <t>3.1.28. Population Estimates by Age Group and Gender - Al Gharbia, Mid 2011</t>
  </si>
  <si>
    <t>3.1.27. Non-Citizen Population Estimates by Age Group and Gender - Al Ain Region Rural, Mid 2011</t>
  </si>
  <si>
    <t>3.1.26. Citizen Population Estimates by Age Group and Gender - Al Ain Region Rural,Mid 2011</t>
  </si>
  <si>
    <t>3.1.25. Population Estimates by Age Group and Gender - Al Ain Region Rural, Mid 2011</t>
  </si>
  <si>
    <t>3.1.24. Non-Citizen Population Estimates by Age Group and Gender - Al Ain Region Urban, Mid 2011</t>
  </si>
  <si>
    <t>3.1.23. Citizen Population Estimates by Age Group and Gender - Al Ain Region Urban, Mid 2011</t>
  </si>
  <si>
    <t>3.1.22. Population Estimates by Age Group and Gender - Al Ain Region Urban, Mid 2011</t>
  </si>
  <si>
    <t>3.1.21. Non-Citizen Population Estimates by Age Group and Gender - Al Ain Region,  Mid 2011</t>
  </si>
  <si>
    <t>3.1.20. Citizen Population Estimates by Age Group and Gender - Al Ain Region, Mid 2011</t>
  </si>
  <si>
    <t>3.1.19.Population Estimates by Age Group and Gender - Al Ain Region, Mid 2011</t>
  </si>
  <si>
    <t>3.1.18. Non-Citizen Population Estimates by Age Group and Gender - Abu Dhabi Region Rural, Mid 2011</t>
  </si>
  <si>
    <t>3.1.17. Citizen Population Estimates by Age Group and Gender -  Abu Dhabi Region Rural, Mid 2011</t>
  </si>
  <si>
    <t>3.1.16. Population Estimates by Age Group and Gender -  Abu Dhabi Region Rural, Mid 2011</t>
  </si>
  <si>
    <t>3.1.15. Non-Citizen Population Estimates by Age Group and Gender - Abu Dhabi Region Urban, Mid 2011</t>
  </si>
  <si>
    <t>3.1.14. Citizen Population Estimates by Age Group and Gender - Abu Dhabi Region Urban, Mid 2011</t>
  </si>
  <si>
    <t>3.1.13. Population Estimates by Age Group and Gender - Abu Dhabi Region Urban, Mid 2011</t>
  </si>
  <si>
    <t>3.1.12. Non-Citizen Population Estimates by Age Group and Gender- Abu Dhabi Region, Mid 2011</t>
  </si>
  <si>
    <t>3.1.11. Citizen Population Estimates by Age Group and Gender - Abu Dhabi  Region, Mid 2011</t>
  </si>
  <si>
    <t>3.1.10. Population Estimates by Age Group and Gender - Abu Dhabi Region, Mid 2011</t>
  </si>
  <si>
    <t>3.1.9. Non-Citizen Population Estimates by Age Group and Gender, Mid 2011</t>
  </si>
  <si>
    <t>3.1.8. Citizen Population Estimates by Age Group and Gender,  Mid 2011</t>
  </si>
  <si>
    <t xml:space="preserve">80+ </t>
  </si>
  <si>
    <t xml:space="preserve">75-79 </t>
  </si>
  <si>
    <t xml:space="preserve">70-74 </t>
  </si>
  <si>
    <t xml:space="preserve">65-69 </t>
  </si>
  <si>
    <t xml:space="preserve">60-64 </t>
  </si>
  <si>
    <t xml:space="preserve">55-59 </t>
  </si>
  <si>
    <t xml:space="preserve">50-54 </t>
  </si>
  <si>
    <t xml:space="preserve">45-49 </t>
  </si>
  <si>
    <t xml:space="preserve">40-44 </t>
  </si>
  <si>
    <t xml:space="preserve">35-39 </t>
  </si>
  <si>
    <t xml:space="preserve">30-34 </t>
  </si>
  <si>
    <t xml:space="preserve">25-29 </t>
  </si>
  <si>
    <t xml:space="preserve">20-24 </t>
  </si>
  <si>
    <t xml:space="preserve">15-19 </t>
  </si>
  <si>
    <t xml:space="preserve">10-14 </t>
  </si>
  <si>
    <t xml:space="preserve">5-9 </t>
  </si>
  <si>
    <t xml:space="preserve">0-4 </t>
  </si>
  <si>
    <t>3.1.7. Population Estimates by Age Group and Gender, Mid 2011</t>
  </si>
  <si>
    <t xml:space="preserve"> 3.1.6. Population Estimates by Age Group, Citizenship and Gender, Mid 2011</t>
  </si>
  <si>
    <t>* In 2011 Islands were merged with Abu Dhabi Region and Al Gharbia</t>
  </si>
  <si>
    <r>
      <t xml:space="preserve">Islands </t>
    </r>
    <r>
      <rPr>
        <b/>
        <sz val="10"/>
        <color rgb="FFFF0000"/>
        <rFont val="Arial"/>
        <family val="2"/>
      </rPr>
      <t>*</t>
    </r>
  </si>
  <si>
    <t>Region / Citizenship / Gender</t>
  </si>
  <si>
    <t>3.1.5.Estimated Population (Mid years) by Region, Citizenship and Gender ('000)</t>
  </si>
  <si>
    <r>
      <t xml:space="preserve">2011 </t>
    </r>
    <r>
      <rPr>
        <sz val="10"/>
        <color rgb="FFFF0000"/>
        <rFont val="Arial"/>
        <family val="2"/>
      </rPr>
      <t>*</t>
    </r>
  </si>
  <si>
    <t>Islands</t>
  </si>
  <si>
    <t xml:space="preserve"> 3.1.4. Population Estimates by Region and Gender, Mid 2005 and Mid 2011 ('000)</t>
  </si>
  <si>
    <t xml:space="preserve">Abu Dhabi Emirate </t>
  </si>
  <si>
    <t>3.1.3. Population Density (Per Square Kilometre) By Region</t>
  </si>
  <si>
    <t>2005-2011</t>
  </si>
  <si>
    <t>1995-2005</t>
  </si>
  <si>
    <t>1985-1995</t>
  </si>
  <si>
    <t>1975-1985</t>
  </si>
  <si>
    <t>(%) per annum</t>
  </si>
  <si>
    <t>3.1.2. Average Annual  Population Growth Rates in the Intercensal Periods by Citizenship and Gender</t>
  </si>
  <si>
    <r>
      <rPr>
        <b/>
        <sz val="9"/>
        <color rgb="FF636466"/>
        <rFont val="Arial"/>
        <family val="2"/>
      </rPr>
      <t>Source:</t>
    </r>
    <r>
      <rPr>
        <sz val="9"/>
        <color rgb="FF636466"/>
        <rFont val="Arial"/>
        <family val="2"/>
      </rPr>
      <t xml:space="preserve"> Department of Economic Development</t>
    </r>
  </si>
  <si>
    <t>Census Year/Gender</t>
  </si>
  <si>
    <t>3.1.1.  Population By Gender and Citizenship From Population Censuses</t>
  </si>
  <si>
    <r>
      <rPr>
        <b/>
        <sz val="9"/>
        <color rgb="FF636466"/>
        <rFont val="Arial"/>
        <family val="2"/>
      </rPr>
      <t>Source</t>
    </r>
    <r>
      <rPr>
        <sz val="9"/>
        <color rgb="FF636466"/>
        <rFont val="Arial"/>
        <family val="2"/>
      </rPr>
      <t>: Statistics Centre - Abu Dhabi</t>
    </r>
  </si>
  <si>
    <t xml:space="preserve"> </t>
  </si>
  <si>
    <t xml:space="preserve">Figure 3.1.1.Population Pyramid for Citizens, Mid 2011 </t>
  </si>
  <si>
    <t xml:space="preserve">The population data in the Statistical Yearbook are estimates of the usual resident population in the Abu Dhabi Emirate. The population estimates include people who are usual residents and Emirati citizens away from their Abu Dhabi Emirate residence and legally entitled to live in UAE. The mid-year 2011 preliminary population estimates are based on preliminary results of the Abu Dhabi Census 2011 and the Frame Update Project in 2010.
In 1975, the total population of the Abu Dhabi Emirate was 211,812 people, according to the 1975 Census, and this figure increased to 1,399,484 people in the 2005 Census. In 2011, the population of the Emirate was estimated to be 2,120,700 people, indicating that from December 1975 to June 2011 the population of the Abu Dhabi Emirate increased about 10 times in 36 years.
Of the total Abu Dhabi Emirate population, 439,100 people (more than 20%) are Emirati citizens. About 236,000 (53.7%) of the citizens live in Abu Dhabi Region, and about 178,500(40.7%) in Al Ain Region, leaving 24,600 (5.6%) in Al Gharbia.
The non-citizen population of 1,681,600 people comprise almost 80% of the total resident population. Of the non-citizens 1,074,300 people (63.9%) live in Abu Dhabi Region.
More than 70% of the population of Abu Dhabi Emirate are males, due to an influx of male migrant workers.
The population density of Abu Dhabi Emirate in 2011 was 36 persons per square kilometre. The population density in Abu Dhabi Region, Al Ain Region and Al Gharbia was 120, 44 , and 6 persons per square kilometre respectively. Al Gharbia is the most sparsely populated region in the Abu Dhabi Emirate but with a fast population growth.
</t>
  </si>
  <si>
    <t xml:space="preserve">3.1. Population </t>
  </si>
  <si>
    <t>Female Non-Citizen</t>
  </si>
  <si>
    <t>Male Non-Citizen</t>
  </si>
  <si>
    <t>Female Citizen</t>
  </si>
  <si>
    <t>Male Citizen</t>
  </si>
  <si>
    <t>3.3.7. General Divorce Rates (Per 1000 Population aged 15 years and above)  by Region, Citizenship and Gender, 2011</t>
  </si>
  <si>
    <t>3.3.6. Crude Divorce Rates (Per 1000 Population) by Region, Citizenship and Gender, 2011</t>
  </si>
  <si>
    <t xml:space="preserve"> Source:  Department of the Judiciary - Abu Dhabi</t>
  </si>
  <si>
    <t>Region, Citizenship and Gender</t>
  </si>
  <si>
    <t xml:space="preserve">3.3.5.  Registered Divorces by Region, Citizenship and Gender </t>
  </si>
  <si>
    <t>3.3.4. General Marriage Rates (Per 1000 Population aged 15 years and above) by Region, Citizenship and Gender, 2011</t>
  </si>
  <si>
    <t>3.3.3. Crude Marriage Rates (Per 1000 Population) by Region, Citizenship and Gender, 2011</t>
  </si>
  <si>
    <t>* Average number of years lived unmarried  before first marriage for those who will ultimately marry before age 50 years</t>
  </si>
  <si>
    <r>
      <t>3.3.2. Singulate Mean Age at Marriage (SMAM</t>
    </r>
    <r>
      <rPr>
        <b/>
        <sz val="11"/>
        <color rgb="FFFF0000"/>
        <rFont val="Arial"/>
        <family val="2"/>
      </rPr>
      <t>*</t>
    </r>
    <r>
      <rPr>
        <b/>
        <sz val="11"/>
        <color rgb="FF636466"/>
        <rFont val="Arial"/>
        <family val="2"/>
      </rPr>
      <t>)  by Citizenship and Gender</t>
    </r>
  </si>
  <si>
    <r>
      <rPr>
        <b/>
        <sz val="9"/>
        <color rgb="FF636466"/>
        <rFont val="Arial"/>
        <family val="2"/>
      </rPr>
      <t>Source:</t>
    </r>
    <r>
      <rPr>
        <sz val="9"/>
        <color rgb="FF636466"/>
        <rFont val="Arial"/>
        <family val="2"/>
      </rPr>
      <t xml:space="preserve"> Department of the Judiciary - Abu Dhabi</t>
    </r>
  </si>
  <si>
    <t xml:space="preserve"> 3.3.1. Registered Marriages By Region, Citizenship and Gender </t>
  </si>
  <si>
    <t>Singulate Mean Age at first Marriage for Citizens by Gender</t>
  </si>
  <si>
    <t>Figure 3.3.1</t>
  </si>
  <si>
    <t>Marriages are measured as the number of marriage contracts issued by the Department of the Judiciary - Abu Dhabi. According to Department of the Judiciary statistics there were 5,708 new marriage contracts in 2011, in 3,145 of these marriages the wife was an Emirati citizen.
Divorces are measured as the number of marriage dissolutions granted by the Department of the Judiciary - Abu Dhabi. The number of divorces during 2011 were 1,803 of which 897 divorces involved female Emirati citizens.
The average age at first marriage is measured by the Singulate Mean Age at first Marriage (SMAM). SMAM is an indirect measure of the average number of years spent as single for those who marry before becoming 50 years of age.  Female citizen SMAM increased from 23.7 years in 1995 to 25.7 years in 2011, while the SMAM for males did not show an equally significant increase. The increase for males was only from 25.3 years in 1995 to 26.7 years in 2011.</t>
  </si>
  <si>
    <t>3.3. Marriage and Divorce</t>
  </si>
  <si>
    <t>Citizenship / Region</t>
  </si>
  <si>
    <t xml:space="preserve">3.2.19. Individuals Aged 15 Who Will Survive to Age 60 Years by Citizenship, Gender and Region, 2011 </t>
  </si>
  <si>
    <t xml:space="preserve">3.2.18. Births Surviving to Age 65 Years by Citizenship, Gender and Region, 2011 </t>
  </si>
  <si>
    <t>3.2.17. Life Expectancy at Birth (years) by Citizenship, Region and Gender, 2011</t>
  </si>
  <si>
    <t>Calculation based on births registered  by HAAD</t>
  </si>
  <si>
    <t>3.2.16. Age Specific Fertility Rates (Births per 1000 female population 15-49 years) by Age Group and Region, 2011</t>
  </si>
  <si>
    <t>Non Citizens</t>
  </si>
  <si>
    <t xml:space="preserve"> Total</t>
  </si>
  <si>
    <t>3.2.15. Total Fertility Rate by Citizenship and Region, 2011</t>
  </si>
  <si>
    <t>3.2.14. General Fertility Rate (Births per 1000 female population 15-49 years) by Citizenship and Region, 2011</t>
  </si>
  <si>
    <r>
      <t xml:space="preserve">3.2.13. Natural Increase Rate (Per 100 Population) by Citizenship, Gender and Region, 2011 </t>
    </r>
    <r>
      <rPr>
        <b/>
        <sz val="11"/>
        <color rgb="FFEE3124"/>
        <rFont val="Arial"/>
        <family val="2"/>
      </rPr>
      <t>*</t>
    </r>
  </si>
  <si>
    <t>Data collection method of deaths by HAAD changed in 2011</t>
  </si>
  <si>
    <t xml:space="preserve">*Excluding 1 case with not stated Citizenship  or gender </t>
  </si>
  <si>
    <r>
      <t>3.2.12. Child Mortality Rate (Under 5 years)(Per 1000 Live Births) by Citizenship, Gender and Region, 2011</t>
    </r>
    <r>
      <rPr>
        <b/>
        <sz val="11"/>
        <color rgb="FFEE3124"/>
        <rFont val="Arial"/>
        <family val="2"/>
      </rPr>
      <t>*</t>
    </r>
  </si>
  <si>
    <t xml:space="preserve">*Excluding 1 case with not stated citizenship, gender and region </t>
  </si>
  <si>
    <t>Non- Citizen</t>
  </si>
  <si>
    <r>
      <t xml:space="preserve">3.2.11. Infant Mortality  Rate (Under 1 year) (Per 1000 Live Births) by Citizenship, Gender and Region, 2011 </t>
    </r>
    <r>
      <rPr>
        <b/>
        <sz val="11"/>
        <color rgb="FFFF0000"/>
        <rFont val="Arial"/>
        <family val="2"/>
      </rPr>
      <t>*</t>
    </r>
  </si>
  <si>
    <t>*Excluding 3 cases with insufficient information about age, region and citizenship.</t>
  </si>
  <si>
    <t>*Excluding 78 citizen cases who died outside UAE and were registered by HAAD.</t>
  </si>
  <si>
    <t xml:space="preserve">Source: Health Authority - Abu Dhabi </t>
  </si>
  <si>
    <t>Not Stated</t>
  </si>
  <si>
    <t>Gender</t>
  </si>
  <si>
    <t>(1-4) Years</t>
  </si>
  <si>
    <t>Under 1 Year</t>
  </si>
  <si>
    <t>Below 1 Month</t>
  </si>
  <si>
    <t>(All Ages)</t>
  </si>
  <si>
    <t>Child Deaths</t>
  </si>
  <si>
    <t>Infant Deaths</t>
  </si>
  <si>
    <t>Neonatal Deaths</t>
  </si>
  <si>
    <t xml:space="preserve">Deaths           </t>
  </si>
  <si>
    <r>
      <t xml:space="preserve">3.2.10. Deaths by Region, Citizenship, Gender and Age at Death, 2011 </t>
    </r>
    <r>
      <rPr>
        <b/>
        <sz val="11"/>
        <color rgb="FFFF0000"/>
        <rFont val="Arial"/>
        <family val="2"/>
      </rPr>
      <t>*</t>
    </r>
  </si>
  <si>
    <t>Age range truncated in the figure to depict gender variation for these age groups</t>
  </si>
  <si>
    <t>Age Specific Death Rate (Per 1000 Population)by Age Group (60 years and over) and Gender, 2011</t>
  </si>
  <si>
    <t>Figure 3.2.3</t>
  </si>
  <si>
    <t>Age Specific Deaths Rate (Per 1000 Population) by Age Group (up to 64 years) and Gender, 2011</t>
  </si>
  <si>
    <t>Figure 3.2.2</t>
  </si>
  <si>
    <t xml:space="preserve">*Excluding 10 cases with not stated  Gender </t>
  </si>
  <si>
    <r>
      <t>Total</t>
    </r>
    <r>
      <rPr>
        <b/>
        <sz val="11"/>
        <color rgb="FFEE3124"/>
        <rFont val="Arial"/>
        <family val="2"/>
      </rPr>
      <t>*</t>
    </r>
  </si>
  <si>
    <t>3.2.9. Age Specific Death Rate (Per 1000 Population) by Age Group and Gender, 2011</t>
  </si>
  <si>
    <t xml:space="preserve">*There are  78 citizen cases who died out side UAE and were registered by HAAD </t>
  </si>
  <si>
    <t>*Excluding 10 cases with not stated Citizenship, Gender or Region</t>
  </si>
  <si>
    <r>
      <t>3.2.8.  Crude Death Rate (Per 1000 Population) by  Citizenship, Gender and Region, 2011</t>
    </r>
    <r>
      <rPr>
        <b/>
        <sz val="11"/>
        <color rgb="FFFF0000"/>
        <rFont val="Arial"/>
        <family val="2"/>
      </rPr>
      <t xml:space="preserve"> *</t>
    </r>
  </si>
  <si>
    <t>*Excluding 4 cases with not stated Citizenship or Gender 2011, 26 cases in 2010, 16 cases in 2009</t>
  </si>
  <si>
    <r>
      <t xml:space="preserve">3.2.7. Crude Death Rate (Per 1000 Population) by Citizenship and Gender </t>
    </r>
    <r>
      <rPr>
        <b/>
        <sz val="11"/>
        <color rgb="FFFF0000"/>
        <rFont val="Arial"/>
        <family val="2"/>
      </rPr>
      <t>*</t>
    </r>
  </si>
  <si>
    <t xml:space="preserve">*There are78 citizen cases who died out side UAE and were registered by HAAD </t>
  </si>
  <si>
    <r>
      <t xml:space="preserve">3.2.6. Deaths by Citizenship, Gender and Region, 2011 </t>
    </r>
    <r>
      <rPr>
        <b/>
        <sz val="11"/>
        <color rgb="FFFF0000"/>
        <rFont val="Arial"/>
        <family val="2"/>
      </rPr>
      <t>*</t>
    </r>
  </si>
  <si>
    <t xml:space="preserve">*Excluding 52 cases with not stated Citizenship or Region and 277 case who were born outside UAE and registered in HAAD </t>
  </si>
  <si>
    <r>
      <t xml:space="preserve">3.2.5.Crude Birth Rate (Per 1000 Population) by Citizenship and Region, 2011 </t>
    </r>
    <r>
      <rPr>
        <b/>
        <sz val="11"/>
        <color rgb="FFFF0000"/>
        <rFont val="Arial"/>
        <family val="2"/>
      </rPr>
      <t>*</t>
    </r>
  </si>
  <si>
    <t>*Excluding 52 cases with not stated Citizenship  in 2011, 50 cases in 2010 and 34 cases in 2009</t>
  </si>
  <si>
    <r>
      <t xml:space="preserve">3.2.4. Crude Birth Rate (Per 1000 Population) by Citizenship </t>
    </r>
    <r>
      <rPr>
        <b/>
        <sz val="11"/>
        <color rgb="FFFF0000"/>
        <rFont val="Arial"/>
        <family val="2"/>
      </rPr>
      <t>*</t>
    </r>
  </si>
  <si>
    <r>
      <t xml:space="preserve">3.2.3. Births by Citizenship, Gender and Region, 2011 </t>
    </r>
    <r>
      <rPr>
        <b/>
        <sz val="11"/>
        <color rgb="FFFF0000"/>
        <rFont val="Arial"/>
        <family val="2"/>
      </rPr>
      <t>*</t>
    </r>
  </si>
  <si>
    <t xml:space="preserve">Citizenship </t>
  </si>
  <si>
    <t>3.2.2. Sex Ratio at Birth by Citizenship and Region, 2011</t>
  </si>
  <si>
    <t>3.2.1. Sex Ratio at Birth by Citizenship</t>
  </si>
  <si>
    <t>Source: Statistics Centre - Abu-Dhabi</t>
  </si>
  <si>
    <t>Crude Birth Rate (Per 1000 Population) by Citizenship and Region, 2011</t>
  </si>
  <si>
    <t>Figure 3.2.1</t>
  </si>
  <si>
    <t xml:space="preserve">Births are measured as live births by place of birth. The data is sourced from the hospital birth notifications statistics collected by the Health Authority, Abu Dhabi. 
Deaths are measured by place of death of the deceased person. Data on deaths are also sourced from the Health Authority - Abu Dhabi.
The number of births in the Abu Dhabi Emirate in 2011 was 32,084, comprising 16,318 males and 15,766 females. The number of deaths during the same year were 2,902 including 2,075 males and 824 females.
The 2011 Crude Birth Rates for citizens, non-citizens and the Emirate as a whole were 33.3, 10.3 and 15.1 births per 1,000 population respectively.
The percentages of births likely to survive to an age of 65 years for citizens and non-citizens are almost identical at 88.6%.  The percentages of individuals likely to survive from 15 to 60 years of age among citizens and non-citizens are 91.7% and 94.3% respectively.
Life expectancy at birth represents the average number of years that a baby could expect to live, assuming current age-specific death rates were experienced. In 2011, life expectancy at birth for Abu Dhabi Emirate was 77.1 years for males and 78.2 years for females. Life expectancy at birth was 76.5 years for citizens, and 78.2 years for non-citizens.
The 2011 Infant Mortality Rates for citizens, non-citizens and the Emirate as a whole were 5.7, 6.7 and 6.3 infant (less than one year old) deaths per 1,000 live births respectively. The corresponding figures among citizens by gender are 5.9 male infant deaths per 1,000 male live births and 5.5 female infant deaths per 1,000 female live births.
The 2011 Crude Death Rates for citizens, non-citizens and the Emirate as a whole were 2.1, 1.2 and 1.4 deaths per 1,000 population respectively.
</t>
  </si>
  <si>
    <t>3.2. Births and Deaths</t>
  </si>
  <si>
    <t>. Culture and Heritage</t>
  </si>
  <si>
    <t>. Social Welfare</t>
  </si>
  <si>
    <t>. Health</t>
  </si>
  <si>
    <t>. Education</t>
  </si>
  <si>
    <t>Ph.D.</t>
  </si>
  <si>
    <t>Master</t>
  </si>
  <si>
    <t>Higher Diploma</t>
  </si>
  <si>
    <t>University</t>
  </si>
  <si>
    <t>Above Secondary and Below University</t>
  </si>
  <si>
    <t>Secondary</t>
  </si>
  <si>
    <t>Preparatory</t>
  </si>
  <si>
    <t>Primary</t>
  </si>
  <si>
    <t>Read and Write</t>
  </si>
  <si>
    <t>Illiterate</t>
  </si>
  <si>
    <t xml:space="preserve">Region and Educational Status </t>
  </si>
  <si>
    <r>
      <t xml:space="preserve"> 4.1.36. Non-Citizens Population Estimates</t>
    </r>
    <r>
      <rPr>
        <b/>
        <sz val="11"/>
        <color rgb="FF636466"/>
        <rFont val="Arial"/>
        <family val="2"/>
      </rPr>
      <t xml:space="preserve"> ( 10 years and over) by Region, Education Status  and Gender, Mid 2011</t>
    </r>
  </si>
  <si>
    <t>High Diploma</t>
  </si>
  <si>
    <r>
      <t>4.1.35. Citizens Population Estimates</t>
    </r>
    <r>
      <rPr>
        <b/>
        <sz val="11"/>
        <color rgb="FF636466"/>
        <rFont val="Arial"/>
        <family val="2"/>
      </rPr>
      <t xml:space="preserve"> ( 10 years and over) by Region, Education Status and Gender,  Mid 2011</t>
    </r>
  </si>
  <si>
    <r>
      <t xml:space="preserve"> 4.1.34. Total Population Estimates</t>
    </r>
    <r>
      <rPr>
        <b/>
        <sz val="11"/>
        <color rgb="FF636466"/>
        <rFont val="Arial"/>
        <family val="2"/>
      </rPr>
      <t xml:space="preserve"> ( 10 years and over) by Region, Education Status and Gender, Mid 2011</t>
    </r>
  </si>
  <si>
    <t>Total Emirate</t>
  </si>
  <si>
    <t>Citizenship and Gender</t>
  </si>
  <si>
    <t>4.1.33. Literacy Rate (%) Among Youth Population ( 15-24 years) by Citizenship and Gender</t>
  </si>
  <si>
    <t>4.1.32. Illiteracy Rate (%) Among Youth Population ( 15-24 years) by Citizenship and Gender</t>
  </si>
  <si>
    <t>4.1.31. Literacy Rate (%) Among Population (10 years and above) by Citizenship and Gender</t>
  </si>
  <si>
    <t>4.1.30. Illiteracy Rate (%) Among Population (10 years and above) by Citizenship and Gender</t>
  </si>
  <si>
    <r>
      <rPr>
        <b/>
        <sz val="9"/>
        <color rgb="FF636466"/>
        <rFont val="Arial"/>
        <family val="2"/>
      </rPr>
      <t>Sources</t>
    </r>
    <r>
      <rPr>
        <sz val="9"/>
        <color rgb="FF636466"/>
        <rFont val="Arial"/>
        <family val="2"/>
      </rPr>
      <t>:  Statistics Center - Abu Dhabi, Ministry of Higher Education and Scientific Research,
UAE University, Zayed University and Higher College of Technology</t>
    </r>
  </si>
  <si>
    <t xml:space="preserve"> Private</t>
  </si>
  <si>
    <t>Both Genders</t>
  </si>
  <si>
    <t>Sector and  Citizenship</t>
  </si>
  <si>
    <t>4.1.29. Percentage Distribution of Higher Education Graduates by Citizenship, Gender and Sector, 2010/2011</t>
  </si>
  <si>
    <t>*Excluding 365 students in Zayed University unknown Citizenship</t>
  </si>
  <si>
    <r>
      <rPr>
        <b/>
        <sz val="9"/>
        <color rgb="FF636466"/>
        <rFont val="Arial"/>
        <family val="2"/>
      </rPr>
      <t>Sources:</t>
    </r>
    <r>
      <rPr>
        <sz val="9"/>
        <color rgb="FF636466"/>
        <rFont val="Arial"/>
        <family val="2"/>
      </rPr>
      <t xml:space="preserve">  Statistics Center - Abu Dhabi, Ministry of Higher Education and Scientific Research,
UAE University, Zayed University and Higher College of Technology</t>
    </r>
  </si>
  <si>
    <r>
      <t>4.1.28. Percentage Distribution of Higher Education Students</t>
    </r>
    <r>
      <rPr>
        <b/>
        <sz val="11"/>
        <color rgb="FFFF0000"/>
        <rFont val="Arial"/>
        <family val="2"/>
      </rPr>
      <t>*</t>
    </r>
    <r>
      <rPr>
        <b/>
        <sz val="11"/>
        <color rgb="FF636466"/>
        <rFont val="Arial"/>
        <family val="2"/>
      </rPr>
      <t xml:space="preserve"> by Sector, Citizenship and Gender, 2010/2011</t>
    </r>
  </si>
  <si>
    <t xml:space="preserve">Population Estimates for mid-2011 (10 years aged and over) by educational attainment shows that there were 138,478 who identified as illiterate, of whom 101,220 were males and 37,258 were females.
The percentage distribution of illiteracy among males, females and overall was 7.4%, 7.6%, and 7.5% respectively.
The corresponding figure showing the distribution of illiteracy amongst the citizen sub-population for males, females and overall was 3.5%, 8.7%, and 6% respectively.
The percentage of the population aged 10 years and older who attained university or higher certificate among males, females and overall was 13.5%, 16.3%, and 14.2% respectively.
The corresponding figure showing the distribution of citizens aged 10 years and older who attained university or higher certificate among males, females and overall was 11.2%, 10.7% and 11.0% respectively.
</t>
  </si>
  <si>
    <t>Educational Attainment</t>
  </si>
  <si>
    <r>
      <rPr>
        <b/>
        <sz val="9"/>
        <color rgb="FF636466"/>
        <rFont val="Arial"/>
        <family val="2"/>
      </rPr>
      <t xml:space="preserve"> Source</t>
    </r>
    <r>
      <rPr>
        <sz val="9"/>
        <color rgb="FF636466"/>
        <rFont val="Arial"/>
        <family val="2"/>
      </rPr>
      <t>: Abu Dhabi Education Council</t>
    </r>
  </si>
  <si>
    <t>2010/2011</t>
  </si>
  <si>
    <t>2009/2010</t>
  </si>
  <si>
    <t>Region,Citizenship and Gender</t>
  </si>
  <si>
    <t>4.1.27. Teachers in Literacy Centres and Adult Education by Region, Citizenship and Gender</t>
  </si>
  <si>
    <t>Cycle 2</t>
  </si>
  <si>
    <t>Cycle 1</t>
  </si>
  <si>
    <t>Region, Stage and Citizenship</t>
  </si>
  <si>
    <t>4.1.26. Pupils in Literacy Centres and Adult Education by Region, Stage, Citizenship and Gender,  2010/2011</t>
  </si>
  <si>
    <t>* including Home Schooling Centres.</t>
  </si>
  <si>
    <r>
      <rPr>
        <b/>
        <sz val="9"/>
        <color rgb="FF636466"/>
        <rFont val="Arial"/>
        <family val="2"/>
      </rPr>
      <t>Source:</t>
    </r>
    <r>
      <rPr>
        <sz val="9"/>
        <color rgb="FF636466"/>
        <rFont val="Arial"/>
        <family val="2"/>
      </rPr>
      <t xml:space="preserve"> Abu Dhabi Education Council</t>
    </r>
  </si>
  <si>
    <t>Female</t>
  </si>
  <si>
    <t>Male</t>
  </si>
  <si>
    <t>2010/2011*</t>
  </si>
  <si>
    <t>Region and Gender</t>
  </si>
  <si>
    <t>4.1.25. Literacy Centres and Adult Education by Region and Gender</t>
  </si>
  <si>
    <t>Home Schooling</t>
  </si>
  <si>
    <t>Centres</t>
  </si>
  <si>
    <t>Family Development</t>
  </si>
  <si>
    <t>Centers</t>
  </si>
  <si>
    <t>4.1.24. Literacy Centres and Adult Education by Type</t>
  </si>
  <si>
    <t>The number of literacy centres and adult educaton facilities remained at  114. Home schooling was offered in 77 locations in 2010/2011. A total of 15,242 pupils attended these centres with 10,517 being citizens. Most pupils are attending secondary education (69%), with 21% in Cycle 2 and 10% in Cycle 1. There were 250 teachers including 137 citizens.</t>
  </si>
  <si>
    <t>Adult Education</t>
  </si>
  <si>
    <t>4.1.23. Drop out Rate by Region, Educational Stage, Citizenship and Gender in Government Schools, 2007/2008</t>
  </si>
  <si>
    <t>* Ratio of progression &gt; 100 due to migration, repetition</t>
  </si>
  <si>
    <r>
      <rPr>
        <b/>
        <sz val="9"/>
        <color rgb="FF636466"/>
        <rFont val="Arial"/>
        <family val="2"/>
      </rPr>
      <t>Source:</t>
    </r>
    <r>
      <rPr>
        <sz val="9"/>
        <color rgb="FF636466"/>
        <rFont val="Arial"/>
        <family val="2"/>
      </rPr>
      <t xml:space="preserve"> Abu Dhabi Education Council, Statistics Center- Abu Dhabi</t>
    </r>
  </si>
  <si>
    <r>
      <t xml:space="preserve">% </t>
    </r>
    <r>
      <rPr>
        <sz val="10"/>
        <color rgb="FFEE3124"/>
        <rFont val="Arial"/>
        <family val="2"/>
      </rPr>
      <t>*</t>
    </r>
  </si>
  <si>
    <t>Class 10 (2009/2010)</t>
  </si>
  <si>
    <t>Class 10 (2010/2011)</t>
  </si>
  <si>
    <t>Stage</t>
  </si>
  <si>
    <t>4.1.22. Ratio of Progression to Secondary School by Gender</t>
  </si>
  <si>
    <t xml:space="preserve">In 2007/2008 the dropout rate in all grades of the first cycle of government education was 0.7%, and the corresponding rate for males and females was 1.0% and 0.4% respectively. The dropout rate increases with education stage, with 0.7% dropping out in the first education cycle, increasing to 1.3% for the second education cycle, and finally increasing to 4.1% for the secondary education stage.
The gradual increase in the rate of dropout holds true for both citizens and non-citizens alike, as well as in all three main regions of the Abu Dhabi Emirate.
In 2010/2011 number who progressed from primary to secondary school for males, females and overall was 9,231, 9,156 and 18,387 respectively. The statistics show that while more females (101.3%) progress than males (97.2%), overall the 18,387 students progressing in 2010/2011 was marginally lower than those from the previous year, 18,538, reducing by 0.81%.
</t>
  </si>
  <si>
    <t xml:space="preserve">Progression and Dropout </t>
  </si>
  <si>
    <t>2008/2009</t>
  </si>
  <si>
    <t>2005/2006</t>
  </si>
  <si>
    <t>4.1.21. Ratio of Pupils Enrolled in Private Education to All Pupils by Region</t>
  </si>
  <si>
    <r>
      <rPr>
        <b/>
        <sz val="9"/>
        <color rgb="FF636466"/>
        <rFont val="Arial"/>
        <family val="2"/>
      </rPr>
      <t xml:space="preserve"> Source</t>
    </r>
    <r>
      <rPr>
        <sz val="9"/>
        <color rgb="FF636466"/>
        <rFont val="Arial"/>
        <family val="2"/>
      </rPr>
      <t>: Statistics Centre -  Abu Dhabi, Ministry of Education</t>
    </r>
  </si>
  <si>
    <t>Cycle2</t>
  </si>
  <si>
    <t>Cycle1</t>
  </si>
  <si>
    <t>Kindergarten</t>
  </si>
  <si>
    <r>
      <t xml:space="preserve">4.1.20. Net Enrollment Ratio </t>
    </r>
    <r>
      <rPr>
        <b/>
        <sz val="11"/>
        <color rgb="FF636466"/>
        <rFont val="Arial"/>
        <family val="2"/>
      </rPr>
      <t>by Gender and Educational Stage, 2008/2009</t>
    </r>
  </si>
  <si>
    <r>
      <rPr>
        <b/>
        <sz val="9"/>
        <color rgb="FF636466"/>
        <rFont val="Arial"/>
        <family val="2"/>
      </rPr>
      <t xml:space="preserve"> Source</t>
    </r>
    <r>
      <rPr>
        <sz val="9"/>
        <color rgb="FF636466"/>
        <rFont val="Arial"/>
        <family val="2"/>
      </rPr>
      <t>: Statistics Centre -  Abu Dhabi, Abu Dhabi Education Council</t>
    </r>
  </si>
  <si>
    <t>Class1</t>
  </si>
  <si>
    <t>4.1.19. Gross Enrollment Ratio by Gender and Educational Stage, 2010/2011</t>
  </si>
  <si>
    <t xml:space="preserve">The gross enrolment ratio is defined as the number of pupils (regardless of age) enrolled in an education stage divided by the number of population in the stages official age group, multiplied by 100. In 2010/2011 the gross enrolment rate for Cycle 1 was 103.9 for males, 106.7 for females, and 105.2 overall.
</t>
  </si>
  <si>
    <t>Educational Enrollment Ratios</t>
  </si>
  <si>
    <t>* Excluding 18 Pupils in Special Education</t>
  </si>
  <si>
    <r>
      <rPr>
        <b/>
        <sz val="9"/>
        <color rgb="FF636466"/>
        <rFont val="Arial"/>
        <family val="2"/>
      </rPr>
      <t xml:space="preserve"> Source</t>
    </r>
    <r>
      <rPr>
        <sz val="9"/>
        <color rgb="FF636466"/>
        <rFont val="Arial"/>
        <family val="2"/>
      </rPr>
      <t>:  Statistics Centre -  Abu Dhabi, Abu Dhabi Education Council</t>
    </r>
  </si>
  <si>
    <t>Source: Abu Dhabi Education Council, Statistics Center - Abu Dhabi</t>
  </si>
  <si>
    <t>*Note: Excluding 198 students in Special Education</t>
  </si>
  <si>
    <t>Private Education</t>
  </si>
  <si>
    <t>Government Education</t>
  </si>
  <si>
    <t>Kg</t>
  </si>
  <si>
    <t xml:space="preserve"> Pupils and Their Percentage Distribution by  Sector &amp; Stage , 2010/2011</t>
  </si>
  <si>
    <t>Figure 4.1.4: Percentage Distribution of pupils by  Sector &amp; Stage , 2010/2011</t>
  </si>
  <si>
    <t>Teachers per Classroom</t>
  </si>
  <si>
    <t>Pupils per Teacher</t>
  </si>
  <si>
    <t xml:space="preserve">Region </t>
  </si>
  <si>
    <t>4.1.18. Pupils per Teacher and Number of Teachers per Classroom by Region  in Private Education, 2010/2011</t>
  </si>
  <si>
    <r>
      <t xml:space="preserve"> 4.1.17. Pupils per Classroom by Region and Education Stage in Private Education</t>
    </r>
    <r>
      <rPr>
        <b/>
        <sz val="11"/>
        <color rgb="FFFF0000"/>
        <rFont val="Arial"/>
        <family val="2"/>
      </rPr>
      <t>*</t>
    </r>
    <r>
      <rPr>
        <b/>
        <sz val="11"/>
        <color rgb="FF636466"/>
        <rFont val="Arial"/>
        <family val="2"/>
      </rPr>
      <t>, 2010/2011</t>
    </r>
  </si>
  <si>
    <t xml:space="preserve">*Number of classrooms does not avilable in Multi-Stage schools </t>
  </si>
  <si>
    <t>Teachers/Classroom</t>
  </si>
  <si>
    <t>Pupils/Classroom</t>
  </si>
  <si>
    <t>4.1.16. Number of Pupils per Classroom and Number of Teachers per Classroom  by Region, Educational Stage and Gender in Government Education, 2010/2011</t>
  </si>
  <si>
    <t>*  in  KG and cycle 1, there are mixed class with female teachers, so we cannot calculate pupils per teacher by gender</t>
  </si>
  <si>
    <t>Multi-Stage</t>
  </si>
  <si>
    <t>Region and Stage</t>
  </si>
  <si>
    <t xml:space="preserve"> 4.1.15. Number of Pupils per Teacher by Region, Educational Stage and Gender in Government Education, 2010/2011</t>
  </si>
  <si>
    <t>*Number of Teachers in Private Education by Education Stages is not available</t>
  </si>
  <si>
    <t>Region and Citizenship</t>
  </si>
  <si>
    <t>4.1.14. Teachers by Region,Citizenship and Gender in Private Education, 2010/2011</t>
  </si>
  <si>
    <t xml:space="preserve">*Number of teachers does not include teachers in  Kindergarten and Multi-Stage schools </t>
  </si>
  <si>
    <t>Region, Stage,Citizenship and Gender</t>
  </si>
  <si>
    <t>4.1.13.  Teaching Staff of Government Schools by Region, Citizenship, Gender and Education Stage, 2010/2011 *</t>
  </si>
  <si>
    <t>*Number of Teachers in Private Education by Education Stages and Gender is not available</t>
  </si>
  <si>
    <t xml:space="preserve">Stage </t>
  </si>
  <si>
    <t xml:space="preserve">4.1.12. Teachers by Education Stage and Gender in Government  Education, 2010/2011 </t>
  </si>
  <si>
    <t>Intellectual disability and mental impairment</t>
  </si>
  <si>
    <t>Autistic students</t>
  </si>
  <si>
    <t>Students with hyperactivity</t>
  </si>
  <si>
    <t xml:space="preserve">Students with physical disability or health problems </t>
  </si>
  <si>
    <t>Students of speech and language disorders</t>
  </si>
  <si>
    <t>Students with hearing disabilities</t>
  </si>
  <si>
    <t>Visually impaired students</t>
  </si>
  <si>
    <t>Students with learning disabilities</t>
  </si>
  <si>
    <t>Disabilities Type</t>
  </si>
  <si>
    <t>4.1.11. Special Need Students in Government Education by Region and Disabilities Type, 2010/2011</t>
  </si>
  <si>
    <t>Region and Sector</t>
  </si>
  <si>
    <t xml:space="preserve"> 4.1.10. Ratio of Citizen Pupils to Non-Citizen Pupils by Region Sector, 2005/2006 - 2010/2011</t>
  </si>
  <si>
    <t>* Excluding 18 Pupils in Special Education for whom education stage is not appropriate</t>
  </si>
  <si>
    <r>
      <t xml:space="preserve"> 4.1.9. Percentage of Pupils in Private Schools by Region, Citizenship, Gender and  Education Stage, 2010/2011</t>
    </r>
    <r>
      <rPr>
        <b/>
        <sz val="11"/>
        <color rgb="FFFF0000"/>
        <rFont val="Arial"/>
        <family val="2"/>
      </rPr>
      <t>*</t>
    </r>
  </si>
  <si>
    <t>4.1.8. Percentage of Pupils in Government Schools by Region, Citizenship, Gender and  Education Stage, 2010/2011</t>
  </si>
  <si>
    <r>
      <rPr>
        <b/>
        <sz val="9"/>
        <color rgb="FF636466"/>
        <rFont val="Arial"/>
        <family val="2"/>
      </rPr>
      <t xml:space="preserve"> Source</t>
    </r>
    <r>
      <rPr>
        <sz val="9"/>
        <color rgb="FF636466"/>
        <rFont val="Arial"/>
        <family val="2"/>
      </rPr>
      <t>: Statistics Centre -  Abu Dhabi,  Abu Dhabi Education Council</t>
    </r>
  </si>
  <si>
    <r>
      <t>Private Education</t>
    </r>
    <r>
      <rPr>
        <b/>
        <sz val="10"/>
        <color rgb="FFFF0000"/>
        <rFont val="Arial"/>
        <family val="2"/>
      </rPr>
      <t>*</t>
    </r>
  </si>
  <si>
    <t>Grand total</t>
  </si>
  <si>
    <t>Females per 100 Males</t>
  </si>
  <si>
    <t>4.1.7. Pupils in Government and Private Schools by Educational Stage, Gender and Females per 100 Males, 2010/2011</t>
  </si>
  <si>
    <t xml:space="preserve">Figure 4.1.3: Pupils, Teachers and Administrators in Government Schools by Region 2010/ 2011 </t>
  </si>
  <si>
    <t>Pupils by Region and Gender in Government and Private Education 2010/2011</t>
  </si>
  <si>
    <t>Figure 4.1.2: Pupils by Region and Gender in Government and Private Education, 20010/2011</t>
  </si>
  <si>
    <t>* Table comprises all stages</t>
  </si>
  <si>
    <t xml:space="preserve">Males </t>
  </si>
  <si>
    <t xml:space="preserve"> Private Education</t>
  </si>
  <si>
    <t>Administrators</t>
  </si>
  <si>
    <t>Teachers</t>
  </si>
  <si>
    <t>Pupils</t>
  </si>
  <si>
    <r>
      <t xml:space="preserve"> 4.1.6. Pupils, Teachers and Administrators by Region and Gender in Government and Private Education, 2010/ 2011 </t>
    </r>
    <r>
      <rPr>
        <b/>
        <sz val="11"/>
        <color rgb="FFEE3124"/>
        <rFont val="Arial"/>
        <family val="2"/>
      </rPr>
      <t>*</t>
    </r>
  </si>
  <si>
    <t>n.a</t>
  </si>
  <si>
    <t>Classrooms</t>
  </si>
  <si>
    <t>Schools</t>
  </si>
  <si>
    <t>Total Education</t>
  </si>
  <si>
    <r>
      <t xml:space="preserve"> 4.1.5. Schools, Classrooms, Teachers and Administrators in Government and Private Education</t>
    </r>
    <r>
      <rPr>
        <b/>
        <sz val="11"/>
        <color rgb="FFEE3124"/>
        <rFont val="Arial"/>
        <family val="2"/>
      </rPr>
      <t>*</t>
    </r>
    <r>
      <rPr>
        <b/>
        <sz val="11"/>
        <color rgb="FF636466"/>
        <rFont val="Arial"/>
        <family val="2"/>
      </rPr>
      <t xml:space="preserve"> </t>
    </r>
  </si>
  <si>
    <t>* Excluding 18 Pupils in Special Education for whom education stage is not applicable</t>
  </si>
  <si>
    <r>
      <t>Private</t>
    </r>
    <r>
      <rPr>
        <b/>
        <sz val="10"/>
        <color rgb="FFFF0000"/>
        <rFont val="Arial"/>
        <family val="2"/>
      </rPr>
      <t>*</t>
    </r>
  </si>
  <si>
    <t>4.1.4. Government and Private pupils by Educational Stages, 2010/2011</t>
  </si>
  <si>
    <t>4.1.3. Government and Private classrooms by Educational Stages, 2010/2011</t>
  </si>
  <si>
    <r>
      <rPr>
        <b/>
        <sz val="9"/>
        <color rgb="FF636466"/>
        <rFont val="Arial"/>
        <family val="2"/>
      </rPr>
      <t>Source:</t>
    </r>
    <r>
      <rPr>
        <sz val="9"/>
        <color rgb="FF636466"/>
        <rFont val="Arial"/>
        <family val="2"/>
      </rPr>
      <t xml:space="preserve"> Ministry of Higher Education and Scientific Research</t>
    </r>
  </si>
  <si>
    <t>Institutes</t>
  </si>
  <si>
    <t>Colleges</t>
  </si>
  <si>
    <t>Universities</t>
  </si>
  <si>
    <t>4.1.2. Higher Education Institutions by Type and Sector, 2010/2011</t>
  </si>
  <si>
    <t>4.1.1. Government and Private Schools by Educational Stages, 2010/2011</t>
  </si>
  <si>
    <r>
      <rPr>
        <b/>
        <sz val="9"/>
        <color rgb="FF636466"/>
        <rFont val="Arial"/>
        <family val="2"/>
      </rPr>
      <t>Source:</t>
    </r>
    <r>
      <rPr>
        <sz val="9"/>
        <color rgb="FF636466"/>
        <rFont val="Arial"/>
        <family val="2"/>
      </rPr>
      <t xml:space="preserve"> Statistics Centre -  Abu Dhabi, Abu Dhabi Education Council</t>
    </r>
  </si>
  <si>
    <t>Source: Abu Dhabi Education Council</t>
  </si>
  <si>
    <t xml:space="preserve">Government Education </t>
  </si>
  <si>
    <t xml:space="preserve">Number of Scools by Region and Sector, 2010/2011 </t>
  </si>
  <si>
    <t xml:space="preserve">Figure 4.4.1. Number of Schools by Region and Sector, 2010/2011 </t>
  </si>
  <si>
    <t>Gross Enrollment ratio, first cycle ( 5 years primary education stage)</t>
  </si>
  <si>
    <t>Percentage  illiterate female population( 10 years and over)</t>
  </si>
  <si>
    <t>Percentage  illiterate male population (10 years and over)</t>
  </si>
  <si>
    <t>Percentage  illiterate population (10 years and over)</t>
  </si>
  <si>
    <t>Pupils per classroom</t>
  </si>
  <si>
    <t>Pupils per teacher</t>
  </si>
  <si>
    <t>Total Education:</t>
  </si>
  <si>
    <t>Classes</t>
  </si>
  <si>
    <t>Private Education:</t>
  </si>
  <si>
    <t>Government Education:</t>
  </si>
  <si>
    <t>4.1.1. Key Education Statistics, 2011</t>
  </si>
  <si>
    <t>The Abu Dhabi government is committed to the ongoing development of the nation. Education services are essential to achieving the aspirations of the Emirate and the government provides schools with all teachers and administrative staff to nurture the development of future generations and to contribute to the Emirate’s progress.
This chapter provides detailed statistics on education for the academic year 2010/2011, in which the number of schools in the Emirate was 480 (299 government schools and 181 private), comprising 13,528 classrooms, 306,497 pupils, 22,218 teachers and 8,055 administrators. The number of pupils per teacher was 13.8 and the number of pupils per classroom was 22.7.
The 2010/2011 number of pupils enrolled in all educational stages up to the secondary level was 306,497, of whom 150,013 were females and 156,484 males (a 0.96 female/male ratio).
The female/male ratio in the secondary stage is 116.5 for government and 85.7 for private education, and 101.9 for the overall government and private school combined ratio. These ratios show that greater numbers of males than females attend private schools while the reverse is true for government schools.
The gross enrolment ratio for the first education cycle1 was 105.2, and 102.3 for cycle 2. The estimated illiteracy rate for those aged 10 years and older amongst males, females and overall was 7.4, 7.6 and 7.5 respectively.
There were 9 universities and 22 other institutions of higher education in Abu Dhabi for 2010/2011.</t>
  </si>
  <si>
    <t>4.1. Education</t>
  </si>
  <si>
    <t>Books Available at National Library</t>
  </si>
  <si>
    <t>Visitors of Public Parks, Al Ain Museum and Al Ain Zoo ('000)</t>
  </si>
  <si>
    <t>Value of Social Aid Granted (000 AED)</t>
  </si>
  <si>
    <t>Social Aid Beneficiaries</t>
  </si>
  <si>
    <t>Pharmacies</t>
  </si>
  <si>
    <t>Clinics</t>
  </si>
  <si>
    <t>Health centres</t>
  </si>
  <si>
    <t>Hospitals</t>
  </si>
  <si>
    <t>Nurses per 1000 population</t>
  </si>
  <si>
    <t xml:space="preserve">Physians per 1000 population </t>
  </si>
  <si>
    <t>Illiterate population (10 years and over) (%)</t>
  </si>
  <si>
    <t>Pupils per Classroom</t>
  </si>
  <si>
    <t>Students in Private Schools</t>
  </si>
  <si>
    <t>Students in Government Schools</t>
  </si>
  <si>
    <t>Private Schools</t>
  </si>
  <si>
    <t>Government Schools</t>
  </si>
  <si>
    <t xml:space="preserve">This section reports statistics on a wide variety of areas broadly defined as social statistics, such as Health, Education and Criminal Justice. These statistics are important because they comprise composite measures of quality of life and therefore are indicators of the standard of living. There is a clear focus on to improving the lives of citizens of Abu Dhabi by investing heavily in infrastructure and social development programs.
For example, significant increases in the number of students enrolled in schools and universities have accompanied building new schools to meet the increased demand. In addition, the number of health services has increased dramatically and so too the workforce who staff them. A renewed focus on comprehensive financing of health services has resulted in insurance coverage reaching levels comparable to developed countries. Moreover, generous social welfare provisions are available to all citizens in need of these services
</t>
  </si>
  <si>
    <t>04. Social</t>
  </si>
  <si>
    <r>
      <rPr>
        <b/>
        <sz val="9"/>
        <color rgb="FF636466"/>
        <rFont val="Arial"/>
        <family val="2"/>
      </rPr>
      <t>Source:</t>
    </r>
    <r>
      <rPr>
        <sz val="9"/>
        <color rgb="FF636466"/>
        <rFont val="Arial"/>
        <family val="2"/>
      </rPr>
      <t xml:space="preserve"> Statistics Centre - Abu Dhabi, Health Authority - Abu Dhabi</t>
    </r>
  </si>
  <si>
    <t>Daman Basic</t>
  </si>
  <si>
    <t>Thiqa</t>
  </si>
  <si>
    <t>Persons Insured by Insurance Companies</t>
  </si>
  <si>
    <t>Figure 4.2.2</t>
  </si>
  <si>
    <t>* Some numbers may be inflated, as in year cancellations are not excluded, with the exception of Thiqa and Daman Basic all insurers are considered Enhanced</t>
  </si>
  <si>
    <r>
      <rPr>
        <b/>
        <sz val="9"/>
        <color rgb="FF636466"/>
        <rFont val="Arial"/>
        <family val="2"/>
      </rPr>
      <t>Source:</t>
    </r>
    <r>
      <rPr>
        <sz val="9"/>
        <color rgb="FF636466"/>
        <rFont val="Arial"/>
        <family val="2"/>
      </rPr>
      <t xml:space="preserve"> Health Authority - Abu Dhabi</t>
    </r>
  </si>
  <si>
    <t xml:space="preserve">Dubai National </t>
  </si>
  <si>
    <t xml:space="preserve">Tkaful Emarat Insurance </t>
  </si>
  <si>
    <t xml:space="preserve">Dubai Insurance Company </t>
  </si>
  <si>
    <t>Alliance Insurance Company</t>
  </si>
  <si>
    <t>Islamic Arab Insurance Company (Salama)</t>
  </si>
  <si>
    <t>National General Insurance Company</t>
  </si>
  <si>
    <t xml:space="preserve">Royal and Sun alliance Insurance (Middle East)Ltd </t>
  </si>
  <si>
    <t>PSC</t>
  </si>
  <si>
    <t>Union Insurance Company</t>
  </si>
  <si>
    <t>Arabian Scandinavian Insurance Company</t>
  </si>
  <si>
    <t>Arabian Insurance Company</t>
  </si>
  <si>
    <t>NoorTakaful</t>
  </si>
  <si>
    <t xml:space="preserve">Saudi Arabian Isurance Company </t>
  </si>
  <si>
    <t>Sharjah Insurance Company</t>
  </si>
  <si>
    <t>United Insurance Company</t>
  </si>
  <si>
    <t xml:space="preserve">Al ittihad </t>
  </si>
  <si>
    <t>Al Ain Ahlia Insurance Company</t>
  </si>
  <si>
    <t>Dubai Islamic Insurance &amp; Reinsurance Co (Aman)</t>
  </si>
  <si>
    <t>Al Fujairah National Insurance Company</t>
  </si>
  <si>
    <t>Lebanese Insurance Company</t>
  </si>
  <si>
    <t>American Life Insurance Company</t>
  </si>
  <si>
    <t>Ras al Khaimah National Insurance company</t>
  </si>
  <si>
    <t>Al Khazna Insurance Company</t>
  </si>
  <si>
    <t>Qatar Insurance Company</t>
  </si>
  <si>
    <t>Al Sagr National Insurance Company</t>
  </si>
  <si>
    <t xml:space="preserve">Methaq Takaful </t>
  </si>
  <si>
    <t xml:space="preserve">Al Hilal Tkaful -PSC </t>
  </si>
  <si>
    <t>Axa Insurance- Gulf</t>
  </si>
  <si>
    <t xml:space="preserve">Abu Dhabi Takaful </t>
  </si>
  <si>
    <t>Arab Orient Insurance company</t>
  </si>
  <si>
    <t>Emirate Insurance Company</t>
  </si>
  <si>
    <t xml:space="preserve">Green Crescent Insurance Company </t>
  </si>
  <si>
    <t>Al Wathba National Insurance Company</t>
  </si>
  <si>
    <t>Al Buhaira National Insurance Company</t>
  </si>
  <si>
    <t>Oman Insurance Company</t>
  </si>
  <si>
    <t>Al Dhafra Insurance Company</t>
  </si>
  <si>
    <t>Abu Dhabi National Insurance Company</t>
  </si>
  <si>
    <t>Daman Enhanced</t>
  </si>
  <si>
    <t>Total Enhanced</t>
  </si>
  <si>
    <t>Insurance Company</t>
  </si>
  <si>
    <r>
      <t xml:space="preserve">4.2.9. Persons Insured by Health Insurance Companies </t>
    </r>
    <r>
      <rPr>
        <b/>
        <sz val="11"/>
        <color rgb="FFEE3124"/>
        <rFont val="Arial"/>
        <family val="2"/>
      </rPr>
      <t>*</t>
    </r>
  </si>
  <si>
    <t>Influenza</t>
  </si>
  <si>
    <t>Varicella (Chicken pox)</t>
  </si>
  <si>
    <t>Rotavirus</t>
  </si>
  <si>
    <t>Tetravalent</t>
  </si>
  <si>
    <t>Bacilla Calmette - Guerin</t>
  </si>
  <si>
    <t>Hepatitis - B</t>
  </si>
  <si>
    <t>Hepatitis A</t>
  </si>
  <si>
    <t>Mumps</t>
  </si>
  <si>
    <t>Meningococcal C - Conjugate</t>
  </si>
  <si>
    <t>Rubella</t>
  </si>
  <si>
    <t>Measles</t>
  </si>
  <si>
    <t>Pertussis</t>
  </si>
  <si>
    <t>Tetanus</t>
  </si>
  <si>
    <t>Diphtheria</t>
  </si>
  <si>
    <t>Homophiles Influenza Type B</t>
  </si>
  <si>
    <t>Pneumococcal Conjugate</t>
  </si>
  <si>
    <t>Poliomyelitis</t>
  </si>
  <si>
    <t>Vaccinations</t>
  </si>
  <si>
    <t>4.2.8. Immunizations Carried Out by Type</t>
  </si>
  <si>
    <t>Patients Admitted</t>
  </si>
  <si>
    <t>Beds</t>
  </si>
  <si>
    <t>4.2.7. Beds and Admissions in Government Hospitals by Region</t>
  </si>
  <si>
    <t xml:space="preserve"> Other </t>
  </si>
  <si>
    <t>Giardia Lambia</t>
  </si>
  <si>
    <t xml:space="preserve">Acute Encephalites </t>
  </si>
  <si>
    <t xml:space="preserve">Other intestinal parasites </t>
  </si>
  <si>
    <t>Schistosomiasis</t>
  </si>
  <si>
    <t xml:space="preserve">Strep-pneumonia </t>
  </si>
  <si>
    <t xml:space="preserve">Ancylostomiasis </t>
  </si>
  <si>
    <t>Gonorrhoea</t>
  </si>
  <si>
    <t xml:space="preserve">Amoebic Dysentery </t>
  </si>
  <si>
    <t xml:space="preserve"> Other bacterial Dysentery </t>
  </si>
  <si>
    <t xml:space="preserve">Bacillary Dysentery </t>
  </si>
  <si>
    <t xml:space="preserve">Ascariasis </t>
  </si>
  <si>
    <t>Other STD</t>
  </si>
  <si>
    <t>Syphilis</t>
  </si>
  <si>
    <t>Extra Pulmonary Tuberculosis</t>
  </si>
  <si>
    <t xml:space="preserve">Pulmonary Tuberculosis </t>
  </si>
  <si>
    <t xml:space="preserve"> Seasonal Influenza</t>
  </si>
  <si>
    <t xml:space="preserve">Cholera </t>
  </si>
  <si>
    <t>Scarlet Fever</t>
  </si>
  <si>
    <t>Scabies</t>
  </si>
  <si>
    <t>Malaria</t>
  </si>
  <si>
    <t>Leprosy</t>
  </si>
  <si>
    <t>Other Bacterial Meningitis</t>
  </si>
  <si>
    <t xml:space="preserve"> Viral Mening Asep</t>
  </si>
  <si>
    <t xml:space="preserve">Viral Mening </t>
  </si>
  <si>
    <t xml:space="preserve"> H Influenza Meningitis</t>
  </si>
  <si>
    <t>Meningococcal Meningitis</t>
  </si>
  <si>
    <t xml:space="preserve"> V Hepatitis Other</t>
  </si>
  <si>
    <t>Hepatitis C Cases</t>
  </si>
  <si>
    <t>Hepatitis B Cases</t>
  </si>
  <si>
    <t>Typhoid Fever</t>
  </si>
  <si>
    <t>Other  food poisoning</t>
  </si>
  <si>
    <t xml:space="preserve"> Staphylococcus  food poisoning</t>
  </si>
  <si>
    <t xml:space="preserve"> Salmonella Others</t>
  </si>
  <si>
    <t>Salmonella  food poisoning</t>
  </si>
  <si>
    <t>Para Typhoid</t>
  </si>
  <si>
    <t xml:space="preserve"> Campylobacter food poisoning</t>
  </si>
  <si>
    <t xml:space="preserve"> Influenza</t>
  </si>
  <si>
    <t>Whooping Cough</t>
  </si>
  <si>
    <t>Chicken Pox</t>
  </si>
  <si>
    <t>Acute Flaccid Paralysis</t>
  </si>
  <si>
    <t>Infectious Diseases</t>
  </si>
  <si>
    <t>4.2.6.Notifications of Infectious Diseases</t>
  </si>
  <si>
    <r>
      <rPr>
        <b/>
        <sz val="9"/>
        <color rgb="FF636466"/>
        <rFont val="Arial"/>
        <family val="2"/>
      </rPr>
      <t>Sources:</t>
    </r>
    <r>
      <rPr>
        <sz val="9"/>
        <color rgb="FF636466"/>
        <rFont val="Arial"/>
        <family val="2"/>
      </rPr>
      <t xml:space="preserve"> Health Authority - Abu Dhabi , Statistics Centre - Abu Dhabi </t>
    </r>
  </si>
  <si>
    <t>Dentists</t>
  </si>
  <si>
    <t xml:space="preserve">Nurses </t>
  </si>
  <si>
    <t>Physicians</t>
  </si>
  <si>
    <t>4.2.5.Clinicians per 100,000 population  by Region</t>
  </si>
  <si>
    <r>
      <rPr>
        <b/>
        <sz val="9"/>
        <color rgb="FF636466"/>
        <rFont val="Arial"/>
        <family val="2"/>
      </rPr>
      <t xml:space="preserve"> Source</t>
    </r>
    <r>
      <rPr>
        <sz val="9"/>
        <color rgb="FF636466"/>
        <rFont val="Arial"/>
        <family val="2"/>
      </rPr>
      <t>: Statistics Centre -  Abu Dhabi, Health Authority - Abu Dhabi</t>
    </r>
  </si>
  <si>
    <t xml:space="preserve">NA </t>
  </si>
  <si>
    <t>Mental and behavioral disorders</t>
  </si>
  <si>
    <t xml:space="preserve">Diseases of the eye and adnexa </t>
  </si>
  <si>
    <t>Diseases of the ear and mastoid process</t>
  </si>
  <si>
    <t>Pregnancy, childbirth and the puerperoum</t>
  </si>
  <si>
    <t>Diseases of the skin and subcutaneous tissues</t>
  </si>
  <si>
    <t>Diseases of the musculoskeletal system and connective tissues</t>
  </si>
  <si>
    <t>Diseases of the blood and blood - forming organs and certain   disorders involving the immune mechanism</t>
  </si>
  <si>
    <t>Diseases of the nervous system</t>
  </si>
  <si>
    <t>Diseases of the genitourinary system</t>
  </si>
  <si>
    <t>Diseases of the digestive system</t>
  </si>
  <si>
    <t>Congenital Malformations, Deformations and Chromosomal</t>
  </si>
  <si>
    <t>Certain Infectious and Parasitic Diseases</t>
  </si>
  <si>
    <t>Certain conditions originating in the prenatal period</t>
  </si>
  <si>
    <t>Endocrine, Nutritional and Metabolic diseases</t>
  </si>
  <si>
    <t>Injury, Poisoning and certain other consequences of external causes</t>
  </si>
  <si>
    <t>Symptoms, signs and abnormal clinical and laboratory findings not elsewhere classified</t>
  </si>
  <si>
    <t>Diseases of the respiratory System</t>
  </si>
  <si>
    <t>Neoplasms</t>
  </si>
  <si>
    <t>External Causes of Morbidity and Mortality</t>
  </si>
  <si>
    <t>Diseases of the Circulatory System</t>
  </si>
  <si>
    <t>Rate</t>
  </si>
  <si>
    <t>Causes of Death</t>
  </si>
  <si>
    <t>4.2.4. Death Rate (Per 100,000 Population) by Causes of Death, 2011</t>
  </si>
  <si>
    <t>*  In 2010 day surgery hospitals were re-classified as health centres in accordance with the applicable Health Facilities Licensing Criteria. In addition, one new hospital was granted a license to operate.</t>
  </si>
  <si>
    <t xml:space="preserve">Clinics </t>
  </si>
  <si>
    <t xml:space="preserve">Health Centres </t>
  </si>
  <si>
    <t xml:space="preserve">Hospitals </t>
  </si>
  <si>
    <t xml:space="preserve">Al Ain Region </t>
  </si>
  <si>
    <t>Health Centres</t>
  </si>
  <si>
    <t xml:space="preserve">Abu Dhabi Region </t>
  </si>
  <si>
    <r>
      <rPr>
        <sz val="10"/>
        <color rgb="FFEE3124"/>
        <rFont val="Arial"/>
        <family val="2"/>
      </rPr>
      <t>*</t>
    </r>
    <r>
      <rPr>
        <sz val="10"/>
        <color rgb="FF636466"/>
        <rFont val="Arial"/>
        <family val="2"/>
      </rPr>
      <t>33</t>
    </r>
  </si>
  <si>
    <t>4.2.3. Hospitals, Health Centres and Clinics by Region</t>
  </si>
  <si>
    <t>Military</t>
  </si>
  <si>
    <t>Adu Dhabi Emirate</t>
  </si>
  <si>
    <t>4.2.2. Hospitals by Region and Sector</t>
  </si>
  <si>
    <t>Out - Patients</t>
  </si>
  <si>
    <t>Doctors</t>
  </si>
  <si>
    <t>Details</t>
  </si>
  <si>
    <t xml:space="preserve">4.2.1. Summary of Government Health Statistics </t>
  </si>
  <si>
    <r>
      <rPr>
        <b/>
        <sz val="9"/>
        <color rgb="FF636466"/>
        <rFont val="Arial"/>
        <family val="2"/>
      </rPr>
      <t>Source:</t>
    </r>
    <r>
      <rPr>
        <sz val="9"/>
        <color rgb="FF636466"/>
        <rFont val="Arial"/>
        <family val="2"/>
      </rPr>
      <t xml:space="preserve"> Statistics Centre -  Abu Dhabi,  Health Authority - Abu Dhabi</t>
    </r>
  </si>
  <si>
    <t xml:space="preserve">Health Centre </t>
  </si>
  <si>
    <t>Hospitals, Health Centres and Clinics by Region, 2011</t>
  </si>
  <si>
    <t>Figure 4.2.1</t>
  </si>
  <si>
    <t>Nurses</t>
  </si>
  <si>
    <t xml:space="preserve">Physicians </t>
  </si>
  <si>
    <t>Hospital Beds</t>
  </si>
  <si>
    <t xml:space="preserve">Nurses per 1000 population </t>
  </si>
  <si>
    <t xml:space="preserve">Beds per 1000 populations </t>
  </si>
  <si>
    <t>Physicians per 1000 populations</t>
  </si>
  <si>
    <t>Key Health Statistics</t>
  </si>
  <si>
    <t xml:space="preserve">
Health services in Abu Dhabi have experienced remarkable expansion and transformation over the past 20 years. This is evidenced in a host of ways but is most evident in the significant rise in the number of hospitals and other health facilities over this period, which proves that the Emirate still strives for developed world standards in health care.  
Data for 2011 point to a small decrease in the number of health professionals, with the number of 2.3 physicians per 1000 population dropping from 2,026 to 1,966. There are 5 nurses per 1000 population. 
The number of government hospital beds has increased slightly from 2,582 to 2,610, with a total of 3,659 beds in all government and private hospitals. This translates to 1,335,535 available hospital bed days per year. 
A focus on increasing levels of health funding in the Emirate has resulted in proliferation of insurance companies and the health insurance products available. The number of ‘Enhanced’ health insurance products purchased in 2010 was 1,044,734 which increased to 1,053,893 in 2011. There has been a steady increase each year since 2008 in “enhanced’ health insurance products purchased in Abu Dhabi.</t>
  </si>
  <si>
    <t>4.2. Health</t>
  </si>
  <si>
    <r>
      <rPr>
        <b/>
        <sz val="9"/>
        <color rgb="FF636466"/>
        <rFont val="Arial"/>
        <family val="2"/>
      </rPr>
      <t>Source:</t>
    </r>
    <r>
      <rPr>
        <sz val="9"/>
        <color rgb="FF636466"/>
        <rFont val="Arial"/>
        <family val="2"/>
      </rPr>
      <t xml:space="preserve"> Ministry of Social Affairs</t>
    </r>
  </si>
  <si>
    <t>Ability Center for Special Needs</t>
  </si>
  <si>
    <t>Hamad Center</t>
  </si>
  <si>
    <t>New England Center for Children</t>
  </si>
  <si>
    <t xml:space="preserve">The Handicapped Abilities Development Center </t>
  </si>
  <si>
    <t>Emirates Autism Center</t>
  </si>
  <si>
    <t>Al Amal Center for Care &amp; Children with Special Needs</t>
  </si>
  <si>
    <t>Zayed Agricultural Center for Rehabilitation &amp; 
Development</t>
  </si>
  <si>
    <t>Stars for Special Abilities</t>
  </si>
  <si>
    <t>Abu Dhabi rehab and Care Center</t>
  </si>
  <si>
    <t>Al Noor Training Center for Children with Special Needs</t>
  </si>
  <si>
    <t>Madinat Zayed Rehab &amp; Care Center for Special Needs</t>
  </si>
  <si>
    <t>Dalma Rehab &amp; Care Center for Special Needs</t>
  </si>
  <si>
    <t>Al Quaa Rehab</t>
  </si>
  <si>
    <t>Gayathi Rehab &amp; Care Center for Special Needs</t>
  </si>
  <si>
    <t>Al Selaa Rehab &amp; Care Center for Special Needs</t>
  </si>
  <si>
    <t>Al Waeda Center for Children with Special Needs</t>
  </si>
  <si>
    <t xml:space="preserve"> Gulf Autism Center</t>
  </si>
  <si>
    <t>Abu Dhabi Autism Center</t>
  </si>
  <si>
    <t xml:space="preserve"> Future Special Care Center</t>
  </si>
  <si>
    <t>Al Najah Private Rehabilitation Center</t>
  </si>
  <si>
    <t>Al Ain Private Center for Care &amp; Rehabilitation</t>
  </si>
  <si>
    <t>Special Care Center</t>
  </si>
  <si>
    <t>Al Ain Rehab &amp; Care Center for Special Needs</t>
  </si>
  <si>
    <t xml:space="preserve"> 4.3.8. Disabled Students in Government and Private Care Centres by Citizenship and Gender, 2011</t>
  </si>
  <si>
    <t>*  Operating Under the Supervision of the Ministry of Social Affairs</t>
  </si>
  <si>
    <t>Non-Infants</t>
  </si>
  <si>
    <t>Infants</t>
  </si>
  <si>
    <t>Items</t>
  </si>
  <si>
    <r>
      <t>4.3.7. Children in Nurseries</t>
    </r>
    <r>
      <rPr>
        <b/>
        <sz val="11"/>
        <color rgb="FFFF0000"/>
        <rFont val="Arial"/>
        <family val="2"/>
      </rPr>
      <t xml:space="preserve">* </t>
    </r>
    <r>
      <rPr>
        <b/>
        <sz val="11"/>
        <color rgb="FF636466"/>
        <rFont val="Arial"/>
        <family val="2"/>
      </rPr>
      <t>by  Citizenship, Gender and Age</t>
    </r>
  </si>
  <si>
    <t>Employees at Nurseries per  Nursery</t>
  </si>
  <si>
    <t>Children per Employee at Nurseries</t>
  </si>
  <si>
    <t>Children per Nursery</t>
  </si>
  <si>
    <t>4.3.6.Nurseries , Employees and Children Ratios in Nurseries*</t>
  </si>
  <si>
    <t>Number of Children at Nurseries</t>
  </si>
  <si>
    <t>Number of employees at Nurseries</t>
  </si>
  <si>
    <t>Number of Nurseries</t>
  </si>
  <si>
    <t>4.3.5. Nurseries , Employees and Children in Nurseries*</t>
  </si>
  <si>
    <t>Benefits (AED)</t>
  </si>
  <si>
    <r>
      <t xml:space="preserve">4.3.4. Benefits Paid  by Month of Aid, 2011
</t>
    </r>
    <r>
      <rPr>
        <b/>
        <sz val="8"/>
        <color rgb="FF636466"/>
        <rFont val="Arial"/>
        <family val="2"/>
      </rPr>
      <t>(Million AED)</t>
    </r>
  </si>
  <si>
    <t>Figure 4.3.1 Distribution of Beneficiaries of Social Aid by Reason of Aid, 2011</t>
  </si>
  <si>
    <r>
      <rPr>
        <b/>
        <sz val="9"/>
        <color rgb="FF636466"/>
        <rFont val="Arial"/>
        <family val="2"/>
      </rPr>
      <t>Source:</t>
    </r>
    <r>
      <rPr>
        <sz val="9"/>
        <color rgb="FF636466"/>
        <rFont val="Arial"/>
        <family val="2"/>
      </rPr>
      <t xml:space="preserve"> Ministry of Social Affairs, Statistics Centre - Abu Dhabi</t>
    </r>
  </si>
  <si>
    <t>Unemployed  for reasons beyond</t>
  </si>
  <si>
    <t>Foreign Divorce</t>
  </si>
  <si>
    <t>Foreign widow</t>
  </si>
  <si>
    <t>Handicapped</t>
  </si>
  <si>
    <t>Never Married above 35</t>
  </si>
  <si>
    <t>Divorce below 35</t>
  </si>
  <si>
    <t>Exceptions</t>
  </si>
  <si>
    <t>Illegitimate</t>
  </si>
  <si>
    <t>Prisoner's Families</t>
  </si>
  <si>
    <t>Married Students</t>
  </si>
  <si>
    <t>Health Disability</t>
  </si>
  <si>
    <t>Limited Income</t>
  </si>
  <si>
    <t>Orphanhood</t>
  </si>
  <si>
    <t>Married to Foreigner</t>
  </si>
  <si>
    <t>Abandonment</t>
  </si>
  <si>
    <t>Divorce</t>
  </si>
  <si>
    <t>Widowhood</t>
  </si>
  <si>
    <t xml:space="preserve">Never Married below 35 </t>
  </si>
  <si>
    <t>Old Age</t>
  </si>
  <si>
    <t>Beneficiaries</t>
  </si>
  <si>
    <t>Cases</t>
  </si>
  <si>
    <t>Case Type</t>
  </si>
  <si>
    <t>4.3.3. Cases and Beneficiaries of  Social Aid Offered to Citizens by Gender,  2011</t>
  </si>
  <si>
    <t>Foreign Associations</t>
  </si>
  <si>
    <t>Theatres</t>
  </si>
  <si>
    <t>Humanitarian Services</t>
  </si>
  <si>
    <t>Cultural and Public Services</t>
  </si>
  <si>
    <t>Popular Art</t>
  </si>
  <si>
    <t>Professional</t>
  </si>
  <si>
    <t>Women</t>
  </si>
  <si>
    <t>Associate</t>
  </si>
  <si>
    <t xml:space="preserve">Active </t>
  </si>
  <si>
    <t>Members</t>
  </si>
  <si>
    <t>Type of Activity</t>
  </si>
  <si>
    <t>Source: Ministry of Social Affairs</t>
  </si>
  <si>
    <t>4.3.2. Non Government Organizations (NGO's) and Members (Active and Associate) by Type of Activity, 2010</t>
  </si>
  <si>
    <t>Activity</t>
  </si>
  <si>
    <t>4.3.1 Non - Government Organizations by Activity</t>
  </si>
  <si>
    <t>4.3.1. Non-Government Organizations by Activity</t>
  </si>
  <si>
    <t>The Abu Dhabi government maintains generous social welfare provisions to citizens in need. This vital safety net supports those experiencing difficult economic conditions and gives them the opportunity to contribute to the economy and social fabric of the Emirate. Abu Dhabi’s social welfare policies contribute to the development of the Emirate by strengthening the prosperity of the people.
The value of social assistance provided to UAE citizens residing in Abu Dhabi grew to AED 665,490,333 with 25,373 beneficiaries in 2011. The monthly average was over AED 55,000,000 of social welfare funding was distributed for 11,748 cases.
The most frequent type of social welfare assistance provided to women in the Emirate was for divorce, with 2,744 cases, followed  by Female old age, with 1,986 cases. For men it was for 1126 cases of old age.
The number of nurseries increased from 46 in 2009 to 66 in 2010, with 836 employees looking after 6,225 children.</t>
  </si>
  <si>
    <t>4.3. Social Welfare</t>
  </si>
  <si>
    <t>Source: Abu Dhabi Media Company</t>
  </si>
  <si>
    <t>Special and Services</t>
  </si>
  <si>
    <t>Live</t>
  </si>
  <si>
    <t>Variety</t>
  </si>
  <si>
    <t>News</t>
  </si>
  <si>
    <t>Cultural</t>
  </si>
  <si>
    <t>Religious</t>
  </si>
  <si>
    <t>Abroad</t>
  </si>
  <si>
    <t>Domestic</t>
  </si>
  <si>
    <t xml:space="preserve">Origin of Production </t>
  </si>
  <si>
    <t>Type of Program</t>
  </si>
  <si>
    <t>4.5.6 Number of Programs Broadcasted by Abu Dhabi Radio Station by Type of Program and Production Origin, 2010</t>
  </si>
  <si>
    <t>Figure 4.5.2 Percentage of Programs Broadcasted by Abu Dhabi Radio Station by Type of Program, 2011</t>
  </si>
  <si>
    <r>
      <rPr>
        <b/>
        <sz val="9"/>
        <color rgb="FF636466"/>
        <rFont val="Arial"/>
        <family val="2"/>
      </rPr>
      <t>Source:</t>
    </r>
    <r>
      <rPr>
        <sz val="9"/>
        <color rgb="FF636466"/>
        <rFont val="Arial"/>
        <family val="2"/>
      </rPr>
      <t xml:space="preserve"> Abu Dhabi Media Company</t>
    </r>
  </si>
  <si>
    <t>4.5.6. Programs Broadcasted by Abu Dhabi Radio Station by Type of Program</t>
  </si>
  <si>
    <t>*Include Publication and Distribution</t>
  </si>
  <si>
    <t>Source: Citizen Media Council</t>
  </si>
  <si>
    <t>Cinemas</t>
  </si>
  <si>
    <t>Advertisers</t>
  </si>
  <si>
    <t>Newspapers/Magazines</t>
  </si>
  <si>
    <r>
      <t>Publishers</t>
    </r>
    <r>
      <rPr>
        <sz val="10"/>
        <color rgb="FFEE3124"/>
        <rFont val="Arial"/>
        <family val="2"/>
      </rPr>
      <t>*</t>
    </r>
  </si>
  <si>
    <t>Book Stores</t>
  </si>
  <si>
    <t>Printing Press Shop</t>
  </si>
  <si>
    <t>4.5.5. Printing Press Shops, Book Stores, Publishers, Advertisers and Cinemas by Region, 2009</t>
  </si>
  <si>
    <t>**Started in 2009</t>
  </si>
  <si>
    <t>* Started in 2008</t>
  </si>
  <si>
    <t>Source: Municipalities of Abu Dhabi city, AL Gharbia ,Al Hili Fun City , Al Ain Wildlife park and Resort and  Abu Dhabi Authority for Culture and Heritage</t>
  </si>
  <si>
    <r>
      <t>Al Jahili Fort  Museum</t>
    </r>
    <r>
      <rPr>
        <sz val="10"/>
        <color rgb="FFEE3124"/>
        <rFont val="Arial"/>
        <family val="2"/>
      </rPr>
      <t>**</t>
    </r>
  </si>
  <si>
    <r>
      <t>Dalma Museum</t>
    </r>
    <r>
      <rPr>
        <sz val="10"/>
        <color rgb="FFEE3124"/>
        <rFont val="Arial"/>
        <family val="2"/>
      </rPr>
      <t>*</t>
    </r>
  </si>
  <si>
    <t>Al Ain Palace Museum</t>
  </si>
  <si>
    <t>Al Ain Museum</t>
  </si>
  <si>
    <t>Public Parks</t>
  </si>
  <si>
    <t>Hili Fun city</t>
  </si>
  <si>
    <t>Zoo</t>
  </si>
  <si>
    <t>4.5.4. Visitors by the Zoo, Museums and Public Parks</t>
  </si>
  <si>
    <t>* The Library was closed in 2010 for rehabilitation of the building</t>
  </si>
  <si>
    <r>
      <rPr>
        <b/>
        <sz val="9"/>
        <color rgb="FF636466"/>
        <rFont val="Arial"/>
        <family val="2"/>
      </rPr>
      <t>Source:</t>
    </r>
    <r>
      <rPr>
        <sz val="9"/>
        <color rgb="FF636466"/>
        <rFont val="Arial"/>
        <family val="2"/>
      </rPr>
      <t xml:space="preserve"> Abu Dhabi Authority for Culture and Heritage</t>
    </r>
  </si>
  <si>
    <t>Borrowers</t>
  </si>
  <si>
    <t>Visitors</t>
  </si>
  <si>
    <t>4.5.3. Visitors and Borrowers at the National Library by Gender *</t>
  </si>
  <si>
    <t>General Information</t>
  </si>
  <si>
    <t>Children's Book</t>
  </si>
  <si>
    <t>Applied Science</t>
  </si>
  <si>
    <t>Pure science</t>
  </si>
  <si>
    <t>Arts</t>
  </si>
  <si>
    <t>Law</t>
  </si>
  <si>
    <t>Economic</t>
  </si>
  <si>
    <t>Politics</t>
  </si>
  <si>
    <t>Literature</t>
  </si>
  <si>
    <t>Historical</t>
  </si>
  <si>
    <t>Subject</t>
  </si>
  <si>
    <t>4.5.2. Books Available at National Library by Subject</t>
  </si>
  <si>
    <r>
      <rPr>
        <b/>
        <sz val="9"/>
        <color rgb="FF636466"/>
        <rFont val="Arial"/>
        <family val="2"/>
      </rPr>
      <t>Source:</t>
    </r>
    <r>
      <rPr>
        <sz val="9"/>
        <color rgb="FF636466"/>
        <rFont val="Arial"/>
        <family val="2"/>
      </rPr>
      <t xml:space="preserve"> Cultural Foundation</t>
    </r>
  </si>
  <si>
    <t>Technical</t>
  </si>
  <si>
    <t>Politics and Economics</t>
  </si>
  <si>
    <t>Scientific</t>
  </si>
  <si>
    <t>Lecture Subject</t>
  </si>
  <si>
    <t>4.5.1. Cultural Season's Lectures by Subject</t>
  </si>
  <si>
    <t>Source: Abu Dhabi Authority for Culture and Heritage</t>
  </si>
  <si>
    <t>Books Available at Citizen Library by Subject, 2011</t>
  </si>
  <si>
    <t>Figure 4.5.1 Books Available at Citizen Library by Subject, 2011</t>
  </si>
  <si>
    <t xml:space="preserve">Abu Dhabi contains many important historical sites and in some of these artefacts have been recovered. Given the rich history of the region there is a strong desire to preserve historical sites and objects as part of the cultural heritage of the Emirate.
The total number of cultural lectures organised by the Cultural Foundation has decreased from 62 in 2009 to 54 in 2011, and follows a consistent downward trend since 2005. The number of visitors to the National Library rose from 123,772 in 2008 to 132,859 in 2009, while the number of borrowers increased from 19,600 to 22,332 during the same period. The number of books available at the National Library increased from 343,909 in 2008 to 393,587 in 2011.
There are four museums in Abu Dhabi including the Al Ain Museum, the Al Jahli Fort Museum, Al Ain Palace Museum and the new Dalma Museum. The number of visitors to the zoo, museums and public parks declined from 3,178,865 in 2009 to 2,682,801 in 2011.
The number of programmes broadcast by Abu Dhabi Radio Station was down from 43 in 2010 to 41 in 2011.
</t>
  </si>
  <si>
    <t>4.5. Culture and Heritage</t>
  </si>
  <si>
    <t>The “Electricity and Water” activity performs a key role in Abu Dhabi’s ambitious economic growth and development plans. Electricity and water activities provide the services that are essential to support the economic and social development of the Emirate.
 “Electricity and water” recorded strong growth since the establishment of the Abu Dhabi Water and Electricity Authority (ADWEA) in March 1998. ADWEA is a public supervisory body responsible for implementing government policy regarding the electricity and water sector in the Emirate.
Electricity production in 2011 increased by 10.8 per cent compared with 2010. Total electricity consumption in 2011 equaled 43,251 GW/ h, with Abu Dhabi region consuming 62.2 per cent of the total, followed by Al Ain with 21.6 per cent andAl Gharbia  with 16.2 per cent. Water consumption in 2011 totaled 211,510 million imperial gallons, of which Abu Dhabi region consumed 61.6 per cent, while Al Ain and Al Gharbia regions consumed 26.9 per cent and 11.4 per cent respectively.</t>
  </si>
  <si>
    <t>05. Labour Force</t>
  </si>
  <si>
    <t>Due to the ongoing economic growth of Abu Dhabi, the Emirate has seen a significant increase in the labour force. The size of the labour force grew from 297,406 in 1985 to 815,311 in 2005, according to the results of the population censuses taken in those years. In 2011, the labour force was estimated to have been over 1.4 million, of which total figures for all citizens, males and females citizens are 132,000 and 94,500 and 37,500, respectively, while the corresponding figures for all non-citizens, and non-citizen males and females are 1,311,800 , and 1,131,800 and 180,000 , respectively. Of the total labour force 9.1% are citizens. Females make up 15.1% of the labour force.</t>
  </si>
  <si>
    <t>key Indicators</t>
  </si>
  <si>
    <t>Percentage of the population in the labour force</t>
  </si>
  <si>
    <t>Females as a percentage of total labour force</t>
  </si>
  <si>
    <t>Economic Dependency Ratio</t>
  </si>
  <si>
    <t>5.1. Labour Force Structure</t>
  </si>
  <si>
    <t xml:space="preserve">The Labour force comprises both employed and unemployed persons who are 15 years and older. The number of employed reached 786,738 in 2005 while it was 294,524 in 1985, according to the results of the population censuses taken in those years. SCAD’s 2011 estimates shows that the number of employed is 1,403,400 people (15 years and older), and 8.3% of the employed are citizens and 14.0% are females.
The 2011 age structure of the labour force reveals that the age group 25 to 29 years represents the largest proportion in the total labour force with 24.7%, and among citizens the proportion in the age group 25 to 29 years is 24.9%.
</t>
  </si>
  <si>
    <t>Figure 5.1.1</t>
  </si>
  <si>
    <t>Citizens Labour Force Estimates (15 years and over) by Age Group and Gender, Mid 2011</t>
  </si>
  <si>
    <r>
      <rPr>
        <b/>
        <sz val="10"/>
        <color rgb="FF636466"/>
        <rFont val="Calibri"/>
        <family val="2"/>
        <scheme val="minor"/>
      </rPr>
      <t xml:space="preserve">Source: </t>
    </r>
    <r>
      <rPr>
        <sz val="10"/>
        <color rgb="FF636466"/>
        <rFont val="Calibri"/>
        <family val="2"/>
        <scheme val="minor"/>
      </rPr>
      <t>Statistics Centre - Abu Dhabi</t>
    </r>
  </si>
  <si>
    <t>5.1.1. Labour Force by Employment Status and Citizenship, Census Years</t>
  </si>
  <si>
    <t>Labour Force</t>
  </si>
  <si>
    <t>Employed</t>
  </si>
  <si>
    <t>Unemployed</t>
  </si>
  <si>
    <r>
      <rPr>
        <b/>
        <sz val="10"/>
        <color rgb="FF636466"/>
        <rFont val="Calibri"/>
        <family val="2"/>
        <scheme val="minor"/>
      </rPr>
      <t>Source:</t>
    </r>
    <r>
      <rPr>
        <sz val="10"/>
        <color rgb="FF636466"/>
        <rFont val="Calibri"/>
        <family val="2"/>
        <scheme val="minor"/>
      </rPr>
      <t xml:space="preserve"> Ministry of Economy , Department of Economic Development</t>
    </r>
  </si>
  <si>
    <t>5.1.2.Average Annual Growth Rates in Labour Force in Intercensal Periods by Citizenship and Gender</t>
  </si>
  <si>
    <t>1985 - 1995</t>
  </si>
  <si>
    <t>1995 - 2005</t>
  </si>
  <si>
    <r>
      <t>2005 - 2011</t>
    </r>
    <r>
      <rPr>
        <b/>
        <sz val="10"/>
        <color rgb="FFFF0000"/>
        <rFont val="Calibri"/>
        <family val="2"/>
        <scheme val="minor"/>
      </rPr>
      <t>*</t>
    </r>
  </si>
  <si>
    <t>Non - Citizens</t>
  </si>
  <si>
    <t>5.1.3 Unemployment Rate by Citizenship and Gender, Census Years</t>
  </si>
  <si>
    <t>5.1.4. Total Labour Force Estimates (15 years and over) by Age Group, Citizenship and Gender, Mid 2011</t>
  </si>
  <si>
    <t xml:space="preserve">Age Group / Citizenship </t>
  </si>
  <si>
    <t>15 - 19</t>
  </si>
  <si>
    <t>20 - 24</t>
  </si>
  <si>
    <t>25 - 29</t>
  </si>
  <si>
    <t>30 - 34</t>
  </si>
  <si>
    <t>35 - 39</t>
  </si>
  <si>
    <t>40 - 44</t>
  </si>
  <si>
    <t>45 - 49</t>
  </si>
  <si>
    <t>50 - 54</t>
  </si>
  <si>
    <t>55 - 59</t>
  </si>
  <si>
    <t>60 - 64</t>
  </si>
  <si>
    <t xml:space="preserve">5.1.5. Labour Force Estimates (15 years and over) by Age Group, Citizenship and Gender- Abu Dhabi, Mid  2011 </t>
  </si>
  <si>
    <t xml:space="preserve">5.1.6. Labour Force Estimates (15 years and over) by Age Group, Citizenship and Gender- Al Ain ,  Mid  2011 </t>
  </si>
  <si>
    <t xml:space="preserve">5.1.7. Labour Force Estimates (15 years and over) by Age Group, Citizenship and Gender- Al Gharbia, Mid  2011 </t>
  </si>
  <si>
    <t xml:space="preserve">5.1.8. Estimates of Total Employed  (15 years and over) by Age Group, Citizenship and Gender, Mid 2011 </t>
  </si>
  <si>
    <t xml:space="preserve">5.1.9. Estimates of Total Employed  (15 years and over) by Age Group, Citizenship and Gender - Abu Dhabi, Mid  2011 </t>
  </si>
  <si>
    <t xml:space="preserve">5.1.10. Estimates of Total Employed (15 years and over) by Age Group, Citizenship and Gender - Al Ain , Mid  2011 </t>
  </si>
  <si>
    <t xml:space="preserve">5.1.11. Estimates of Total Employed (15 years and over) by Age Group, Citizenship and Gender - Al Gharbia , Mid  2011 </t>
  </si>
  <si>
    <t>5.1.12. Percentage of Employed Population (15 years and Over) by Age Group, Citizenship and Gender, Mid 2011</t>
  </si>
  <si>
    <t>Non- Citizens</t>
  </si>
  <si>
    <t>5.1.13. Percentage of Employed Population ( 15 years and Over) by Age Group, Citizenship and Gender - Abu Dhabi ,  Mid  2011</t>
  </si>
  <si>
    <t>5.1.14. Percentage of Employed Population (15 years and Over) by Age Group, Citizenship and Gender - Al Ain ,  Mid  2011</t>
  </si>
  <si>
    <t>5.1.15. Percentage of Employed Population (15 years and Over) by Age Group, Citizenship and Gender, Al Gharbia, Mid 2011</t>
  </si>
  <si>
    <t>5.2. Occupational Structure</t>
  </si>
  <si>
    <t xml:space="preserve">Among the employed population the largest proportion had their main occupation classified as Elementary occupations 24.8%, closely followed by Craft and related trades workers with 24.1%, and then Service and sales workers 11.4%, Technicians and associate professionals 11.1%, Plant and machine operators, and assemblers 10.5%, with 18.1% in all the other occupational categories.
For citizens, however, the main occupational category accounting for largest proportion of the employed population is that of Technicians and Associated professionals 38.5%, followed by Service and sales workers 22.0%, Professionals 18.0% and other occupational categories in considerably smaller proportion totaling 21.3%
</t>
  </si>
  <si>
    <t>Figure 5.2.1.</t>
  </si>
  <si>
    <t xml:space="preserve"> Percentage Distribution of Estimated Employed Population (15 years and over) by Main Occupation, Mid 2011</t>
  </si>
  <si>
    <t xml:space="preserve"> 5.2.1. Estimated Employed Population (15 years and over) by Main Occupation and Gender, Mid 2011 </t>
  </si>
  <si>
    <t>Main Occupation</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</si>
  <si>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</si>
  <si>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</si>
  <si>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</si>
  <si>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</si>
  <si>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</si>
  <si>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</si>
  <si>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</si>
  <si>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</si>
  <si>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</si>
  <si>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 xml:space="preserve"> 5.2.2.  Occupation Distribution of Estimated Employed Population (15 years and over) by Gender, Mid  2011 </t>
  </si>
  <si>
    <t xml:space="preserve">5.2.3. Estimated Employed Citizens  (15 years and over) by Main Occupation and Gender, Mid  2011 </t>
  </si>
  <si>
    <t xml:space="preserve">5.2.4. Occupation Distribution of Estimated Employed Citizens (15 years and over) by Gender, Mid  2011 </t>
  </si>
  <si>
    <t xml:space="preserve">5.2.5. Estimated Employed Non-Citizens (15 years and over)  by Main Occupation and Gender, Mid 2011 </t>
  </si>
  <si>
    <t xml:space="preserve">5.2.6. Occupation Distribution of  Estimated Employed Non-Citizens (15 years and over) by Gender, Mid 2011 </t>
  </si>
  <si>
    <t>5.3. Unemployment</t>
  </si>
  <si>
    <t xml:space="preserve">The estimated unemployed population reached 40,300 people in 2011, an increase from 28,573 people in 2005. Some 38.7% of the unemployed are citizens, and 52.8% are females. The age group 20 to 24 years represents the largest portion of the unemployed at 24.3%. This finding applies to citizens and non-citizens, males and females.
For the unemployed, holders of university degrees  represent the largest proportion with 27.6%, followed by secondary school certificates  27.3%, whereas those with over secondary and below university (11.6%) and other educational categories represent smaller proportions. The 2011 unemployment rates among citizens, non-citizens and the total labour force were 11.9%, 1.9% and 2.8% respectively.
</t>
  </si>
  <si>
    <t>5.3.1 Estimates of Unemployment Rate for Citizens by Region and Gender, Mid 2011</t>
  </si>
  <si>
    <t>Citizenship/Gender</t>
  </si>
  <si>
    <t xml:space="preserve">Total Unemployment </t>
  </si>
  <si>
    <t>TLF</t>
  </si>
  <si>
    <t>Unemployment Rate</t>
  </si>
  <si>
    <t>Citizen</t>
  </si>
  <si>
    <t>Un Emp Rate</t>
  </si>
  <si>
    <t>5.3.1.Estimates of Total Unemployed by Region, Citizenship and Gender, Mid 2011</t>
  </si>
  <si>
    <t>5.3.2. Estimates of Total Unemployed  (15- 64 years) by Age Group, Citizenship and Gender, Mid 2011</t>
  </si>
  <si>
    <t xml:space="preserve">5.3.3. Estimates of Unemployed  (15- 64 years) by Age Group, Citizenship and Gender - Abu Dhabi , Mid 2011 </t>
  </si>
  <si>
    <t xml:space="preserve">5.3.4. Estimates of Unemployed  (15- 64 years) by Age Group, Citizenship and Gender, Al Ain ,  Mid 2011 </t>
  </si>
  <si>
    <t xml:space="preserve">5.3.5. Estimates of  Unemployed (15- 64 years)  Age Group, Citizenship and Gender - Al Gharbia,  Mid 2011 </t>
  </si>
  <si>
    <t>5.3.6. Estimated Unemployed Population (15- 64 years) by Educational Status and Gender, Mid 2011</t>
  </si>
  <si>
    <t>Educational Status</t>
  </si>
  <si>
    <t>Read and write</t>
  </si>
  <si>
    <t>Primary cycle 1</t>
  </si>
  <si>
    <t>Preparatory cycle 2</t>
  </si>
  <si>
    <t>Over secondary below uni</t>
  </si>
  <si>
    <t>Higher diploma</t>
  </si>
  <si>
    <t>5.3.7 Percentage Distribution of  Unemployed Population (15- 64 years) by Educational Status and Gender,Mid 2011</t>
  </si>
  <si>
    <t>5.3.8. Estimated Unemployed Citizens (15- 64 years)   by Educational Status and Gender,  Mid 2011</t>
  </si>
  <si>
    <t>5.3.9. Percentage Distribution of Unemployed Citizens (15- 64 years) by Educational Status and Gender,Mid 2011</t>
  </si>
  <si>
    <t xml:space="preserve">5.3.10. Estimated Unemployed Non-Citizens (15- 64 years) by Educational Status and Gender, Mid 2011 </t>
  </si>
  <si>
    <t>5.3.11. Percentage Distribution of Estimated Unemployed Non-Citizens (15-64 years)  by Educational Status and Gender, Mid 2011</t>
  </si>
  <si>
    <t>5.4. Employment by Economic Activity</t>
  </si>
  <si>
    <t>The 2011 distribution of employed population by main economic activity shows that the Construction represents the economic activity category accounting for the largest proportion of the employed population with 31.7%, followed by Activities of households as employers undifferentiated goods &amp; services 9.7%, Realestate activities 8.2%. This pattern is very similar to that of non-citizens, while the corresponding pattern for citizens is different, with six out of every ten of employed citizens working in public administration and defense.</t>
  </si>
  <si>
    <t xml:space="preserve">5.4.1.Estimated Employed Population ( 15 years and over) by Economic Activity and Gender, Mid 2011 </t>
  </si>
  <si>
    <t>Agriculture, forestry &amp; fishing</t>
  </si>
  <si>
    <t>Mining and quarrying</t>
  </si>
  <si>
    <t>Electricity, gas, steam &amp; air conditioning supply</t>
  </si>
  <si>
    <t>Water supply; sewerage, waste management &amp; remediation activities</t>
  </si>
  <si>
    <t>Wholesale &amp; retail trade repair of motor vehicles and motorcycles</t>
  </si>
  <si>
    <t>Transportation &amp; storage</t>
  </si>
  <si>
    <t>Accommodation &amp; food service activities</t>
  </si>
  <si>
    <t>Information &amp; communication</t>
  </si>
  <si>
    <t>Financial &amp; insurance activities</t>
  </si>
  <si>
    <t>Real estate activities</t>
  </si>
  <si>
    <t>Professional, scientific &amp; technical activities</t>
  </si>
  <si>
    <t>Administrative &amp; support service activities</t>
  </si>
  <si>
    <t>Public administration &amp; defence; compulsory social security</t>
  </si>
  <si>
    <t>Human health &amp; social work activities</t>
  </si>
  <si>
    <t>Arts, entertainment &amp; recreation</t>
  </si>
  <si>
    <t>Other service activities</t>
  </si>
  <si>
    <t>Activities of households as employers undifferentiated goods &amp; services</t>
  </si>
  <si>
    <t>Activities of extraterritorial organizations &amp; bodies</t>
  </si>
  <si>
    <t>5.4.2. Percentage Distribution of Employed Population (15 years and over) by Economic Activity and Gender, Mid 2011</t>
  </si>
  <si>
    <t xml:space="preserve">5.4.3. Estimated Employed Citizens (15 years and over) by Economic Activity and Gender, Mid 2011 </t>
  </si>
  <si>
    <t xml:space="preserve">5.4.4. Percentage  Distribution of Employed Citizens (15 years and over) by Economic Activity and Gender, Mid 2011 </t>
  </si>
  <si>
    <t xml:space="preserve">5.4.5.Estimated Employed Non-Citizens (15 years and over) by Economic Activity and Gender, Mid 2011 </t>
  </si>
  <si>
    <t>5.4.6. Percentage Distribution of Employed Non-Citizens ( 15 years and over) by Economic Activity and Gender, Mid 2011</t>
  </si>
  <si>
    <t>Total (%)</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</si>
</sst>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3" formatCode="_(* #,##0.00_);_(* \(#,##0.00\);_(* &quot;-&quot;??_);_(@_)"/>
    <numFmt numFmtId="164" formatCode="[$-409]dd\-mmm\-yy;@"/>
    <numFmt numFmtId="165" formatCode="#,##0.0"/>
    <numFmt numFmtId="166" formatCode="_-* #,##0_-;\-* #,##0_-;_-* &quot;-&quot;??_-;_-@_-"/>
    <numFmt numFmtId="167" formatCode="0.0"/>
    <numFmt numFmtId="168" formatCode="_(* #,##0_);_(* \(#,##0\);_(* &quot;-&quot;??_);_(@_)"/>
    <numFmt numFmtId="169" formatCode="0.0000"/>
    <numFmt numFmtId="170" formatCode="_(* #,##0.0_);_(* \(#,##0.0\);_(* &quot;-&quot;??_);_(@_)"/>
    <numFmt numFmtId="171" formatCode="#,##0_ ;\-#,##0\ "/>
    <numFmt numFmtId="172" formatCode="_-* #,##0.0_-;\-* #,##0.0_-;_-* &quot;-&quot;??_-;_-@_-"/>
    <numFmt numFmtId="173" formatCode="#,##0.0000"/>
    <numFmt numFmtId="174" formatCode="#,##0.000"/>
    <numFmt numFmtId="175" formatCode="0.0000000"/>
    <numFmt numFmtId="176" formatCode="_-&quot;£&quot;* #,##0.00_-;\-&quot;£&quot;* #,##0.00_-;_-&quot;£&quot;* &quot;-&quot;??_-;_-@_-"/>
    <numFmt numFmtId="177" formatCode="_-* #,##0.00_-;\-* #,##0.00_-;_-* &quot;-&quot;??_-;_-@_-"/>
    <numFmt numFmtId="178" formatCode="#,##0.00000000000000000"/>
    <numFmt numFmtId="179" formatCode="0.0%"/>
    <numFmt numFmtId="180" formatCode="_(* #,##0.00_);_(* \(#,##0.00\);_(* &quot;-&quot;?_);_(@_)"/>
    <numFmt numFmtId="181" formatCode="_(* #,##0.0_);_(* \(#,##0.0\);_(* &quot;-&quot;?_);_(@_)"/>
    <numFmt numFmtId="182" formatCode="#,##0;[Red]\(#,##0\)"/>
    <numFmt numFmtId="183" formatCode="[h]:mm"/>
    <numFmt numFmtId="184" formatCode="[$-C0A]dd\-mmm\-yy;@"/>
    <numFmt numFmtId="185" formatCode="_-* #,##0.00_-;_-* #,##0.00\-;_-* &quot;-&quot;??_-;_-@_-"/>
    <numFmt numFmtId="186" formatCode="_-* #,##0.0_-;_-* #,##0.0\-;_-* &quot;-&quot;??_-;_-@_-"/>
    <numFmt numFmtId="187" formatCode="0.000"/>
    <numFmt numFmtId="188" formatCode="_-* #,##0_-;_-* #,##0\-;_-* &quot;-&quot;_-;_-@_-"/>
    <numFmt numFmtId="189" formatCode="_-* #,##0_-;_-* #,##0\-;_-* &quot;-&quot;??_-;_-@_-"/>
    <numFmt numFmtId="190" formatCode="#,##0\ &quot;lei&quot;;[Red]\-#,##0\ &quot;lei&quot;"/>
    <numFmt numFmtId="191" formatCode="0.00000000"/>
    <numFmt numFmtId="192" formatCode="#,##0\ &quot;lei&quot;;\-#,##0\ &quot;lei&quot;"/>
    <numFmt numFmtId="193" formatCode="#,##0.00_ ;\-#,##0.00\ "/>
    <numFmt numFmtId="194" formatCode="_-&quot;د.إ.‏&quot;\ * #,##0_-;_-&quot;د.إ.‏&quot;\ * #,##0\-;_-&quot;د.إ.‏&quot;\ * &quot;-&quot;_-;_-@_-"/>
    <numFmt numFmtId="195" formatCode="_-&quot;د.إ.‏&quot;\ * #,##0.00_-;_-&quot;د.إ.‏&quot;\ * #,##0.00\-;_-&quot;د.إ.‏&quot;\ * &quot;-&quot;??_-;_-@_-"/>
    <numFmt numFmtId="196" formatCode="#,##0.0_-;#,##0.0\-"/>
    <numFmt numFmtId="197" formatCode="#,##0_-;#,##0\-"/>
    <numFmt numFmtId="198" formatCode="#,##0.0_);\(#,##0.0\)"/>
    <numFmt numFmtId="199" formatCode="0.0000%"/>
    <numFmt numFmtId="200" formatCode="0.000%"/>
  </numFmts>
  <fonts count="270">
    <font>
      <sz val="11"/>
      <color theme="1"/>
      <name val="Calibri"/>
      <family val="2"/>
      <scheme val="minor"/>
    </font>
    <font>
      <sz val="11"/>
      <color theme="1"/>
      <name val="Calibri"/>
      <family val="2"/>
      <scheme val="minor"/>
    </font>
    <font>
      <b/>
      <sz val="16"/>
      <color theme="6" tint="-0.249977111117893"/>
      <name val="Calibri"/>
      <family val="2"/>
      <scheme val="minor"/>
    </font>
    <font>
      <sz val="11"/>
      <color theme="6" tint="-0.249977111117893"/>
      <name val="Calibri"/>
      <family val="2"/>
      <scheme val="minor"/>
    </font>
    <font>
      <b/>
      <sz val="14"/>
      <color theme="6" tint="-0.249977111117893"/>
      <name val="Calibri"/>
      <family val="2"/>
      <scheme val="minor"/>
    </font>
    <font>
      <sz val="12"/>
      <color theme="6" tint="-0.249977111117893"/>
      <name val="Calibri"/>
      <family val="2"/>
      <scheme val="minor"/>
    </font>
    <font>
      <sz val="11"/>
      <color indexed="8"/>
      <name val="Calibri"/>
      <family val="2"/>
    </font>
    <font>
      <sz val="10"/>
      <name val="Arabic Transparent"/>
      <charset val="178"/>
    </font>
    <font>
      <sz val="11"/>
      <color theme="1"/>
      <name val="Calibri"/>
      <family val="2"/>
    </font>
    <font>
      <sz val="11"/>
      <color indexed="8"/>
      <name val="Calibri"/>
      <family val="2"/>
      <charset val="178"/>
    </font>
    <font>
      <b/>
      <sz val="12"/>
      <name val="Calibri"/>
      <family val="2"/>
    </font>
    <font>
      <sz val="11"/>
      <name val="Calibri"/>
      <family val="2"/>
    </font>
    <font>
      <sz val="10"/>
      <name val="Calibri"/>
      <family val="2"/>
    </font>
    <font>
      <b/>
      <sz val="11"/>
      <name val="Calibri"/>
      <family val="2"/>
    </font>
    <font>
      <sz val="36"/>
      <name val="Calibri"/>
      <family val="2"/>
    </font>
    <font>
      <b/>
      <sz val="10"/>
      <name val="Calibri"/>
      <family val="2"/>
    </font>
    <font>
      <vertAlign val="superscript"/>
      <sz val="10"/>
      <name val="Calibri"/>
      <family val="2"/>
    </font>
    <font>
      <i/>
      <sz val="9"/>
      <name val="Calibri"/>
      <family val="2"/>
    </font>
    <font>
      <b/>
      <sz val="9"/>
      <name val="Calibri"/>
      <family val="2"/>
    </font>
    <font>
      <sz val="9"/>
      <name val="Calibri"/>
      <family val="2"/>
    </font>
    <font>
      <i/>
      <sz val="8"/>
      <name val="Calibri"/>
      <family val="2"/>
    </font>
    <font>
      <b/>
      <sz val="10"/>
      <color rgb="FFFF0000"/>
      <name val="Calibri"/>
      <family val="2"/>
    </font>
    <font>
      <b/>
      <sz val="10"/>
      <name val="Cambria"/>
      <family val="1"/>
    </font>
    <font>
      <sz val="10"/>
      <name val="Cambria"/>
      <family val="1"/>
    </font>
    <font>
      <sz val="11"/>
      <color rgb="FFFF0000"/>
      <name val="Calibri"/>
      <family val="2"/>
    </font>
    <font>
      <b/>
      <sz val="11"/>
      <color rgb="FFFF0000"/>
      <name val="Calibri"/>
      <family val="2"/>
    </font>
    <font>
      <sz val="9"/>
      <color rgb="FFFF0000"/>
      <name val="Calibri"/>
      <family val="2"/>
    </font>
    <font>
      <sz val="10"/>
      <color rgb="FFFF0000"/>
      <name val="Calibri"/>
      <family val="2"/>
    </font>
    <font>
      <sz val="9"/>
      <name val="Cambria"/>
      <family val="1"/>
    </font>
    <font>
      <b/>
      <sz val="9"/>
      <name val="Cambria"/>
      <family val="1"/>
    </font>
    <font>
      <b/>
      <sz val="12"/>
      <color indexed="8"/>
      <name val="Calibri"/>
      <family val="2"/>
    </font>
    <font>
      <sz val="10"/>
      <color theme="1"/>
      <name val="Calibri"/>
      <family val="2"/>
    </font>
    <font>
      <b/>
      <sz val="11"/>
      <color theme="1"/>
      <name val="Calibri"/>
      <family val="2"/>
    </font>
    <font>
      <b/>
      <sz val="10"/>
      <color theme="1"/>
      <name val="Calibri"/>
      <family val="2"/>
    </font>
    <font>
      <b/>
      <sz val="11"/>
      <color indexed="8"/>
      <name val="Calibri"/>
      <family val="2"/>
    </font>
    <font>
      <b/>
      <sz val="10"/>
      <color indexed="8"/>
      <name val="Calibri"/>
      <family val="2"/>
    </font>
    <font>
      <sz val="10"/>
      <color indexed="8"/>
      <name val="Calibri"/>
      <family val="2"/>
    </font>
    <font>
      <sz val="8"/>
      <color indexed="8"/>
      <name val="Calibri"/>
      <family val="2"/>
    </font>
    <font>
      <sz val="8"/>
      <color rgb="FFFF0000"/>
      <name val="Calibri"/>
      <family val="2"/>
    </font>
    <font>
      <b/>
      <sz val="12"/>
      <color theme="1"/>
      <name val="Calibri"/>
      <family val="2"/>
    </font>
    <font>
      <b/>
      <sz val="9"/>
      <color theme="1"/>
      <name val="Calibri"/>
      <family val="2"/>
    </font>
    <font>
      <sz val="9"/>
      <color theme="1"/>
      <name val="Calibri"/>
      <family val="2"/>
    </font>
    <font>
      <i/>
      <sz val="9"/>
      <color theme="1"/>
      <name val="Calibri"/>
      <family val="2"/>
    </font>
    <font>
      <sz val="11"/>
      <color theme="9" tint="-0.499984740745262"/>
      <name val="Calibri"/>
      <family val="2"/>
    </font>
    <font>
      <sz val="12"/>
      <name val="Calibri"/>
      <family val="2"/>
    </font>
    <font>
      <i/>
      <sz val="9"/>
      <color rgb="FFFF0000"/>
      <name val="Calibri"/>
      <family val="2"/>
    </font>
    <font>
      <sz val="12"/>
      <color rgb="FF000000"/>
      <name val="Calibri"/>
      <family val="2"/>
    </font>
    <font>
      <b/>
      <sz val="12"/>
      <color rgb="FF000000"/>
      <name val="Calibri"/>
      <family val="2"/>
    </font>
    <font>
      <vertAlign val="subscript"/>
      <sz val="10"/>
      <color theme="1"/>
      <name val="Calibri"/>
      <family val="2"/>
    </font>
    <font>
      <i/>
      <vertAlign val="superscript"/>
      <sz val="9"/>
      <color theme="1"/>
      <name val="Calibri"/>
      <family val="2"/>
    </font>
    <font>
      <b/>
      <sz val="11"/>
      <color rgb="FF000000"/>
      <name val="Calibri"/>
      <family val="2"/>
    </font>
    <font>
      <sz val="10"/>
      <name val="Berlin Sans FB"/>
      <family val="2"/>
    </font>
    <font>
      <sz val="14"/>
      <name val="Arial"/>
      <family val="2"/>
    </font>
    <font>
      <sz val="11"/>
      <color rgb="FF000000"/>
      <name val="Calibri"/>
      <family val="2"/>
    </font>
    <font>
      <sz val="11"/>
      <name val="Berlin Sans FB"/>
      <family val="2"/>
    </font>
    <font>
      <b/>
      <sz val="11"/>
      <color rgb="FFFFFFFF"/>
      <name val="Calibri"/>
      <family val="2"/>
    </font>
    <font>
      <sz val="10"/>
      <color theme="1"/>
      <name val="Cambria"/>
      <family val="1"/>
      <scheme val="major"/>
    </font>
    <font>
      <sz val="9"/>
      <color theme="1"/>
      <name val="Cambria"/>
      <family val="1"/>
      <scheme val="major"/>
    </font>
    <font>
      <b/>
      <sz val="14"/>
      <color theme="1"/>
      <name val="Cambria"/>
      <family val="1"/>
      <scheme val="major"/>
    </font>
    <font>
      <sz val="11"/>
      <color theme="1"/>
      <name val="Cambria"/>
      <family val="1"/>
      <scheme val="major"/>
    </font>
    <font>
      <vertAlign val="subscript"/>
      <sz val="10"/>
      <color theme="1"/>
      <name val="Cambria"/>
      <family val="1"/>
      <scheme val="major"/>
    </font>
    <font>
      <sz val="10"/>
      <color theme="1"/>
      <name val="Calibri"/>
      <family val="2"/>
      <scheme val="minor"/>
    </font>
    <font>
      <b/>
      <sz val="10"/>
      <color theme="1"/>
      <name val="Cambria"/>
      <family val="1"/>
      <scheme val="major"/>
    </font>
    <font>
      <b/>
      <sz val="15.15"/>
      <color rgb="FF000000"/>
      <name val="Calibri"/>
      <family val="2"/>
      <scheme val="minor"/>
    </font>
    <font>
      <b/>
      <sz val="10"/>
      <color rgb="FF000000"/>
      <name val="Calibri"/>
      <family val="2"/>
    </font>
    <font>
      <b/>
      <sz val="10"/>
      <color rgb="FF000000"/>
      <name val="Calibri"/>
      <family val="2"/>
      <scheme val="minor"/>
    </font>
    <font>
      <b/>
      <sz val="11"/>
      <color rgb="FF333333"/>
      <name val="Calibri"/>
      <family val="2"/>
    </font>
    <font>
      <i/>
      <sz val="10"/>
      <color theme="1"/>
      <name val="Calibri"/>
      <family val="2"/>
    </font>
    <font>
      <b/>
      <sz val="11"/>
      <color theme="1" tint="4.9989318521683403E-2"/>
      <name val="Calibri"/>
      <family val="2"/>
    </font>
    <font>
      <sz val="11"/>
      <color theme="1" tint="4.9989318521683403E-2"/>
      <name val="Calibri"/>
      <family val="2"/>
    </font>
    <font>
      <b/>
      <sz val="10"/>
      <color theme="1" tint="4.9989318521683403E-2"/>
      <name val="Calibri"/>
      <family val="2"/>
    </font>
    <font>
      <sz val="10"/>
      <color theme="1" tint="4.9989318521683403E-2"/>
      <name val="Calibri"/>
      <family val="2"/>
    </font>
    <font>
      <i/>
      <sz val="10"/>
      <color theme="1" tint="4.9989318521683403E-2"/>
      <name val="Calibri"/>
      <family val="2"/>
    </font>
    <font>
      <b/>
      <sz val="14"/>
      <name val="Calibri"/>
      <family val="2"/>
    </font>
    <font>
      <b/>
      <sz val="14"/>
      <color indexed="8"/>
      <name val="Calibri"/>
      <family val="2"/>
    </font>
    <font>
      <b/>
      <sz val="14"/>
      <color theme="1"/>
      <name val="Calibri"/>
      <family val="2"/>
    </font>
    <font>
      <b/>
      <sz val="10"/>
      <color rgb="FF4E69F0"/>
      <name val="Calibri"/>
      <family val="2"/>
    </font>
    <font>
      <sz val="10"/>
      <color rgb="FF4E69F0"/>
      <name val="Calibri"/>
      <family val="2"/>
    </font>
    <font>
      <sz val="9"/>
      <color indexed="63"/>
      <name val="Calibri"/>
      <family val="2"/>
    </font>
    <font>
      <sz val="9"/>
      <color theme="1" tint="4.9989318521683403E-2"/>
      <name val="Calibri"/>
      <family val="2"/>
    </font>
    <font>
      <b/>
      <i/>
      <sz val="10"/>
      <color theme="1"/>
      <name val="Calibri"/>
      <family val="2"/>
    </font>
    <font>
      <sz val="36"/>
      <color rgb="FFFF0000"/>
      <name val="Calibri"/>
      <family val="2"/>
    </font>
    <font>
      <vertAlign val="superscript"/>
      <sz val="10"/>
      <color theme="1"/>
      <name val="Calibri"/>
      <family val="2"/>
    </font>
    <font>
      <i/>
      <sz val="10"/>
      <color rgb="FFFF0000"/>
      <name val="Calibri"/>
      <family val="2"/>
    </font>
    <font>
      <sz val="10"/>
      <name val="Calibri"/>
      <family val="2"/>
      <scheme val="minor"/>
    </font>
    <font>
      <b/>
      <sz val="11"/>
      <color rgb="FF00B050"/>
      <name val="Calibri"/>
      <family val="2"/>
    </font>
    <font>
      <b/>
      <sz val="10"/>
      <color rgb="FF00B050"/>
      <name val="Calibri"/>
      <family val="2"/>
    </font>
    <font>
      <sz val="10"/>
      <color rgb="FF00B050"/>
      <name val="Calibri"/>
      <family val="2"/>
    </font>
    <font>
      <sz val="9"/>
      <color rgb="FF00B050"/>
      <name val="Calibri"/>
      <family val="2"/>
    </font>
    <font>
      <b/>
      <sz val="10"/>
      <name val="Calibri"/>
      <family val="2"/>
      <scheme val="minor"/>
    </font>
    <font>
      <sz val="11"/>
      <color rgb="FF00B050"/>
      <name val="Calibri"/>
      <family val="2"/>
      <scheme val="minor"/>
    </font>
    <font>
      <sz val="8"/>
      <color theme="1"/>
      <name val="Arial"/>
      <family val="2"/>
    </font>
    <font>
      <b/>
      <sz val="11"/>
      <name val="Calibri"/>
      <family val="2"/>
      <scheme val="minor"/>
    </font>
    <font>
      <b/>
      <strike/>
      <sz val="11"/>
      <name val="Calibri"/>
      <family val="2"/>
      <scheme val="minor"/>
    </font>
    <font>
      <vertAlign val="superscript"/>
      <sz val="9"/>
      <color rgb="FFFF0000"/>
      <name val="Calibri"/>
      <family val="2"/>
    </font>
    <font>
      <b/>
      <sz val="10"/>
      <color theme="1"/>
      <name val="Calibri"/>
      <family val="2"/>
      <scheme val="minor"/>
    </font>
    <font>
      <sz val="10"/>
      <color theme="1"/>
      <name val="Arial"/>
      <family val="2"/>
    </font>
    <font>
      <vertAlign val="superscript"/>
      <sz val="11"/>
      <color theme="1"/>
      <name val="Calibri"/>
      <family val="2"/>
    </font>
    <font>
      <sz val="9"/>
      <color rgb="FFFF0000"/>
      <name val="Calibri"/>
      <family val="2"/>
      <scheme val="minor"/>
    </font>
    <font>
      <sz val="11"/>
      <color indexed="8"/>
      <name val="Calibri"/>
      <family val="2"/>
      <scheme val="minor"/>
    </font>
    <font>
      <sz val="11"/>
      <color theme="0" tint="-0.34998626667073579"/>
      <name val="Calibri"/>
      <family val="2"/>
    </font>
    <font>
      <sz val="10"/>
      <color theme="0" tint="-0.34998626667073579"/>
      <name val="Calibri"/>
      <family val="2"/>
    </font>
    <font>
      <sz val="36"/>
      <color theme="0" tint="-0.34998626667073579"/>
      <name val="Calibri"/>
      <family val="2"/>
    </font>
    <font>
      <sz val="11"/>
      <name val="Calibri"/>
      <family val="2"/>
      <scheme val="minor"/>
    </font>
    <font>
      <b/>
      <sz val="11"/>
      <color theme="0" tint="-0.34998626667073579"/>
      <name val="Calibri"/>
      <family val="2"/>
    </font>
    <font>
      <b/>
      <sz val="9"/>
      <color theme="0" tint="-0.34998626667073579"/>
      <name val="Calibri"/>
      <family val="2"/>
    </font>
    <font>
      <b/>
      <sz val="10"/>
      <color theme="0" tint="-0.34998626667073579"/>
      <name val="Calibri"/>
      <family val="2"/>
    </font>
    <font>
      <sz val="10"/>
      <color theme="0" tint="-0.34998626667073579"/>
      <name val="Calibri"/>
      <family val="2"/>
      <scheme val="minor"/>
    </font>
    <font>
      <b/>
      <sz val="10"/>
      <color theme="0" tint="-0.34998626667073579"/>
      <name val="Calibri"/>
      <family val="2"/>
      <scheme val="minor"/>
    </font>
    <font>
      <i/>
      <sz val="9"/>
      <color theme="0" tint="-0.34998626667073579"/>
      <name val="Calibri"/>
      <family val="2"/>
    </font>
    <font>
      <b/>
      <sz val="10"/>
      <color theme="0" tint="-0.34998626667073579"/>
      <name val="Cambria"/>
      <family val="1"/>
    </font>
    <font>
      <sz val="10"/>
      <color theme="0" tint="-0.34998626667073579"/>
      <name val="Cambria"/>
      <family val="1"/>
    </font>
    <font>
      <sz val="9"/>
      <color theme="0" tint="-0.34998626667073579"/>
      <name val="Calibri"/>
      <family val="2"/>
    </font>
    <font>
      <b/>
      <sz val="11"/>
      <color theme="0" tint="-0.34998626667073579"/>
      <name val="Calibri"/>
      <family val="2"/>
      <scheme val="minor"/>
    </font>
    <font>
      <b/>
      <sz val="9"/>
      <color theme="0" tint="-0.34998626667073579"/>
      <name val="Cambria"/>
      <family val="1"/>
    </font>
    <font>
      <sz val="11"/>
      <color rgb="FFFF0000"/>
      <name val="Calibri"/>
      <family val="2"/>
      <scheme val="minor"/>
    </font>
    <font>
      <b/>
      <sz val="11"/>
      <color theme="1"/>
      <name val="Calibri"/>
      <family val="2"/>
      <scheme val="minor"/>
    </font>
    <font>
      <sz val="12"/>
      <color rgb="FFC49E55"/>
      <name val="Calibri"/>
      <family val="2"/>
      <scheme val="minor"/>
    </font>
    <font>
      <sz val="12"/>
      <color theme="1"/>
      <name val="Calibri"/>
      <family val="2"/>
      <scheme val="minor"/>
    </font>
    <font>
      <sz val="11"/>
      <color theme="0" tint="-0.499984740745262"/>
      <name val="Calibri"/>
      <family val="2"/>
      <scheme val="minor"/>
    </font>
    <font>
      <sz val="12"/>
      <color theme="0" tint="-0.499984740745262"/>
      <name val="Calibri"/>
      <family val="2"/>
      <scheme val="minor"/>
    </font>
    <font>
      <b/>
      <sz val="14"/>
      <color rgb="FFC49E55"/>
      <name val="Calibri"/>
      <family val="2"/>
      <scheme val="minor"/>
    </font>
    <font>
      <b/>
      <sz val="16"/>
      <color rgb="FFC49E55"/>
      <name val="Calibri"/>
      <family val="2"/>
      <scheme val="minor"/>
    </font>
    <font>
      <sz val="10"/>
      <color indexed="8"/>
      <name val="Arial"/>
      <family val="2"/>
    </font>
    <font>
      <sz val="9"/>
      <color theme="1"/>
      <name val="Calibri"/>
      <family val="2"/>
      <scheme val="minor"/>
    </font>
    <font>
      <b/>
      <sz val="9"/>
      <color theme="1"/>
      <name val="Calibri"/>
      <family val="2"/>
      <scheme val="minor"/>
    </font>
    <font>
      <i/>
      <sz val="10"/>
      <color theme="1"/>
      <name val="Calibri"/>
      <family val="2"/>
      <scheme val="minor"/>
    </font>
    <font>
      <sz val="10"/>
      <color rgb="FF000000"/>
      <name val="Calibri"/>
      <family val="2"/>
      <scheme val="minor"/>
    </font>
    <font>
      <b/>
      <i/>
      <sz val="10"/>
      <color theme="1"/>
      <name val="Calibri"/>
      <family val="2"/>
      <scheme val="minor"/>
    </font>
    <font>
      <b/>
      <i/>
      <sz val="10"/>
      <color indexed="10"/>
      <name val="Calibri"/>
      <family val="2"/>
    </font>
    <font>
      <i/>
      <sz val="9"/>
      <color theme="1"/>
      <name val="Calibri"/>
      <family val="2"/>
      <scheme val="minor"/>
    </font>
    <font>
      <sz val="11"/>
      <color theme="1"/>
      <name val="Arial"/>
      <family val="2"/>
    </font>
    <font>
      <b/>
      <sz val="11"/>
      <color rgb="FF000000"/>
      <name val="Calibri"/>
      <family val="2"/>
      <scheme val="minor"/>
    </font>
    <font>
      <b/>
      <sz val="11"/>
      <color indexed="10"/>
      <name val="Calibri"/>
      <family val="2"/>
    </font>
    <font>
      <sz val="9"/>
      <color theme="1"/>
      <name val="Arial"/>
      <family val="2"/>
    </font>
    <font>
      <i/>
      <sz val="10"/>
      <color indexed="10"/>
      <name val="Calibri"/>
      <family val="2"/>
    </font>
    <font>
      <sz val="11"/>
      <color theme="0" tint="-0.34998626667073579"/>
      <name val="Calibri"/>
      <family val="2"/>
      <scheme val="minor"/>
    </font>
    <font>
      <sz val="9"/>
      <color theme="0" tint="-0.34998626667073579"/>
      <name val="Calibri"/>
      <family val="2"/>
      <scheme val="minor"/>
    </font>
    <font>
      <sz val="10"/>
      <color indexed="10"/>
      <name val="Calibri"/>
      <family val="2"/>
    </font>
    <font>
      <b/>
      <sz val="14"/>
      <color theme="1"/>
      <name val="Calibri"/>
      <family val="2"/>
      <scheme val="minor"/>
    </font>
    <font>
      <sz val="48"/>
      <color theme="2" tint="-0.499984740745262"/>
      <name val="Calibri"/>
      <family val="2"/>
      <scheme val="minor"/>
    </font>
    <font>
      <i/>
      <sz val="11"/>
      <name val="Calibri"/>
      <family val="2"/>
      <scheme val="minor"/>
    </font>
    <font>
      <b/>
      <sz val="12"/>
      <name val="Calibri"/>
      <family val="2"/>
      <scheme val="minor"/>
    </font>
    <font>
      <b/>
      <sz val="14"/>
      <name val="Calibri"/>
      <family val="2"/>
      <scheme val="minor"/>
    </font>
    <font>
      <sz val="11"/>
      <color rgb="FF000000"/>
      <name val="Calibri"/>
      <family val="2"/>
      <scheme val="minor"/>
    </font>
    <font>
      <sz val="9"/>
      <name val="Calibri"/>
      <family val="2"/>
      <scheme val="minor"/>
    </font>
    <font>
      <b/>
      <sz val="9"/>
      <color rgb="FF000000"/>
      <name val="Calibri"/>
      <family val="2"/>
      <scheme val="minor"/>
    </font>
    <font>
      <sz val="9"/>
      <color rgb="FF000000"/>
      <name val="Calibri"/>
      <family val="2"/>
      <scheme val="minor"/>
    </font>
    <font>
      <i/>
      <sz val="9"/>
      <color rgb="FF000000"/>
      <name val="Calibri"/>
      <family val="2"/>
      <scheme val="minor"/>
    </font>
    <font>
      <sz val="10"/>
      <color rgb="FFFF0000"/>
      <name val="Calibri"/>
      <family val="2"/>
      <scheme val="minor"/>
    </font>
    <font>
      <b/>
      <sz val="10"/>
      <color rgb="FFFF0000"/>
      <name val="Calibri"/>
      <family val="2"/>
      <scheme val="minor"/>
    </font>
    <font>
      <i/>
      <sz val="10"/>
      <color rgb="FF000000"/>
      <name val="Calibri"/>
      <family val="2"/>
      <scheme val="minor"/>
    </font>
    <font>
      <b/>
      <i/>
      <sz val="10"/>
      <color rgb="FF000000"/>
      <name val="Calibri"/>
      <family val="2"/>
      <scheme val="minor"/>
    </font>
    <font>
      <sz val="9"/>
      <color rgb="FF000000"/>
      <name val="Calibri"/>
      <family val="2"/>
    </font>
    <font>
      <sz val="9"/>
      <color indexed="10"/>
      <name val="Calibri"/>
      <family val="2"/>
    </font>
    <font>
      <sz val="9"/>
      <color indexed="8"/>
      <name val="Calibri"/>
      <family val="2"/>
    </font>
    <font>
      <b/>
      <sz val="14"/>
      <color rgb="FF000000"/>
      <name val="Calibri"/>
      <family val="2"/>
      <scheme val="minor"/>
    </font>
    <font>
      <b/>
      <i/>
      <sz val="14"/>
      <color indexed="8"/>
      <name val="Calibri"/>
      <family val="2"/>
    </font>
    <font>
      <b/>
      <sz val="11"/>
      <color indexed="8"/>
      <name val="Calibri"/>
      <family val="2"/>
      <scheme val="minor"/>
    </font>
    <font>
      <sz val="11"/>
      <color indexed="10"/>
      <name val="Calibri"/>
      <family val="2"/>
    </font>
    <font>
      <b/>
      <sz val="9"/>
      <color indexed="8"/>
      <name val="Calibri"/>
      <family val="2"/>
    </font>
    <font>
      <b/>
      <sz val="9"/>
      <name val="Calibri"/>
      <family val="2"/>
      <scheme val="minor"/>
    </font>
    <font>
      <b/>
      <sz val="9"/>
      <color indexed="8"/>
      <name val="Calibri"/>
      <family val="2"/>
      <scheme val="minor"/>
    </font>
    <font>
      <sz val="9"/>
      <color theme="0" tint="-0.249977111117893"/>
      <name val="Calibri"/>
      <family val="2"/>
      <scheme val="minor"/>
    </font>
    <font>
      <sz val="10"/>
      <color theme="0" tint="-0.249977111117893"/>
      <name val="Calibri"/>
      <family val="2"/>
      <scheme val="minor"/>
    </font>
    <font>
      <sz val="12"/>
      <color rgb="FF000000"/>
      <name val="Calibri"/>
      <family val="2"/>
      <scheme val="minor"/>
    </font>
    <font>
      <sz val="36"/>
      <color rgb="FF000000"/>
      <name val="Calibri"/>
      <family val="2"/>
      <scheme val="minor"/>
    </font>
    <font>
      <i/>
      <sz val="11"/>
      <color rgb="FF000000"/>
      <name val="Calibri"/>
      <family val="2"/>
      <scheme val="minor"/>
    </font>
    <font>
      <b/>
      <sz val="12"/>
      <color rgb="FF000000"/>
      <name val="Calibri"/>
      <family val="2"/>
      <scheme val="minor"/>
    </font>
    <font>
      <b/>
      <i/>
      <sz val="10"/>
      <color rgb="FF000000"/>
      <name val="Arial"/>
      <family val="2"/>
    </font>
    <font>
      <b/>
      <i/>
      <sz val="10"/>
      <color indexed="10"/>
      <name val="Arial"/>
      <family val="2"/>
    </font>
    <font>
      <b/>
      <sz val="10"/>
      <color rgb="FF000000"/>
      <name val="Arial"/>
      <family val="2"/>
    </font>
    <font>
      <sz val="9"/>
      <color rgb="FFC00000"/>
      <name val="Calibri"/>
      <family val="2"/>
      <scheme val="minor"/>
    </font>
    <font>
      <sz val="10"/>
      <color rgb="FF000000"/>
      <name val="Cambria"/>
      <family val="1"/>
    </font>
    <font>
      <sz val="10"/>
      <color rgb="FF000000"/>
      <name val="Calibri"/>
      <family val="2"/>
    </font>
    <font>
      <b/>
      <sz val="9"/>
      <color rgb="FF000000"/>
      <name val="Calibri"/>
      <family val="2"/>
    </font>
    <font>
      <i/>
      <sz val="9"/>
      <color rgb="FF000000"/>
      <name val="Calibri"/>
      <family val="2"/>
    </font>
    <font>
      <sz val="10"/>
      <color rgb="FF000000"/>
      <name val="Arial"/>
      <family val="2"/>
    </font>
    <font>
      <b/>
      <sz val="11"/>
      <color rgb="FFFF0000"/>
      <name val="Calibri"/>
      <family val="2"/>
      <scheme val="minor"/>
    </font>
    <font>
      <b/>
      <sz val="14"/>
      <color theme="0" tint="-0.34998626667073579"/>
      <name val="Arial"/>
      <family val="2"/>
    </font>
    <font>
      <sz val="11"/>
      <color indexed="9"/>
      <name val="Calibri"/>
      <family val="2"/>
      <charset val="178"/>
    </font>
    <font>
      <sz val="11"/>
      <color indexed="20"/>
      <name val="Calibri"/>
      <family val="2"/>
      <charset val="178"/>
    </font>
    <font>
      <b/>
      <sz val="11"/>
      <color indexed="52"/>
      <name val="Calibri"/>
      <family val="2"/>
      <charset val="178"/>
    </font>
    <font>
      <b/>
      <sz val="11"/>
      <color indexed="9"/>
      <name val="Calibri"/>
      <family val="2"/>
      <charset val="178"/>
    </font>
    <font>
      <sz val="11"/>
      <color theme="1"/>
      <name val="Calibri"/>
      <family val="2"/>
      <charset val="178"/>
      <scheme val="minor"/>
    </font>
    <font>
      <sz val="10"/>
      <name val="Arial"/>
      <family val="2"/>
    </font>
    <font>
      <sz val="11"/>
      <color indexed="8"/>
      <name val="Arial"/>
      <family val="2"/>
    </font>
    <font>
      <i/>
      <sz val="11"/>
      <color indexed="23"/>
      <name val="Calibri"/>
      <family val="2"/>
      <charset val="178"/>
    </font>
    <font>
      <sz val="8"/>
      <name val="Times New Roman"/>
      <family val="1"/>
    </font>
    <font>
      <sz val="11"/>
      <color indexed="17"/>
      <name val="Calibri"/>
      <family val="2"/>
      <charset val="178"/>
    </font>
    <font>
      <b/>
      <sz val="15"/>
      <color indexed="56"/>
      <name val="Calibri"/>
      <family val="2"/>
      <charset val="178"/>
    </font>
    <font>
      <b/>
      <sz val="13"/>
      <color indexed="56"/>
      <name val="Calibri"/>
      <family val="2"/>
      <charset val="178"/>
    </font>
    <font>
      <b/>
      <sz val="11"/>
      <color indexed="56"/>
      <name val="Calibri"/>
      <family val="2"/>
      <charset val="178"/>
    </font>
    <font>
      <u/>
      <sz val="11"/>
      <color theme="10"/>
      <name val="Calibri"/>
      <family val="2"/>
    </font>
    <font>
      <u/>
      <sz val="13.2"/>
      <color theme="10"/>
      <name val="Calibri"/>
      <family val="2"/>
    </font>
    <font>
      <u/>
      <sz val="9.35"/>
      <color theme="10"/>
      <name val="Calibri"/>
      <family val="2"/>
    </font>
    <font>
      <u/>
      <sz val="7"/>
      <color theme="10"/>
      <name val="Arial"/>
      <family val="2"/>
    </font>
    <font>
      <sz val="11"/>
      <color indexed="62"/>
      <name val="Calibri"/>
      <family val="2"/>
      <charset val="178"/>
    </font>
    <font>
      <sz val="11"/>
      <color indexed="52"/>
      <name val="Calibri"/>
      <family val="2"/>
      <charset val="178"/>
    </font>
    <font>
      <sz val="11"/>
      <color indexed="60"/>
      <name val="Calibri"/>
      <family val="2"/>
      <charset val="178"/>
    </font>
    <font>
      <sz val="10"/>
      <name val="Arial"/>
      <family val="2"/>
      <charset val="178"/>
    </font>
    <font>
      <sz val="8"/>
      <name val="Arial"/>
      <family val="2"/>
    </font>
    <font>
      <sz val="11"/>
      <color indexed="8"/>
      <name val="Arial"/>
      <family val="2"/>
      <charset val="178"/>
    </font>
    <font>
      <b/>
      <sz val="11"/>
      <color indexed="63"/>
      <name val="Calibri"/>
      <family val="2"/>
      <charset val="178"/>
    </font>
    <font>
      <b/>
      <sz val="8"/>
      <name val="Arial"/>
      <family val="2"/>
    </font>
    <font>
      <b/>
      <sz val="9"/>
      <name val="Arial"/>
      <family val="2"/>
    </font>
    <font>
      <b/>
      <sz val="18"/>
      <color indexed="56"/>
      <name val="Cambria"/>
      <family val="2"/>
      <charset val="178"/>
    </font>
    <font>
      <b/>
      <sz val="11"/>
      <color indexed="8"/>
      <name val="Calibri"/>
      <family val="2"/>
      <charset val="178"/>
    </font>
    <font>
      <sz val="11"/>
      <color indexed="10"/>
      <name val="Calibri"/>
      <family val="2"/>
      <charset val="178"/>
    </font>
    <font>
      <sz val="12"/>
      <name val="Times New Roman"/>
      <family val="1"/>
      <charset val="178"/>
    </font>
    <font>
      <sz val="11"/>
      <color theme="0" tint="-0.499984740745262"/>
      <name val="Arial"/>
      <family val="2"/>
    </font>
    <font>
      <sz val="24"/>
      <color theme="0" tint="-0.499984740745262"/>
      <name val="Arial"/>
      <family val="2"/>
    </font>
    <font>
      <b/>
      <sz val="11"/>
      <color theme="0" tint="-0.499984740745262"/>
      <name val="Arial"/>
      <family val="2"/>
    </font>
    <font>
      <b/>
      <sz val="11"/>
      <color rgb="FFEE3124"/>
      <name val="Arial"/>
      <family val="2"/>
    </font>
    <font>
      <b/>
      <sz val="14"/>
      <color theme="0" tint="-0.499984740745262"/>
      <name val="Arial"/>
      <family val="2"/>
    </font>
    <font>
      <sz val="11"/>
      <color rgb="FF636466"/>
      <name val="Arial"/>
      <family val="2"/>
    </font>
    <font>
      <sz val="9"/>
      <color rgb="FF636466"/>
      <name val="Arial"/>
      <family val="2"/>
    </font>
    <font>
      <b/>
      <sz val="9"/>
      <color rgb="FF636466"/>
      <name val="Arial"/>
      <family val="2"/>
    </font>
    <font>
      <b/>
      <sz val="10"/>
      <color rgb="FF636466"/>
      <name val="Arial"/>
      <family val="2"/>
    </font>
    <font>
      <sz val="10"/>
      <color rgb="FF636466"/>
      <name val="Arial"/>
      <family val="2"/>
    </font>
    <font>
      <b/>
      <sz val="10"/>
      <color theme="0" tint="-4.9989318521683403E-2"/>
      <name val="Arial"/>
      <family val="2"/>
    </font>
    <font>
      <sz val="10"/>
      <color theme="0" tint="-4.9989318521683403E-2"/>
      <name val="Arial"/>
      <family val="2"/>
    </font>
    <font>
      <b/>
      <sz val="11"/>
      <color rgb="FF636466"/>
      <name val="Arial"/>
      <family val="2"/>
    </font>
    <font>
      <b/>
      <sz val="12"/>
      <color rgb="FF636466"/>
      <name val="Arial"/>
      <family val="2"/>
    </font>
    <font>
      <i/>
      <sz val="9"/>
      <color rgb="FF636466"/>
      <name val="Arial"/>
      <family val="2"/>
    </font>
    <font>
      <sz val="8"/>
      <color indexed="8"/>
      <name val="Cambria"/>
      <family val="1"/>
    </font>
    <font>
      <b/>
      <sz val="9"/>
      <color indexed="8"/>
      <name val="Cambria"/>
      <family val="1"/>
    </font>
    <font>
      <sz val="9"/>
      <color rgb="FFFF0000"/>
      <name val="Arial"/>
      <family val="2"/>
    </font>
    <font>
      <sz val="11"/>
      <color theme="0" tint="-4.9989318521683403E-2"/>
      <name val="Arial"/>
      <family val="2"/>
    </font>
    <font>
      <b/>
      <sz val="10"/>
      <color rgb="FFFF0000"/>
      <name val="Arial"/>
      <family val="2"/>
    </font>
    <font>
      <sz val="10"/>
      <color rgb="FFFF0000"/>
      <name val="Arial"/>
      <family val="2"/>
    </font>
    <font>
      <b/>
      <sz val="11"/>
      <color theme="0" tint="-4.9989318521683403E-2"/>
      <name val="Arial"/>
      <family val="2"/>
    </font>
    <font>
      <sz val="48"/>
      <color rgb="FF636466"/>
      <name val="Arial"/>
      <family val="2"/>
    </font>
    <font>
      <b/>
      <sz val="14"/>
      <color rgb="FF636466"/>
      <name val="Arial"/>
      <family val="2"/>
    </font>
    <font>
      <sz val="9"/>
      <color rgb="FFEE3124"/>
      <name val="Arial"/>
      <family val="2"/>
    </font>
    <font>
      <sz val="8"/>
      <color rgb="FF636466"/>
      <name val="Arial"/>
      <family val="2"/>
    </font>
    <font>
      <i/>
      <sz val="10"/>
      <color rgb="FF636466"/>
      <name val="Arial"/>
      <family val="2"/>
    </font>
    <font>
      <b/>
      <sz val="11"/>
      <color rgb="FFFF0000"/>
      <name val="Arial"/>
      <family val="2"/>
    </font>
    <font>
      <sz val="11"/>
      <color rgb="FF636466"/>
      <name val="Tahoma"/>
      <family val="2"/>
    </font>
    <font>
      <sz val="11"/>
      <color rgb="FFFF0000"/>
      <name val="Arial"/>
      <family val="2"/>
    </font>
    <font>
      <i/>
      <sz val="11"/>
      <color rgb="FF636466"/>
      <name val="Arial"/>
      <family val="2"/>
    </font>
    <font>
      <sz val="11"/>
      <color theme="0" tint="-0.34998626667073579"/>
      <name val="Arial"/>
      <family val="2"/>
    </font>
    <font>
      <sz val="12"/>
      <color theme="0" tint="-0.499984740745262"/>
      <name val="Arial"/>
      <family val="2"/>
    </font>
    <font>
      <b/>
      <sz val="16"/>
      <color theme="0" tint="-0.34998626667073579"/>
      <name val="Arial"/>
      <family val="2"/>
    </font>
    <font>
      <sz val="9"/>
      <color rgb="FFFF0000"/>
      <name val="Cambria"/>
      <family val="1"/>
      <scheme val="major"/>
    </font>
    <font>
      <sz val="10"/>
      <color rgb="FFEE3124"/>
      <name val="Arial"/>
      <family val="2"/>
    </font>
    <font>
      <b/>
      <sz val="11"/>
      <color indexed="8"/>
      <name val="Cambria"/>
      <family val="1"/>
    </font>
    <font>
      <b/>
      <sz val="10"/>
      <color indexed="8"/>
      <name val="Arial"/>
      <family val="2"/>
    </font>
    <font>
      <sz val="10"/>
      <color rgb="FF636466"/>
      <name val="Tahoma"/>
      <family val="2"/>
    </font>
    <font>
      <sz val="12"/>
      <color rgb="FF636466"/>
      <name val="Arial"/>
      <family val="2"/>
    </font>
    <font>
      <sz val="36"/>
      <color rgb="FFA87F42"/>
      <name val="Arial"/>
      <family val="2"/>
    </font>
    <font>
      <sz val="36"/>
      <color rgb="FF636466"/>
      <name val="Arial"/>
      <family val="2"/>
    </font>
    <font>
      <b/>
      <sz val="10"/>
      <color indexed="8"/>
      <name val="Cambria"/>
      <family val="1"/>
      <scheme val="major"/>
    </font>
    <font>
      <sz val="10"/>
      <color indexed="8"/>
      <name val="Cambria"/>
      <family val="1"/>
      <scheme val="major"/>
    </font>
    <font>
      <b/>
      <sz val="11"/>
      <name val="Cambria"/>
      <family val="1"/>
      <scheme val="major"/>
    </font>
    <font>
      <sz val="10"/>
      <name val="Cambria"/>
      <family val="1"/>
      <scheme val="major"/>
    </font>
    <font>
      <b/>
      <sz val="10"/>
      <name val="Cambria"/>
      <family val="1"/>
      <scheme val="major"/>
    </font>
    <font>
      <b/>
      <sz val="10"/>
      <color rgb="FF636466"/>
      <name val="Tahoma"/>
      <family val="2"/>
    </font>
    <font>
      <b/>
      <u/>
      <sz val="10"/>
      <name val="Arial"/>
      <family val="2"/>
    </font>
    <font>
      <b/>
      <sz val="36"/>
      <color rgb="FF636466"/>
      <name val="Arial"/>
      <family val="2"/>
    </font>
    <font>
      <b/>
      <sz val="36"/>
      <color rgb="FFB4985A"/>
      <name val="Arial"/>
      <family val="2"/>
    </font>
    <font>
      <b/>
      <sz val="8"/>
      <color rgb="FF636466"/>
      <name val="Arial"/>
      <family val="2"/>
    </font>
    <font>
      <b/>
      <sz val="10"/>
      <color rgb="FF636466"/>
      <name val="Calibri"/>
      <family val="2"/>
      <scheme val="minor"/>
    </font>
    <font>
      <sz val="10"/>
      <color rgb="FF636466"/>
      <name val="Calibri"/>
      <family val="2"/>
      <scheme val="minor"/>
    </font>
    <font>
      <b/>
      <sz val="8"/>
      <color rgb="FF636466"/>
      <name val="Calibri"/>
      <family val="2"/>
      <scheme val="minor"/>
    </font>
    <font>
      <b/>
      <sz val="10"/>
      <color rgb="FFEE3124"/>
      <name val="Calibri"/>
      <family val="2"/>
      <scheme val="minor"/>
    </font>
    <font>
      <b/>
      <sz val="18"/>
      <color rgb="FF666666"/>
      <name val="Calibri"/>
      <family val="2"/>
      <scheme val="minor"/>
    </font>
    <font>
      <b/>
      <sz val="10"/>
      <color theme="0" tint="-4.9989318521683403E-2"/>
      <name val="Calibri"/>
      <family val="2"/>
      <scheme val="minor"/>
    </font>
    <font>
      <b/>
      <sz val="10"/>
      <color theme="0" tint="-0.499984740745262"/>
      <name val="Calibri"/>
      <family val="2"/>
      <scheme val="minor"/>
    </font>
    <font>
      <sz val="10"/>
      <color theme="0" tint="-4.9989318521683403E-2"/>
      <name val="Calibri"/>
      <family val="2"/>
      <scheme val="minor"/>
    </font>
  </fonts>
  <fills count="40">
    <fill>
      <patternFill patternType="none"/>
    </fill>
    <fill>
      <patternFill patternType="gray125"/>
    </fill>
    <fill>
      <patternFill patternType="solid">
        <fgColor theme="2" tint="-0.249977111117893"/>
        <bgColor indexed="64"/>
      </patternFill>
    </fill>
    <fill>
      <patternFill patternType="solid">
        <fgColor theme="8" tint="0.59999389629810485"/>
        <bgColor indexed="64"/>
      </patternFill>
    </fill>
    <fill>
      <patternFill patternType="solid">
        <fgColor rgb="FFC0504D"/>
        <bgColor indexed="64"/>
      </patternFill>
    </fill>
    <fill>
      <patternFill patternType="solid">
        <fgColor rgb="FFFFC000"/>
        <bgColor indexed="64"/>
      </patternFill>
    </fill>
    <fill>
      <patternFill patternType="solid">
        <fgColor rgb="FFBE9B55"/>
        <bgColor indexed="64"/>
      </patternFill>
    </fill>
    <fill>
      <patternFill patternType="solid">
        <fgColor rgb="FFFFFF00"/>
        <bgColor indexed="64"/>
      </patternFill>
    </fill>
    <fill>
      <patternFill patternType="solid">
        <fgColor rgb="FF948A54"/>
        <bgColor indexed="64"/>
      </patternFill>
    </fill>
    <fill>
      <patternFill patternType="solid">
        <fgColor theme="0" tint="-0.34998626667073579"/>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ECDCB"/>
        <bgColor indexed="64"/>
      </patternFill>
    </fill>
    <fill>
      <patternFill patternType="solid">
        <fgColor rgb="FF838183"/>
        <bgColor indexed="64"/>
      </patternFill>
    </fill>
    <fill>
      <patternFill patternType="solid">
        <fgColor theme="0"/>
        <bgColor indexed="64"/>
      </patternFill>
    </fill>
    <fill>
      <patternFill patternType="solid">
        <fgColor rgb="FF828182"/>
        <bgColor indexed="64"/>
      </patternFill>
    </fill>
  </fills>
  <borders count="36">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62"/>
      </top>
      <bottom style="double">
        <color indexed="62"/>
      </bottom>
      <diagonal/>
    </border>
    <border>
      <left style="thin">
        <color rgb="FFFF0000"/>
      </left>
      <right/>
      <top/>
      <bottom/>
      <diagonal/>
    </border>
    <border>
      <left/>
      <right style="thin">
        <color rgb="FFFF0000"/>
      </right>
      <top/>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style="thin">
        <color theme="0" tint="-4.9989318521683403E-2"/>
      </top>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rgb="FFEE3124"/>
      </right>
      <top/>
      <bottom/>
      <diagonal/>
    </border>
    <border>
      <left style="thin">
        <color rgb="FFEE3124"/>
      </left>
      <right/>
      <top/>
      <bottom/>
      <diagonal/>
    </border>
  </borders>
  <cellStyleXfs count="10094">
    <xf numFmtId="0" fontId="0" fillId="0" borderId="0"/>
    <xf numFmtId="43"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0" fontId="7" fillId="0" borderId="0" applyNumberFormat="0">
      <alignment horizontal="right"/>
    </xf>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1" fillId="0" borderId="0"/>
    <xf numFmtId="0" fontId="1" fillId="0" borderId="0"/>
    <xf numFmtId="0" fontId="8" fillId="0" borderId="0"/>
    <xf numFmtId="0" fontId="1" fillId="0" borderId="0"/>
    <xf numFmtId="0" fontId="1" fillId="0" borderId="0"/>
    <xf numFmtId="0" fontId="9"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 fillId="0" borderId="0"/>
    <xf numFmtId="43" fontId="8" fillId="0" borderId="0" applyFont="0" applyFill="0" applyBorder="0" applyAlignment="0" applyProtection="0"/>
    <xf numFmtId="0" fontId="1" fillId="0" borderId="0"/>
    <xf numFmtId="9" fontId="6" fillId="0" borderId="0" applyFont="0" applyFill="0" applyBorder="0" applyAlignment="0" applyProtection="0"/>
    <xf numFmtId="9" fontId="8" fillId="0" borderId="0" applyFont="0" applyFill="0" applyBorder="0" applyAlignment="0" applyProtection="0"/>
    <xf numFmtId="0" fontId="6" fillId="0" borderId="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0" fontId="123" fillId="0" borderId="0">
      <alignment vertical="top"/>
    </xf>
    <xf numFmtId="177" fontId="1" fillId="0" borderId="0" applyFont="0" applyFill="0" applyBorder="0" applyAlignment="0" applyProtection="0"/>
    <xf numFmtId="177" fontId="1" fillId="0" borderId="0" applyFont="0" applyFill="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1" borderId="0" applyNumberFormat="0" applyBorder="0" applyAlignment="0" applyProtection="0"/>
    <xf numFmtId="0" fontId="9" fillId="11" borderId="0" applyNumberFormat="0" applyBorder="0" applyAlignment="0" applyProtection="0"/>
    <xf numFmtId="164" fontId="9" fillId="11" borderId="0" applyNumberFormat="0" applyBorder="0" applyAlignment="0" applyProtection="0"/>
    <xf numFmtId="164" fontId="9" fillId="11"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2" borderId="0" applyNumberFormat="0" applyBorder="0" applyAlignment="0" applyProtection="0"/>
    <xf numFmtId="0" fontId="9" fillId="12" borderId="0" applyNumberFormat="0" applyBorder="0" applyAlignment="0" applyProtection="0"/>
    <xf numFmtId="164" fontId="9" fillId="12" borderId="0" applyNumberFormat="0" applyBorder="0" applyAlignment="0" applyProtection="0"/>
    <xf numFmtId="164" fontId="9" fillId="12"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3" borderId="0" applyNumberFormat="0" applyBorder="0" applyAlignment="0" applyProtection="0"/>
    <xf numFmtId="0" fontId="9" fillId="13" borderId="0" applyNumberFormat="0" applyBorder="0" applyAlignment="0" applyProtection="0"/>
    <xf numFmtId="164" fontId="9" fillId="13" borderId="0" applyNumberFormat="0" applyBorder="0" applyAlignment="0" applyProtection="0"/>
    <xf numFmtId="164" fontId="9" fillId="13"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5" borderId="0" applyNumberFormat="0" applyBorder="0" applyAlignment="0" applyProtection="0"/>
    <xf numFmtId="0" fontId="9" fillId="15" borderId="0" applyNumberFormat="0" applyBorder="0" applyAlignment="0" applyProtection="0"/>
    <xf numFmtId="164" fontId="9" fillId="15" borderId="0" applyNumberFormat="0" applyBorder="0" applyAlignment="0" applyProtection="0"/>
    <xf numFmtId="164" fontId="9" fillId="15"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6" borderId="0" applyNumberFormat="0" applyBorder="0" applyAlignment="0" applyProtection="0"/>
    <xf numFmtId="0" fontId="9" fillId="16" borderId="0" applyNumberFormat="0" applyBorder="0" applyAlignment="0" applyProtection="0"/>
    <xf numFmtId="164" fontId="9" fillId="16" borderId="0" applyNumberFormat="0" applyBorder="0" applyAlignment="0" applyProtection="0"/>
    <xf numFmtId="164" fontId="9" fillId="16"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8" borderId="0" applyNumberFormat="0" applyBorder="0" applyAlignment="0" applyProtection="0"/>
    <xf numFmtId="0" fontId="9" fillId="18" borderId="0" applyNumberFormat="0" applyBorder="0" applyAlignment="0" applyProtection="0"/>
    <xf numFmtId="164" fontId="9" fillId="18" borderId="0" applyNumberFormat="0" applyBorder="0" applyAlignment="0" applyProtection="0"/>
    <xf numFmtId="164" fontId="9" fillId="18"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9" borderId="0" applyNumberFormat="0" applyBorder="0" applyAlignment="0" applyProtection="0"/>
    <xf numFmtId="0" fontId="9" fillId="19" borderId="0" applyNumberFormat="0" applyBorder="0" applyAlignment="0" applyProtection="0"/>
    <xf numFmtId="164" fontId="9" fillId="19" borderId="0" applyNumberFormat="0" applyBorder="0" applyAlignment="0" applyProtection="0"/>
    <xf numFmtId="164" fontId="9" fillId="19"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4" borderId="0" applyNumberFormat="0" applyBorder="0" applyAlignment="0" applyProtection="0"/>
    <xf numFmtId="0" fontId="9" fillId="14" borderId="0" applyNumberFormat="0" applyBorder="0" applyAlignment="0" applyProtection="0"/>
    <xf numFmtId="164" fontId="9" fillId="14" borderId="0" applyNumberFormat="0" applyBorder="0" applyAlignment="0" applyProtection="0"/>
    <xf numFmtId="164" fontId="9" fillId="14"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17" borderId="0" applyNumberFormat="0" applyBorder="0" applyAlignment="0" applyProtection="0"/>
    <xf numFmtId="0" fontId="9" fillId="17" borderId="0" applyNumberFormat="0" applyBorder="0" applyAlignment="0" applyProtection="0"/>
    <xf numFmtId="164" fontId="9" fillId="17" borderId="0" applyNumberFormat="0" applyBorder="0" applyAlignment="0" applyProtection="0"/>
    <xf numFmtId="164" fontId="9" fillId="17"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9" fillId="20" borderId="0" applyNumberFormat="0" applyBorder="0" applyAlignment="0" applyProtection="0"/>
    <xf numFmtId="0" fontId="9" fillId="20" borderId="0" applyNumberFormat="0" applyBorder="0" applyAlignment="0" applyProtection="0"/>
    <xf numFmtId="164" fontId="9" fillId="20" borderId="0" applyNumberFormat="0" applyBorder="0" applyAlignment="0" applyProtection="0"/>
    <xf numFmtId="164" fontId="9" fillId="20"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21" borderId="0" applyNumberFormat="0" applyBorder="0" applyAlignment="0" applyProtection="0"/>
    <xf numFmtId="0" fontId="180" fillId="21" borderId="0" applyNumberFormat="0" applyBorder="0" applyAlignment="0" applyProtection="0"/>
    <xf numFmtId="164" fontId="180" fillId="21" borderId="0" applyNumberFormat="0" applyBorder="0" applyAlignment="0" applyProtection="0"/>
    <xf numFmtId="164" fontId="180" fillId="21"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8" borderId="0" applyNumberFormat="0" applyBorder="0" applyAlignment="0" applyProtection="0"/>
    <xf numFmtId="0" fontId="180" fillId="18" borderId="0" applyNumberFormat="0" applyBorder="0" applyAlignment="0" applyProtection="0"/>
    <xf numFmtId="164" fontId="180" fillId="18" borderId="0" applyNumberFormat="0" applyBorder="0" applyAlignment="0" applyProtection="0"/>
    <xf numFmtId="164" fontId="180" fillId="18"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19" borderId="0" applyNumberFormat="0" applyBorder="0" applyAlignment="0" applyProtection="0"/>
    <xf numFmtId="0" fontId="180" fillId="19" borderId="0" applyNumberFormat="0" applyBorder="0" applyAlignment="0" applyProtection="0"/>
    <xf numFmtId="164" fontId="180" fillId="19" borderId="0" applyNumberFormat="0" applyBorder="0" applyAlignment="0" applyProtection="0"/>
    <xf numFmtId="164" fontId="180" fillId="19"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4" borderId="0" applyNumberFormat="0" applyBorder="0" applyAlignment="0" applyProtection="0"/>
    <xf numFmtId="0" fontId="180" fillId="24" borderId="0" applyNumberFormat="0" applyBorder="0" applyAlignment="0" applyProtection="0"/>
    <xf numFmtId="164" fontId="180" fillId="24" borderId="0" applyNumberFormat="0" applyBorder="0" applyAlignment="0" applyProtection="0"/>
    <xf numFmtId="164" fontId="180" fillId="24"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5" borderId="0" applyNumberFormat="0" applyBorder="0" applyAlignment="0" applyProtection="0"/>
    <xf numFmtId="0" fontId="180" fillId="25" borderId="0" applyNumberFormat="0" applyBorder="0" applyAlignment="0" applyProtection="0"/>
    <xf numFmtId="164" fontId="180" fillId="25" borderId="0" applyNumberFormat="0" applyBorder="0" applyAlignment="0" applyProtection="0"/>
    <xf numFmtId="164" fontId="180" fillId="25"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6" borderId="0" applyNumberFormat="0" applyBorder="0" applyAlignment="0" applyProtection="0"/>
    <xf numFmtId="0" fontId="180" fillId="26" borderId="0" applyNumberFormat="0" applyBorder="0" applyAlignment="0" applyProtection="0"/>
    <xf numFmtId="164" fontId="180" fillId="26" borderId="0" applyNumberFormat="0" applyBorder="0" applyAlignment="0" applyProtection="0"/>
    <xf numFmtId="164" fontId="180" fillId="26"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7" borderId="0" applyNumberFormat="0" applyBorder="0" applyAlignment="0" applyProtection="0"/>
    <xf numFmtId="0" fontId="180" fillId="27" borderId="0" applyNumberFormat="0" applyBorder="0" applyAlignment="0" applyProtection="0"/>
    <xf numFmtId="164" fontId="180" fillId="27" borderId="0" applyNumberFormat="0" applyBorder="0" applyAlignment="0" applyProtection="0"/>
    <xf numFmtId="164" fontId="180" fillId="27"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2" borderId="0" applyNumberFormat="0" applyBorder="0" applyAlignment="0" applyProtection="0"/>
    <xf numFmtId="0" fontId="180" fillId="22" borderId="0" applyNumberFormat="0" applyBorder="0" applyAlignment="0" applyProtection="0"/>
    <xf numFmtId="164" fontId="180" fillId="22" borderId="0" applyNumberFormat="0" applyBorder="0" applyAlignment="0" applyProtection="0"/>
    <xf numFmtId="164" fontId="180" fillId="22"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3" borderId="0" applyNumberFormat="0" applyBorder="0" applyAlignment="0" applyProtection="0"/>
    <xf numFmtId="0" fontId="180" fillId="23" borderId="0" applyNumberFormat="0" applyBorder="0" applyAlignment="0" applyProtection="0"/>
    <xf numFmtId="164" fontId="180" fillId="23" borderId="0" applyNumberFormat="0" applyBorder="0" applyAlignment="0" applyProtection="0"/>
    <xf numFmtId="164" fontId="180" fillId="23"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0" fillId="28" borderId="0" applyNumberFormat="0" applyBorder="0" applyAlignment="0" applyProtection="0"/>
    <xf numFmtId="0" fontId="180" fillId="28" borderId="0" applyNumberFormat="0" applyBorder="0" applyAlignment="0" applyProtection="0"/>
    <xf numFmtId="164" fontId="180" fillId="28" borderId="0" applyNumberFormat="0" applyBorder="0" applyAlignment="0" applyProtection="0"/>
    <xf numFmtId="164" fontId="180" fillId="28"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1" fillId="12" borderId="0" applyNumberFormat="0" applyBorder="0" applyAlignment="0" applyProtection="0"/>
    <xf numFmtId="0" fontId="181" fillId="12" borderId="0" applyNumberFormat="0" applyBorder="0" applyAlignment="0" applyProtection="0"/>
    <xf numFmtId="164" fontId="181" fillId="12" borderId="0" applyNumberFormat="0" applyBorder="0" applyAlignment="0" applyProtection="0"/>
    <xf numFmtId="164" fontId="181" fillId="12" borderId="0" applyNumberFormat="0" applyBorder="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2" fillId="29" borderId="15" applyNumberFormat="0" applyAlignment="0" applyProtection="0"/>
    <xf numFmtId="0" fontId="182" fillId="29" borderId="15" applyNumberFormat="0" applyAlignment="0" applyProtection="0"/>
    <xf numFmtId="164" fontId="182" fillId="29" borderId="15" applyNumberFormat="0" applyAlignment="0" applyProtection="0"/>
    <xf numFmtId="164" fontId="182" fillId="29" borderId="15"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184" fontId="183" fillId="30" borderId="16" applyNumberFormat="0" applyAlignment="0" applyProtection="0"/>
    <xf numFmtId="0" fontId="183" fillId="30" borderId="16" applyNumberFormat="0" applyAlignment="0" applyProtection="0"/>
    <xf numFmtId="164" fontId="183" fillId="30" borderId="16" applyNumberFormat="0" applyAlignment="0" applyProtection="0"/>
    <xf numFmtId="164" fontId="183" fillId="30" borderId="1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77" fontId="6"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85" fontId="184"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64" fontId="184" fillId="0" borderId="0" applyFont="0" applyFill="0" applyBorder="0" applyAlignment="0" applyProtection="0"/>
    <xf numFmtId="167" fontId="184" fillId="0" borderId="0" applyFont="0" applyFill="0" applyBorder="0" applyAlignment="0" applyProtection="0"/>
    <xf numFmtId="167" fontId="184" fillId="0" borderId="0" applyFont="0" applyFill="0" applyBorder="0" applyAlignment="0" applyProtection="0"/>
    <xf numFmtId="167" fontId="184" fillId="0" borderId="0" applyFont="0" applyFill="0" applyBorder="0" applyAlignment="0" applyProtection="0"/>
    <xf numFmtId="167" fontId="184" fillId="0" borderId="0" applyFont="0" applyFill="0" applyBorder="0" applyAlignment="0" applyProtection="0"/>
    <xf numFmtId="177" fontId="184" fillId="0" borderId="0" applyFont="0" applyFill="0" applyBorder="0" applyAlignment="0" applyProtection="0"/>
    <xf numFmtId="177" fontId="184" fillId="0" borderId="0" applyFont="0" applyFill="0" applyBorder="0" applyAlignment="0" applyProtection="0"/>
    <xf numFmtId="164" fontId="184" fillId="0" borderId="0" applyFont="0" applyFill="0" applyBorder="0" applyAlignment="0" applyProtection="0"/>
    <xf numFmtId="164" fontId="184"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85" fontId="8"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3" fontId="185"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185" fillId="0" borderId="0" applyFont="0" applyFill="0" applyBorder="0" applyAlignment="0" applyProtection="0"/>
    <xf numFmtId="185" fontId="18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18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0" fontId="1"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9" fillId="0" borderId="0" applyFont="0" applyFill="0" applyBorder="0" applyAlignment="0" applyProtection="0"/>
    <xf numFmtId="18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87"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86" fontId="9" fillId="0" borderId="0" applyFont="0" applyFill="0" applyBorder="0" applyAlignment="0" applyProtection="0"/>
    <xf numFmtId="188" fontId="18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86" fontId="9" fillId="0" borderId="0" applyFont="0" applyFill="0" applyBorder="0" applyAlignment="0" applyProtection="0"/>
    <xf numFmtId="188" fontId="18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86" fontId="9"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0"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91" fontId="6" fillId="0" borderId="0" applyFont="0" applyFill="0" applyBorder="0" applyAlignment="0" applyProtection="0"/>
    <xf numFmtId="185" fontId="185" fillId="0" borderId="0" applyFont="0" applyFill="0" applyBorder="0" applyAlignment="0" applyProtection="0"/>
    <xf numFmtId="0" fontId="185" fillId="0" borderId="0"/>
    <xf numFmtId="164" fontId="185" fillId="0" borderId="0"/>
    <xf numFmtId="0" fontId="185" fillId="0" borderId="0"/>
    <xf numFmtId="164" fontId="185" fillId="0" borderId="0"/>
    <xf numFmtId="0" fontId="185" fillId="0" borderId="0"/>
    <xf numFmtId="164" fontId="185" fillId="0" borderId="0"/>
    <xf numFmtId="0" fontId="185" fillId="0" borderId="0"/>
    <xf numFmtId="164" fontId="185" fillId="0" borderId="0"/>
    <xf numFmtId="0" fontId="185" fillId="0" borderId="0"/>
    <xf numFmtId="164" fontId="185" fillId="0" borderId="0"/>
    <xf numFmtId="167" fontId="9" fillId="0" borderId="0" applyFont="0" applyFill="0" applyBorder="0" applyAlignment="0" applyProtection="0"/>
    <xf numFmtId="167" fontId="18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9" fontId="184" fillId="0" borderId="0" applyFont="0" applyFill="0" applyBorder="0" applyAlignment="0" applyProtection="0"/>
    <xf numFmtId="189" fontId="184" fillId="0" borderId="0" applyFont="0" applyFill="0" applyBorder="0" applyAlignment="0" applyProtection="0"/>
    <xf numFmtId="188"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0" fontId="185" fillId="0" borderId="0"/>
    <xf numFmtId="164" fontId="185" fillId="0" borderId="0"/>
    <xf numFmtId="188" fontId="9" fillId="0" borderId="0" applyFont="0" applyFill="0" applyBorder="0" applyAlignment="0" applyProtection="0"/>
    <xf numFmtId="165" fontId="6" fillId="0" borderId="0" applyFont="0" applyFill="0" applyBorder="0" applyAlignment="0" applyProtection="0"/>
    <xf numFmtId="184" fontId="185" fillId="0" borderId="0"/>
    <xf numFmtId="0" fontId="185" fillId="0" borderId="0"/>
    <xf numFmtId="164" fontId="185" fillId="0" borderId="0"/>
    <xf numFmtId="167" fontId="9" fillId="0" borderId="0" applyFont="0" applyFill="0" applyBorder="0" applyAlignment="0" applyProtection="0"/>
    <xf numFmtId="184" fontId="185" fillId="0" borderId="0"/>
    <xf numFmtId="164" fontId="185" fillId="0" borderId="0"/>
    <xf numFmtId="165" fontId="1" fillId="0" borderId="0" applyFont="0" applyFill="0" applyBorder="0" applyAlignment="0" applyProtection="0"/>
    <xf numFmtId="165" fontId="1" fillId="0" borderId="0" applyFont="0" applyFill="0" applyBorder="0" applyAlignment="0" applyProtection="0"/>
    <xf numFmtId="164" fontId="18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4" fontId="185" fillId="0" borderId="0"/>
    <xf numFmtId="0" fontId="185" fillId="0" borderId="0"/>
    <xf numFmtId="164" fontId="185" fillId="0" borderId="0"/>
    <xf numFmtId="185" fontId="9" fillId="0" borderId="0" applyFont="0" applyFill="0" applyBorder="0" applyAlignment="0" applyProtection="0"/>
    <xf numFmtId="164" fontId="185" fillId="0" borderId="0"/>
    <xf numFmtId="0" fontId="185" fillId="0" borderId="0"/>
    <xf numFmtId="164" fontId="185" fillId="0" borderId="0"/>
    <xf numFmtId="0" fontId="185" fillId="0" borderId="0"/>
    <xf numFmtId="164" fontId="185" fillId="0" borderId="0"/>
    <xf numFmtId="0" fontId="185" fillId="0" borderId="0"/>
    <xf numFmtId="164" fontId="185" fillId="0" borderId="0"/>
    <xf numFmtId="0" fontId="185" fillId="0" borderId="0"/>
    <xf numFmtId="164" fontId="185" fillId="0" borderId="0"/>
    <xf numFmtId="185" fontId="9" fillId="0" borderId="0" applyFont="0" applyFill="0" applyBorder="0" applyAlignment="0" applyProtection="0"/>
    <xf numFmtId="185" fontId="9" fillId="0" borderId="0" applyFont="0" applyFill="0" applyBorder="0" applyAlignment="0" applyProtection="0"/>
    <xf numFmtId="164" fontId="6" fillId="0" borderId="0" applyFont="0" applyFill="0" applyBorder="0" applyAlignment="0" applyProtection="0"/>
    <xf numFmtId="185" fontId="9" fillId="0" borderId="0" applyFont="0" applyFill="0" applyBorder="0" applyAlignment="0" applyProtection="0"/>
    <xf numFmtId="164" fontId="6" fillId="0" borderId="0" applyFont="0" applyFill="0" applyBorder="0" applyAlignment="0" applyProtection="0"/>
    <xf numFmtId="167" fontId="1"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92" fontId="9" fillId="0" borderId="0" applyFont="0" applyFill="0" applyBorder="0" applyAlignment="0" applyProtection="0"/>
    <xf numFmtId="177" fontId="6" fillId="0" borderId="0" applyFont="0" applyFill="0" applyBorder="0" applyAlignment="0" applyProtection="0"/>
    <xf numFmtId="192" fontId="9"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6" fillId="0" borderId="0" applyFont="0" applyFill="0" applyBorder="0" applyAlignment="0" applyProtection="0"/>
    <xf numFmtId="186" fontId="186" fillId="0" borderId="0" applyFont="0" applyFill="0" applyBorder="0" applyAlignment="0" applyProtection="0"/>
    <xf numFmtId="167" fontId="9" fillId="0" borderId="0" applyFont="0" applyFill="0" applyBorder="0" applyAlignment="0" applyProtection="0"/>
    <xf numFmtId="184" fontId="6" fillId="0" borderId="0" applyFont="0" applyFill="0" applyBorder="0" applyAlignment="0" applyProtection="0"/>
    <xf numFmtId="164"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7" fontId="6" fillId="0" borderId="0" applyFont="0" applyFill="0" applyBorder="0" applyAlignment="0" applyProtection="0"/>
    <xf numFmtId="167" fontId="9" fillId="0" borderId="0" applyFont="0" applyFill="0" applyBorder="0" applyAlignment="0" applyProtection="0"/>
    <xf numFmtId="188" fontId="185"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43" fontId="185" fillId="0" borderId="0" applyFont="0" applyFill="0" applyBorder="0" applyAlignment="0" applyProtection="0"/>
    <xf numFmtId="188" fontId="1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184" fontId="6" fillId="0" borderId="0" applyFont="0" applyFill="0" applyBorder="0" applyAlignment="0" applyProtection="0"/>
    <xf numFmtId="164" fontId="6" fillId="0" borderId="0" applyFont="0" applyFill="0" applyBorder="0" applyAlignment="0" applyProtection="0"/>
    <xf numFmtId="167" fontId="185" fillId="0" borderId="0" applyFont="0" applyFill="0" applyBorder="0" applyAlignment="0" applyProtection="0"/>
    <xf numFmtId="184" fontId="6" fillId="0" borderId="0" applyFont="0" applyFill="0" applyBorder="0" applyAlignment="0" applyProtection="0"/>
    <xf numFmtId="164" fontId="6"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6" fillId="0" borderId="0" applyFon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184" fontId="187" fillId="0" borderId="0" applyNumberFormat="0" applyFill="0" applyBorder="0" applyAlignment="0" applyProtection="0"/>
    <xf numFmtId="0" fontId="187" fillId="0" borderId="0" applyNumberFormat="0" applyFill="0" applyBorder="0" applyAlignment="0" applyProtection="0"/>
    <xf numFmtId="164" fontId="187" fillId="0" borderId="0" applyNumberFormat="0" applyFill="0" applyBorder="0" applyAlignment="0" applyProtection="0"/>
    <xf numFmtId="164" fontId="187" fillId="0" borderId="0" applyNumberFormat="0" applyFill="0" applyBorder="0" applyAlignment="0" applyProtection="0"/>
    <xf numFmtId="0" fontId="188" fillId="0" borderId="0" applyFill="0" applyBorder="0" applyProtection="0">
      <alignment horizontal="left"/>
    </xf>
    <xf numFmtId="164" fontId="188" fillId="0" borderId="0" applyFill="0" applyBorder="0" applyProtection="0">
      <alignment horizontal="left"/>
    </xf>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89" fillId="13" borderId="0" applyNumberFormat="0" applyBorder="0" applyAlignment="0" applyProtection="0"/>
    <xf numFmtId="0" fontId="189" fillId="13" borderId="0" applyNumberFormat="0" applyBorder="0" applyAlignment="0" applyProtection="0"/>
    <xf numFmtId="164" fontId="189" fillId="13" borderId="0" applyNumberFormat="0" applyBorder="0" applyAlignment="0" applyProtection="0"/>
    <xf numFmtId="164" fontId="189" fillId="13" borderId="0" applyNumberFormat="0" applyBorder="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0" fillId="0" borderId="17" applyNumberFormat="0" applyFill="0" applyAlignment="0" applyProtection="0"/>
    <xf numFmtId="0" fontId="190" fillId="0" borderId="17" applyNumberFormat="0" applyFill="0" applyAlignment="0" applyProtection="0"/>
    <xf numFmtId="164" fontId="190" fillId="0" borderId="17" applyNumberFormat="0" applyFill="0" applyAlignment="0" applyProtection="0"/>
    <xf numFmtId="164" fontId="190" fillId="0" borderId="17"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1" fillId="0" borderId="18" applyNumberFormat="0" applyFill="0" applyAlignment="0" applyProtection="0"/>
    <xf numFmtId="0" fontId="191" fillId="0" borderId="18" applyNumberFormat="0" applyFill="0" applyAlignment="0" applyProtection="0"/>
    <xf numFmtId="164" fontId="191" fillId="0" borderId="18" applyNumberFormat="0" applyFill="0" applyAlignment="0" applyProtection="0"/>
    <xf numFmtId="164" fontId="191" fillId="0" borderId="18"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19" applyNumberFormat="0" applyFill="0" applyAlignment="0" applyProtection="0"/>
    <xf numFmtId="0" fontId="192" fillId="0" borderId="19" applyNumberFormat="0" applyFill="0" applyAlignment="0" applyProtection="0"/>
    <xf numFmtId="164" fontId="192" fillId="0" borderId="19" applyNumberFormat="0" applyFill="0" applyAlignment="0" applyProtection="0"/>
    <xf numFmtId="164" fontId="192" fillId="0" borderId="19" applyNumberFormat="0" applyFill="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2" fillId="0" borderId="0" applyNumberFormat="0" applyFill="0" applyBorder="0" applyAlignment="0" applyProtection="0"/>
    <xf numFmtId="0" fontId="192" fillId="0" borderId="0" applyNumberFormat="0" applyFill="0" applyBorder="0" applyAlignment="0" applyProtection="0"/>
    <xf numFmtId="164" fontId="192" fillId="0" borderId="0" applyNumberFormat="0" applyFill="0" applyBorder="0" applyAlignment="0" applyProtection="0"/>
    <xf numFmtId="164" fontId="192" fillId="0" borderId="0" applyNumberFormat="0" applyFill="0" applyBorder="0" applyAlignment="0" applyProtection="0"/>
    <xf numFmtId="184" fontId="193"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164" fontId="193" fillId="0" borderId="0" applyNumberFormat="0" applyFill="0" applyBorder="0" applyAlignment="0" applyProtection="0">
      <alignment vertical="top"/>
      <protection locked="0"/>
    </xf>
    <xf numFmtId="164" fontId="193" fillId="0" borderId="0" applyNumberFormat="0" applyFill="0" applyBorder="0" applyAlignment="0" applyProtection="0">
      <alignment vertical="top"/>
      <protection locked="0"/>
    </xf>
    <xf numFmtId="177" fontId="194" fillId="0" borderId="0" applyNumberFormat="0" applyFill="0" applyBorder="0" applyAlignment="0" applyProtection="0">
      <alignment vertical="top"/>
      <protection locked="0"/>
    </xf>
    <xf numFmtId="177" fontId="194" fillId="0" borderId="0" applyNumberFormat="0" applyFill="0" applyBorder="0" applyAlignment="0" applyProtection="0">
      <alignment vertical="top"/>
      <protection locked="0"/>
    </xf>
    <xf numFmtId="177" fontId="194" fillId="0" borderId="0" applyNumberFormat="0" applyFill="0" applyBorder="0" applyAlignment="0" applyProtection="0">
      <alignment vertical="top"/>
      <protection locked="0"/>
    </xf>
    <xf numFmtId="177" fontId="194"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164"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164" fontId="196" fillId="0" borderId="0" applyNumberFormat="0" applyFill="0" applyBorder="0" applyAlignment="0" applyProtection="0">
      <alignment vertical="top"/>
      <protection locked="0"/>
    </xf>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7" fillId="16" borderId="15" applyNumberFormat="0" applyAlignment="0" applyProtection="0"/>
    <xf numFmtId="0" fontId="197" fillId="16" borderId="15" applyNumberFormat="0" applyAlignment="0" applyProtection="0"/>
    <xf numFmtId="164" fontId="197" fillId="16" borderId="15" applyNumberFormat="0" applyAlignment="0" applyProtection="0"/>
    <xf numFmtId="164" fontId="197" fillId="16" borderId="15" applyNumberFormat="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8" fillId="0" borderId="20" applyNumberFormat="0" applyFill="0" applyAlignment="0" applyProtection="0"/>
    <xf numFmtId="0" fontId="198" fillId="0" borderId="20" applyNumberFormat="0" applyFill="0" applyAlignment="0" applyProtection="0"/>
    <xf numFmtId="164" fontId="198" fillId="0" borderId="20" applyNumberFormat="0" applyFill="0" applyAlignment="0" applyProtection="0"/>
    <xf numFmtId="164" fontId="198" fillId="0" borderId="20" applyNumberFormat="0" applyFill="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184" fontId="199" fillId="31" borderId="0" applyNumberFormat="0" applyBorder="0" applyAlignment="0" applyProtection="0"/>
    <xf numFmtId="0" fontId="199" fillId="31" borderId="0" applyNumberFormat="0" applyBorder="0" applyAlignment="0" applyProtection="0"/>
    <xf numFmtId="164" fontId="199" fillId="31" borderId="0" applyNumberFormat="0" applyBorder="0" applyAlignment="0" applyProtection="0"/>
    <xf numFmtId="164" fontId="199" fillId="31" borderId="0" applyNumberFormat="0" applyBorder="0" applyAlignment="0" applyProtection="0"/>
    <xf numFmtId="0" fontId="8" fillId="0" borderId="0"/>
    <xf numFmtId="0" fontId="185" fillId="0" borderId="0"/>
    <xf numFmtId="0" fontId="184" fillId="0" borderId="0"/>
    <xf numFmtId="0" fontId="184" fillId="0" borderId="0"/>
    <xf numFmtId="0" fontId="184" fillId="0" borderId="0"/>
    <xf numFmtId="0" fontId="184" fillId="0" borderId="0"/>
    <xf numFmtId="164" fontId="185" fillId="0" borderId="0"/>
    <xf numFmtId="0" fontId="8" fillId="0" borderId="0"/>
    <xf numFmtId="0" fontId="8" fillId="0" borderId="0"/>
    <xf numFmtId="164" fontId="8" fillId="0" borderId="0"/>
    <xf numFmtId="164" fontId="185" fillId="0" borderId="0"/>
    <xf numFmtId="164" fontId="8" fillId="0" borderId="0"/>
    <xf numFmtId="0" fontId="8" fillId="0" borderId="0"/>
    <xf numFmtId="164" fontId="8" fillId="0" borderId="0"/>
    <xf numFmtId="164" fontId="8" fillId="0" borderId="0"/>
    <xf numFmtId="164" fontId="185" fillId="0" borderId="0"/>
    <xf numFmtId="0" fontId="1" fillId="0" borderId="0"/>
    <xf numFmtId="0" fontId="1" fillId="0" borderId="0"/>
    <xf numFmtId="0" fontId="1" fillId="0" borderId="0"/>
    <xf numFmtId="0" fontId="1" fillId="0" borderId="0"/>
    <xf numFmtId="184" fontId="185" fillId="0" borderId="0"/>
    <xf numFmtId="0" fontId="185" fillId="0" borderId="0"/>
    <xf numFmtId="164" fontId="185" fillId="0" borderId="0"/>
    <xf numFmtId="0" fontId="184" fillId="0" borderId="0"/>
    <xf numFmtId="0" fontId="184" fillId="0" borderId="0"/>
    <xf numFmtId="184" fontId="185" fillId="0" borderId="0"/>
    <xf numFmtId="164" fontId="185" fillId="0" borderId="0"/>
    <xf numFmtId="164" fontId="1" fillId="0" borderId="0"/>
    <xf numFmtId="164" fontId="1" fillId="0" borderId="0"/>
    <xf numFmtId="164" fontId="185" fillId="0" borderId="0"/>
    <xf numFmtId="0" fontId="1" fillId="0" borderId="0"/>
    <xf numFmtId="0" fontId="1" fillId="0" borderId="0"/>
    <xf numFmtId="0" fontId="1" fillId="0" borderId="0"/>
    <xf numFmtId="0" fontId="1" fillId="0" borderId="0"/>
    <xf numFmtId="0" fontId="9" fillId="0" borderId="0"/>
    <xf numFmtId="164" fontId="9" fillId="0" borderId="0"/>
    <xf numFmtId="0" fontId="1" fillId="0" borderId="0"/>
    <xf numFmtId="164" fontId="1" fillId="0" borderId="0"/>
    <xf numFmtId="164"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9"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9"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23" fillId="0" borderId="0"/>
    <xf numFmtId="0" fontId="123" fillId="0" borderId="0"/>
    <xf numFmtId="164" fontId="123" fillId="0" borderId="0"/>
    <xf numFmtId="164" fontId="123" fillId="0" borderId="0"/>
    <xf numFmtId="184" fontId="123" fillId="0" borderId="0"/>
    <xf numFmtId="0" fontId="123" fillId="0" borderId="0"/>
    <xf numFmtId="164" fontId="123" fillId="0" borderId="0"/>
    <xf numFmtId="0" fontId="184" fillId="0" borderId="0"/>
    <xf numFmtId="0" fontId="184" fillId="0" borderId="0"/>
    <xf numFmtId="164" fontId="123"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0" fontId="123" fillId="0" borderId="0"/>
    <xf numFmtId="164" fontId="123" fillId="0" borderId="0"/>
    <xf numFmtId="0" fontId="185" fillId="0" borderId="0"/>
    <xf numFmtId="164" fontId="185" fillId="0" borderId="0"/>
    <xf numFmtId="184" fontId="1" fillId="0" borderId="0"/>
    <xf numFmtId="184" fontId="1" fillId="0" borderId="0"/>
    <xf numFmtId="164" fontId="1" fillId="0" borderId="0"/>
    <xf numFmtId="184" fontId="1" fillId="0" borderId="0"/>
    <xf numFmtId="184" fontId="1" fillId="0" borderId="0"/>
    <xf numFmtId="184" fontId="1" fillId="0" borderId="0"/>
    <xf numFmtId="184" fontId="1" fillId="0" borderId="0"/>
    <xf numFmtId="0" fontId="1" fillId="0" borderId="0"/>
    <xf numFmtId="164" fontId="1" fillId="0" borderId="0"/>
    <xf numFmtId="164" fontId="1" fillId="0" borderId="0"/>
    <xf numFmtId="164" fontId="1" fillId="0" borderId="0"/>
    <xf numFmtId="164" fontId="1" fillId="0" borderId="0"/>
    <xf numFmtId="184" fontId="1" fillId="0" borderId="0"/>
    <xf numFmtId="184" fontId="1" fillId="0" borderId="0"/>
    <xf numFmtId="184" fontId="1" fillId="0" borderId="0"/>
    <xf numFmtId="184" fontId="6" fillId="0" borderId="0"/>
    <xf numFmtId="0" fontId="1" fillId="0" borderId="0"/>
    <xf numFmtId="0" fontId="1" fillId="0" borderId="0"/>
    <xf numFmtId="184" fontId="123" fillId="0" borderId="0"/>
    <xf numFmtId="0" fontId="123" fillId="0" borderId="0"/>
    <xf numFmtId="164" fontId="123" fillId="0" borderId="0"/>
    <xf numFmtId="0" fontId="184" fillId="0" borderId="0"/>
    <xf numFmtId="0" fontId="184" fillId="0" borderId="0"/>
    <xf numFmtId="164" fontId="123" fillId="0" borderId="0"/>
    <xf numFmtId="0" fontId="123" fillId="0" borderId="0"/>
    <xf numFmtId="164" fontId="123" fillId="0" borderId="0"/>
    <xf numFmtId="0" fontId="185" fillId="0" borderId="0"/>
    <xf numFmtId="164" fontId="185" fillId="0" borderId="0"/>
    <xf numFmtId="184" fontId="131" fillId="0" borderId="0"/>
    <xf numFmtId="164" fontId="131" fillId="0" borderId="0"/>
    <xf numFmtId="0" fontId="1" fillId="0" borderId="0"/>
    <xf numFmtId="164" fontId="1" fillId="0" borderId="0"/>
    <xf numFmtId="164" fontId="131" fillId="0" borderId="0"/>
    <xf numFmtId="0" fontId="1" fillId="0" borderId="0"/>
    <xf numFmtId="0" fontId="1" fillId="0" borderId="0"/>
    <xf numFmtId="0" fontId="1" fillId="0" borderId="0"/>
    <xf numFmtId="0" fontId="1" fillId="0" borderId="0"/>
    <xf numFmtId="0" fontId="123" fillId="0" borderId="0"/>
    <xf numFmtId="0" fontId="184" fillId="0" borderId="0"/>
    <xf numFmtId="0" fontId="184" fillId="0" borderId="0"/>
    <xf numFmtId="164" fontId="123" fillId="0" borderId="0"/>
    <xf numFmtId="184" fontId="123" fillId="0" borderId="0"/>
    <xf numFmtId="164" fontId="123" fillId="0" borderId="0"/>
    <xf numFmtId="0" fontId="1" fillId="0" borderId="0"/>
    <xf numFmtId="164" fontId="1" fillId="0" borderId="0"/>
    <xf numFmtId="164" fontId="123" fillId="0" borderId="0"/>
    <xf numFmtId="0" fontId="1" fillId="0" borderId="0"/>
    <xf numFmtId="0" fontId="1" fillId="0" borderId="0"/>
    <xf numFmtId="0" fontId="1" fillId="0" borderId="0"/>
    <xf numFmtId="0" fontId="1" fillId="0" borderId="0"/>
    <xf numFmtId="184" fontId="123" fillId="0" borderId="0"/>
    <xf numFmtId="0" fontId="123" fillId="0" borderId="0"/>
    <xf numFmtId="0" fontId="184" fillId="0" borderId="0"/>
    <xf numFmtId="0" fontId="184" fillId="0" borderId="0"/>
    <xf numFmtId="164" fontId="123" fillId="0" borderId="0"/>
    <xf numFmtId="184" fontId="123" fillId="0" borderId="0"/>
    <xf numFmtId="164" fontId="123" fillId="0" borderId="0"/>
    <xf numFmtId="164" fontId="1" fillId="0" borderId="0"/>
    <xf numFmtId="164" fontId="1" fillId="0" borderId="0"/>
    <xf numFmtId="164" fontId="123" fillId="0" borderId="0"/>
    <xf numFmtId="0" fontId="1" fillId="0" borderId="0"/>
    <xf numFmtId="0" fontId="1" fillId="0" borderId="0"/>
    <xf numFmtId="0" fontId="1" fillId="0" borderId="0"/>
    <xf numFmtId="0"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164" fontId="185" fillId="0" borderId="0">
      <alignment horizontal="left" wrapText="1"/>
    </xf>
    <xf numFmtId="184" fontId="123" fillId="0" borderId="0"/>
    <xf numFmtId="0" fontId="123" fillId="0" borderId="0"/>
    <xf numFmtId="0" fontId="184" fillId="0" borderId="0"/>
    <xf numFmtId="0" fontId="184" fillId="0" borderId="0"/>
    <xf numFmtId="164" fontId="123" fillId="0" borderId="0"/>
    <xf numFmtId="164" fontId="123" fillId="0" borderId="0"/>
    <xf numFmtId="0"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164" fontId="185" fillId="0" borderId="0">
      <alignment horizontal="left" wrapText="1"/>
    </xf>
    <xf numFmtId="0"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164" fontId="185" fillId="0" borderId="0">
      <alignment horizontal="left" wrapText="1"/>
    </xf>
    <xf numFmtId="184" fontId="123" fillId="0" borderId="0"/>
    <xf numFmtId="0" fontId="123" fillId="0" borderId="0"/>
    <xf numFmtId="164" fontId="123" fillId="0" borderId="0"/>
    <xf numFmtId="164" fontId="123" fillId="0" borderId="0"/>
    <xf numFmtId="184" fontId="123" fillId="0" borderId="0"/>
    <xf numFmtId="0" fontId="123" fillId="0" borderId="0"/>
    <xf numFmtId="164" fontId="123" fillId="0" borderId="0"/>
    <xf numFmtId="164" fontId="123" fillId="0" borderId="0"/>
    <xf numFmtId="184" fontId="123" fillId="0" borderId="0"/>
    <xf numFmtId="0" fontId="123" fillId="0" borderId="0"/>
    <xf numFmtId="164" fontId="123" fillId="0" borderId="0"/>
    <xf numFmtId="164" fontId="123" fillId="0" borderId="0"/>
    <xf numFmtId="0" fontId="1" fillId="0" borderId="0"/>
    <xf numFmtId="0" fontId="1" fillId="0" borderId="0"/>
    <xf numFmtId="0" fontId="9"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9" fillId="0" borderId="0"/>
    <xf numFmtId="164" fontId="9" fillId="0" borderId="0"/>
    <xf numFmtId="164" fontId="9"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9"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9" fillId="0" borderId="0"/>
    <xf numFmtId="0" fontId="1" fillId="0" borderId="0"/>
    <xf numFmtId="0" fontId="1" fillId="0" borderId="0"/>
    <xf numFmtId="0" fontId="1" fillId="0" borderId="0"/>
    <xf numFmtId="164" fontId="185" fillId="0" borderId="0"/>
    <xf numFmtId="164" fontId="185" fillId="0" borderId="0"/>
    <xf numFmtId="167" fontId="185" fillId="0" borderId="0"/>
    <xf numFmtId="0" fontId="185" fillId="0" borderId="0"/>
    <xf numFmtId="167" fontId="185" fillId="0" borderId="0"/>
    <xf numFmtId="164" fontId="185" fillId="0" borderId="0"/>
    <xf numFmtId="185" fontId="185" fillId="0" borderId="0"/>
    <xf numFmtId="187" fontId="185" fillId="0" borderId="0"/>
    <xf numFmtId="177" fontId="185" fillId="0" borderId="0"/>
    <xf numFmtId="185" fontId="185" fillId="0" borderId="0"/>
    <xf numFmtId="177" fontId="185" fillId="0" borderId="0"/>
    <xf numFmtId="185" fontId="185" fillId="0" borderId="0"/>
    <xf numFmtId="185" fontId="185" fillId="0" borderId="0"/>
    <xf numFmtId="167" fontId="185" fillId="0" borderId="0"/>
    <xf numFmtId="185" fontId="185" fillId="0" borderId="0"/>
    <xf numFmtId="187" fontId="185" fillId="0" borderId="0"/>
    <xf numFmtId="187" fontId="185" fillId="0" borderId="0"/>
    <xf numFmtId="187" fontId="185" fillId="0" borderId="0"/>
    <xf numFmtId="185" fontId="185" fillId="0" borderId="0"/>
    <xf numFmtId="0" fontId="185" fillId="0" borderId="0"/>
    <xf numFmtId="164" fontId="185" fillId="0" borderId="0"/>
    <xf numFmtId="184"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0" fontId="8" fillId="0" borderId="0"/>
    <xf numFmtId="164" fontId="8" fillId="0" borderId="0"/>
    <xf numFmtId="184" fontId="8" fillId="0" borderId="0"/>
    <xf numFmtId="164" fontId="8" fillId="0" borderId="0"/>
    <xf numFmtId="164" fontId="8" fillId="0" borderId="0"/>
    <xf numFmtId="184" fontId="6"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200" fillId="0" borderId="0"/>
    <xf numFmtId="0" fontId="200" fillId="0" borderId="0"/>
    <xf numFmtId="164" fontId="200" fillId="0" borderId="0"/>
    <xf numFmtId="164" fontId="1" fillId="0" borderId="0"/>
    <xf numFmtId="164" fontId="1" fillId="0" borderId="0"/>
    <xf numFmtId="164" fontId="200"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84" fontId="1" fillId="0" borderId="0"/>
    <xf numFmtId="184" fontId="1" fillId="0" borderId="0"/>
    <xf numFmtId="18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84" fontId="8" fillId="0" borderId="0"/>
    <xf numFmtId="0" fontId="8" fillId="0" borderId="0"/>
    <xf numFmtId="164" fontId="8" fillId="0" borderId="0"/>
    <xf numFmtId="0" fontId="184" fillId="0" borderId="0"/>
    <xf numFmtId="0" fontId="184" fillId="0" borderId="0"/>
    <xf numFmtId="164" fontId="8" fillId="0" borderId="0"/>
    <xf numFmtId="0" fontId="1" fillId="0" borderId="0"/>
    <xf numFmtId="0" fontId="185" fillId="0" borderId="0"/>
    <xf numFmtId="0" fontId="185" fillId="0" borderId="0"/>
    <xf numFmtId="164" fontId="185" fillId="0" borderId="0"/>
    <xf numFmtId="164" fontId="1" fillId="0" borderId="0"/>
    <xf numFmtId="164" fontId="1" fillId="0" borderId="0"/>
    <xf numFmtId="164" fontId="185"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85" fillId="0" borderId="0"/>
    <xf numFmtId="164" fontId="1" fillId="0" borderId="0"/>
    <xf numFmtId="164"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85" fillId="0" borderId="0"/>
    <xf numFmtId="0" fontId="1" fillId="0" borderId="0"/>
    <xf numFmtId="0" fontId="1" fillId="0" borderId="0"/>
    <xf numFmtId="0" fontId="1" fillId="0" borderId="0"/>
    <xf numFmtId="0" fontId="1"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0" fontId="1" fillId="0" borderId="0"/>
    <xf numFmtId="0" fontId="1" fillId="0" borderId="0"/>
    <xf numFmtId="0" fontId="1" fillId="0" borderId="0"/>
    <xf numFmtId="184" fontId="1"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200" fillId="0" borderId="0"/>
    <xf numFmtId="0" fontId="200" fillId="0" borderId="0"/>
    <xf numFmtId="164" fontId="200" fillId="0" borderId="0"/>
    <xf numFmtId="164" fontId="200" fillId="0" borderId="0"/>
    <xf numFmtId="184" fontId="200" fillId="0" borderId="0"/>
    <xf numFmtId="0" fontId="200" fillId="0" borderId="0"/>
    <xf numFmtId="164" fontId="200" fillId="0" borderId="0"/>
    <xf numFmtId="164" fontId="200"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64" fontId="185" fillId="0" borderId="0"/>
    <xf numFmtId="0" fontId="1" fillId="0" borderId="0"/>
    <xf numFmtId="0" fontId="185" fillId="0" borderId="0"/>
    <xf numFmtId="164" fontId="185" fillId="0" borderId="0"/>
    <xf numFmtId="184" fontId="185" fillId="0" borderId="0"/>
    <xf numFmtId="164" fontId="185" fillId="0" borderId="0"/>
    <xf numFmtId="0" fontId="1" fillId="0" borderId="0"/>
    <xf numFmtId="164" fontId="1" fillId="0" borderId="0"/>
    <xf numFmtId="164" fontId="1" fillId="0" borderId="0"/>
    <xf numFmtId="164" fontId="185"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85" fillId="0" borderId="0"/>
    <xf numFmtId="164" fontId="185" fillId="0" borderId="0"/>
    <xf numFmtId="184" fontId="1" fillId="0" borderId="0"/>
    <xf numFmtId="18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164" fontId="1" fillId="0" borderId="0"/>
    <xf numFmtId="164" fontId="1" fillId="0" borderId="0"/>
    <xf numFmtId="164" fontId="8" fillId="0" borderId="0"/>
    <xf numFmtId="184" fontId="1" fillId="0" borderId="0"/>
    <xf numFmtId="184" fontId="1" fillId="0" borderId="0"/>
    <xf numFmtId="184" fontId="1" fillId="0" borderId="0"/>
    <xf numFmtId="164" fontId="1" fillId="0" borderId="0"/>
    <xf numFmtId="16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85" fillId="0" borderId="0"/>
    <xf numFmtId="164" fontId="185"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0" fontId="1" fillId="0" borderId="0"/>
    <xf numFmtId="0" fontId="1" fillId="0" borderId="0"/>
    <xf numFmtId="0" fontId="1" fillId="0" borderId="0"/>
    <xf numFmtId="184" fontId="1" fillId="0" borderId="0"/>
    <xf numFmtId="0" fontId="185" fillId="0" borderId="0"/>
    <xf numFmtId="164" fontId="185" fillId="0" borderId="0"/>
    <xf numFmtId="0" fontId="185" fillId="0" borderId="0"/>
    <xf numFmtId="164" fontId="185" fillId="0" borderId="0"/>
    <xf numFmtId="0" fontId="185" fillId="0" borderId="0"/>
    <xf numFmtId="164" fontId="185" fillId="0" borderId="0"/>
    <xf numFmtId="0" fontId="1" fillId="0" borderId="0"/>
    <xf numFmtId="164" fontId="185" fillId="0" borderId="0"/>
    <xf numFmtId="0" fontId="1" fillId="0" borderId="0"/>
    <xf numFmtId="164" fontId="1" fillId="0" borderId="0"/>
    <xf numFmtId="164" fontId="1" fillId="0" borderId="0"/>
    <xf numFmtId="0" fontId="1" fillId="0" borderId="0"/>
    <xf numFmtId="0" fontId="1" fillId="0" borderId="0"/>
    <xf numFmtId="0" fontId="1"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200" fillId="0" borderId="0"/>
    <xf numFmtId="0" fontId="200" fillId="0" borderId="0"/>
    <xf numFmtId="164" fontId="200" fillId="0" borderId="0"/>
    <xf numFmtId="164" fontId="200" fillId="0" borderId="0"/>
    <xf numFmtId="0" fontId="184" fillId="0" borderId="0"/>
    <xf numFmtId="0" fontId="184" fillId="0" borderId="0"/>
    <xf numFmtId="0" fontId="184" fillId="0" borderId="0"/>
    <xf numFmtId="0" fontId="184" fillId="0" borderId="0"/>
    <xf numFmtId="0" fontId="184" fillId="0" borderId="0"/>
    <xf numFmtId="0" fontId="184" fillId="0" borderId="0"/>
    <xf numFmtId="164" fontId="184" fillId="0" borderId="0"/>
    <xf numFmtId="167" fontId="1" fillId="0" borderId="0"/>
    <xf numFmtId="167" fontId="1" fillId="0" borderId="0"/>
    <xf numFmtId="164" fontId="184" fillId="0" borderId="0"/>
    <xf numFmtId="167" fontId="1" fillId="0" borderId="0"/>
    <xf numFmtId="167" fontId="1" fillId="0" borderId="0"/>
    <xf numFmtId="167" fontId="1" fillId="0" borderId="0"/>
    <xf numFmtId="0" fontId="1" fillId="0" borderId="0"/>
    <xf numFmtId="164" fontId="1" fillId="0" borderId="0"/>
    <xf numFmtId="164" fontId="1" fillId="0" borderId="0"/>
    <xf numFmtId="0" fontId="1" fillId="0" borderId="0"/>
    <xf numFmtId="0" fontId="1" fillId="0" borderId="0"/>
    <xf numFmtId="0" fontId="1" fillId="0" borderId="0"/>
    <xf numFmtId="167" fontId="1" fillId="0" borderId="0"/>
    <xf numFmtId="167" fontId="1" fillId="0" borderId="0"/>
    <xf numFmtId="0" fontId="1" fillId="0" borderId="0"/>
    <xf numFmtId="0" fontId="1" fillId="0" borderId="0"/>
    <xf numFmtId="164" fontId="185" fillId="0" borderId="0"/>
    <xf numFmtId="0" fontId="1" fillId="0" borderId="0"/>
    <xf numFmtId="164" fontId="1" fillId="0" borderId="0"/>
    <xf numFmtId="164" fontId="1" fillId="0" borderId="0"/>
    <xf numFmtId="0" fontId="1" fillId="0" borderId="0"/>
    <xf numFmtId="0" fontId="1" fillId="0" borderId="0"/>
    <xf numFmtId="0" fontId="1" fillId="0" borderId="0"/>
    <xf numFmtId="164" fontId="185"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85" fillId="0" borderId="0"/>
    <xf numFmtId="164" fontId="185" fillId="0" borderId="0"/>
    <xf numFmtId="184" fontId="1" fillId="0" borderId="0"/>
    <xf numFmtId="184" fontId="1" fillId="0" borderId="0"/>
    <xf numFmtId="164" fontId="1" fillId="0" borderId="0"/>
    <xf numFmtId="184" fontId="1" fillId="0" borderId="0"/>
    <xf numFmtId="184" fontId="1" fillId="0" borderId="0"/>
    <xf numFmtId="184" fontId="1" fillId="0" borderId="0"/>
    <xf numFmtId="184" fontId="1" fillId="0" borderId="0"/>
    <xf numFmtId="0"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8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164" fontId="1" fillId="0" borderId="0"/>
    <xf numFmtId="164" fontId="1" fillId="0" borderId="0"/>
    <xf numFmtId="164" fontId="8" fillId="0" borderId="0"/>
    <xf numFmtId="184" fontId="1" fillId="0" borderId="0"/>
    <xf numFmtId="184" fontId="1" fillId="0" borderId="0"/>
    <xf numFmtId="184" fontId="1" fillId="0" borderId="0"/>
    <xf numFmtId="164" fontId="1" fillId="0" borderId="0"/>
    <xf numFmtId="16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0" fontId="1" fillId="0" borderId="0"/>
    <xf numFmtId="0" fontId="1" fillId="0" borderId="0"/>
    <xf numFmtId="0"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0" fontId="185" fillId="0" borderId="0"/>
    <xf numFmtId="164" fontId="185"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5" fillId="0" borderId="0"/>
    <xf numFmtId="164" fontId="185"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85" fillId="0" borderId="0"/>
    <xf numFmtId="0" fontId="1" fillId="0" borderId="0"/>
    <xf numFmtId="0" fontId="1" fillId="0" borderId="0"/>
    <xf numFmtId="0" fontId="1" fillId="0" borderId="0"/>
    <xf numFmtId="0" fontId="1" fillId="0" borderId="0"/>
    <xf numFmtId="0" fontId="185" fillId="0" borderId="0"/>
    <xf numFmtId="0" fontId="185" fillId="0" borderId="0"/>
    <xf numFmtId="164" fontId="185" fillId="0" borderId="0"/>
    <xf numFmtId="164" fontId="1" fillId="0" borderId="0"/>
    <xf numFmtId="164" fontId="1" fillId="0" borderId="0"/>
    <xf numFmtId="164" fontId="185" fillId="0" borderId="0"/>
    <xf numFmtId="0" fontId="1" fillId="0" borderId="0"/>
    <xf numFmtId="0" fontId="1" fillId="0" borderId="0"/>
    <xf numFmtId="0" fontId="1" fillId="0" borderId="0"/>
    <xf numFmtId="0" fontId="200" fillId="0" borderId="0"/>
    <xf numFmtId="164" fontId="200" fillId="0" borderId="0"/>
    <xf numFmtId="0" fontId="1" fillId="0" borderId="0"/>
    <xf numFmtId="164" fontId="185" fillId="0" borderId="0"/>
    <xf numFmtId="164" fontId="1" fillId="0" borderId="0"/>
    <xf numFmtId="164"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5" fillId="0" borderId="0"/>
    <xf numFmtId="0" fontId="1" fillId="0" borderId="0"/>
    <xf numFmtId="0" fontId="1" fillId="0" borderId="0"/>
    <xf numFmtId="0" fontId="8" fillId="0" borderId="0"/>
    <xf numFmtId="0" fontId="1" fillId="0" borderId="0"/>
    <xf numFmtId="0" fontId="185" fillId="0" borderId="0"/>
    <xf numFmtId="164" fontId="185" fillId="0" borderId="0"/>
    <xf numFmtId="0" fontId="1" fillId="0" borderId="0"/>
    <xf numFmtId="164" fontId="1" fillId="0" borderId="0"/>
    <xf numFmtId="164" fontId="185" fillId="0" borderId="0"/>
    <xf numFmtId="0" fontId="1" fillId="0" borderId="0"/>
    <xf numFmtId="0" fontId="1" fillId="0" borderId="0"/>
    <xf numFmtId="0" fontId="1" fillId="0" borderId="0"/>
    <xf numFmtId="0" fontId="1" fillId="0" borderId="0"/>
    <xf numFmtId="0" fontId="185" fillId="0" borderId="0"/>
    <xf numFmtId="164" fontId="185" fillId="0" borderId="0"/>
    <xf numFmtId="184" fontId="185" fillId="0" borderId="0"/>
    <xf numFmtId="164" fontId="185" fillId="0" borderId="0"/>
    <xf numFmtId="164" fontId="8" fillId="0" borderId="0"/>
    <xf numFmtId="164" fontId="185" fillId="0" borderId="0"/>
    <xf numFmtId="0" fontId="1" fillId="0" borderId="0"/>
    <xf numFmtId="0" fontId="185" fillId="0" borderId="0"/>
    <xf numFmtId="164" fontId="185" fillId="0" borderId="0"/>
    <xf numFmtId="0" fontId="185" fillId="0" borderId="0"/>
    <xf numFmtId="164" fontId="185" fillId="0" borderId="0"/>
    <xf numFmtId="184" fontId="185" fillId="0" borderId="0"/>
    <xf numFmtId="164" fontId="185" fillId="0" borderId="0"/>
    <xf numFmtId="0" fontId="1" fillId="0" borderId="0"/>
    <xf numFmtId="164" fontId="1" fillId="0" borderId="0"/>
    <xf numFmtId="164" fontId="185" fillId="0" borderId="0"/>
    <xf numFmtId="0" fontId="1" fillId="0" borderId="0"/>
    <xf numFmtId="0" fontId="1" fillId="0" borderId="0"/>
    <xf numFmtId="0" fontId="1" fillId="0" borderId="0"/>
    <xf numFmtId="0" fontId="1" fillId="0" borderId="0"/>
    <xf numFmtId="0" fontId="1" fillId="0" borderId="0"/>
    <xf numFmtId="0" fontId="185" fillId="0" borderId="0"/>
    <xf numFmtId="164" fontId="185" fillId="0" borderId="0"/>
    <xf numFmtId="0" fontId="185" fillId="0" borderId="0"/>
    <xf numFmtId="164" fontId="185" fillId="0" borderId="0"/>
    <xf numFmtId="184" fontId="185" fillId="0" borderId="0"/>
    <xf numFmtId="164" fontId="185" fillId="0" borderId="0"/>
    <xf numFmtId="0" fontId="1" fillId="0" borderId="0"/>
    <xf numFmtId="164" fontId="1" fillId="0" borderId="0"/>
    <xf numFmtId="164" fontId="1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200" fillId="0" borderId="0"/>
    <xf numFmtId="164" fontId="200" fillId="0" borderId="0"/>
    <xf numFmtId="184" fontId="1" fillId="0" borderId="0"/>
    <xf numFmtId="184" fontId="1" fillId="0" borderId="0"/>
    <xf numFmtId="164" fontId="1" fillId="0" borderId="0"/>
    <xf numFmtId="184" fontId="1" fillId="0" borderId="0"/>
    <xf numFmtId="184" fontId="1" fillId="0" borderId="0"/>
    <xf numFmtId="184" fontId="1" fillId="0" borderId="0"/>
    <xf numFmtId="184" fontId="1" fillId="0" borderId="0"/>
    <xf numFmtId="0"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200" fillId="0" borderId="0"/>
    <xf numFmtId="164" fontId="200" fillId="0" borderId="0"/>
    <xf numFmtId="184" fontId="200" fillId="0" borderId="0"/>
    <xf numFmtId="164" fontId="200" fillId="0" borderId="0"/>
    <xf numFmtId="0" fontId="1" fillId="0" borderId="0"/>
    <xf numFmtId="164" fontId="1" fillId="0" borderId="0"/>
    <xf numFmtId="164" fontId="200" fillId="0" borderId="0"/>
    <xf numFmtId="0" fontId="1" fillId="0" borderId="0"/>
    <xf numFmtId="0" fontId="1" fillId="0" borderId="0"/>
    <xf numFmtId="0" fontId="1" fillId="0" borderId="0"/>
    <xf numFmtId="0" fontId="1" fillId="0" borderId="0"/>
    <xf numFmtId="184" fontId="9" fillId="0" borderId="0"/>
    <xf numFmtId="184" fontId="8" fillId="0" borderId="0"/>
    <xf numFmtId="0" fontId="8" fillId="0" borderId="0"/>
    <xf numFmtId="164" fontId="8" fillId="0" borderId="0"/>
    <xf numFmtId="164" fontId="8"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0" fontId="185" fillId="0" borderId="0"/>
    <xf numFmtId="164" fontId="185" fillId="0" borderId="0"/>
    <xf numFmtId="0" fontId="185" fillId="0" borderId="0">
      <alignment horizontal="left" wrapText="1"/>
    </xf>
    <xf numFmtId="164" fontId="185" fillId="0" borderId="0">
      <alignment horizontal="left" wrapText="1"/>
    </xf>
    <xf numFmtId="164" fontId="184" fillId="0" borderId="0"/>
    <xf numFmtId="164" fontId="184" fillId="0" borderId="0"/>
    <xf numFmtId="164" fontId="184"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0" fontId="185" fillId="0" borderId="0"/>
    <xf numFmtId="164" fontId="185" fillId="0" borderId="0"/>
    <xf numFmtId="0" fontId="1" fillId="0" borderId="0"/>
    <xf numFmtId="164" fontId="185" fillId="0" borderId="0"/>
    <xf numFmtId="0" fontId="1" fillId="0" borderId="0"/>
    <xf numFmtId="164" fontId="1" fillId="0" borderId="0"/>
    <xf numFmtId="164" fontId="1" fillId="0" borderId="0"/>
    <xf numFmtId="0" fontId="1" fillId="0" borderId="0"/>
    <xf numFmtId="0" fontId="1" fillId="0" borderId="0"/>
    <xf numFmtId="0" fontId="1" fillId="0" borderId="0"/>
    <xf numFmtId="164" fontId="185"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85" fillId="0" borderId="0"/>
    <xf numFmtId="164" fontId="1" fillId="0" borderId="0"/>
    <xf numFmtId="164"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85" fillId="0" borderId="0"/>
    <xf numFmtId="0" fontId="185" fillId="0" borderId="0"/>
    <xf numFmtId="0" fontId="1" fillId="0" borderId="0"/>
    <xf numFmtId="164" fontId="1" fillId="0" borderId="0"/>
    <xf numFmtId="164" fontId="185"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85" fillId="0" borderId="0"/>
    <xf numFmtId="164" fontId="1" fillId="0" borderId="0"/>
    <xf numFmtId="164"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184" fontId="185" fillId="0" borderId="0"/>
    <xf numFmtId="184" fontId="185" fillId="0" borderId="0"/>
    <xf numFmtId="0" fontId="1" fillId="0" borderId="0"/>
    <xf numFmtId="164" fontId="1" fillId="0" borderId="0"/>
    <xf numFmtId="164" fontId="185" fillId="0" borderId="0"/>
    <xf numFmtId="0" fontId="1" fillId="0" borderId="0"/>
    <xf numFmtId="0" fontId="1" fillId="0" borderId="0"/>
    <xf numFmtId="0" fontId="8" fillId="0" borderId="0"/>
    <xf numFmtId="0" fontId="185" fillId="0" borderId="0"/>
    <xf numFmtId="164" fontId="185" fillId="0" borderId="0"/>
    <xf numFmtId="184" fontId="185" fillId="0" borderId="0"/>
    <xf numFmtId="164" fontId="185" fillId="0" borderId="0"/>
    <xf numFmtId="164" fontId="8" fillId="0" borderId="0"/>
    <xf numFmtId="164" fontId="185" fillId="0" borderId="0"/>
    <xf numFmtId="184" fontId="185" fillId="0" borderId="0"/>
    <xf numFmtId="0" fontId="185" fillId="0" borderId="0"/>
    <xf numFmtId="164" fontId="185" fillId="0" borderId="0"/>
    <xf numFmtId="184" fontId="185" fillId="0" borderId="0"/>
    <xf numFmtId="164" fontId="185" fillId="0" borderId="0"/>
    <xf numFmtId="164" fontId="1" fillId="0" borderId="0"/>
    <xf numFmtId="164" fontId="1" fillId="0" borderId="0"/>
    <xf numFmtId="164" fontId="185" fillId="0" borderId="0"/>
    <xf numFmtId="0" fontId="1" fillId="0" borderId="0"/>
    <xf numFmtId="0" fontId="1" fillId="0" borderId="0"/>
    <xf numFmtId="0" fontId="1"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85" fillId="0" borderId="0"/>
    <xf numFmtId="164" fontId="185"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0" fontId="8" fillId="0" borderId="0"/>
    <xf numFmtId="164" fontId="184" fillId="0" borderId="0"/>
    <xf numFmtId="0" fontId="184" fillId="0" borderId="0"/>
    <xf numFmtId="164" fontId="184" fillId="0" borderId="0"/>
    <xf numFmtId="0" fontId="184" fillId="0" borderId="0"/>
    <xf numFmtId="164" fontId="184" fillId="0" borderId="0"/>
    <xf numFmtId="0" fontId="184" fillId="0" borderId="0"/>
    <xf numFmtId="164" fontId="184" fillId="0" borderId="0"/>
    <xf numFmtId="0" fontId="184" fillId="0" borderId="0"/>
    <xf numFmtId="164" fontId="184" fillId="0" borderId="0"/>
    <xf numFmtId="0" fontId="184" fillId="0" borderId="0"/>
    <xf numFmtId="164" fontId="184" fillId="0" borderId="0"/>
    <xf numFmtId="0" fontId="184" fillId="0" borderId="0"/>
    <xf numFmtId="164" fontId="184" fillId="0" borderId="0"/>
    <xf numFmtId="0" fontId="184" fillId="0" borderId="0"/>
    <xf numFmtId="164" fontId="184" fillId="0" borderId="0"/>
    <xf numFmtId="0" fontId="184" fillId="0" borderId="0"/>
    <xf numFmtId="164" fontId="184" fillId="0" borderId="0"/>
    <xf numFmtId="0" fontId="184" fillId="0" borderId="0"/>
    <xf numFmtId="164" fontId="184" fillId="0" borderId="0"/>
    <xf numFmtId="184" fontId="8" fillId="0" borderId="0"/>
    <xf numFmtId="0" fontId="8" fillId="0" borderId="0"/>
    <xf numFmtId="164" fontId="8" fillId="0" borderId="0"/>
    <xf numFmtId="164" fontId="8" fillId="0" borderId="0"/>
    <xf numFmtId="0" fontId="185" fillId="0" borderId="0"/>
    <xf numFmtId="164" fontId="185" fillId="0" borderId="0"/>
    <xf numFmtId="184"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8" fillId="0" borderId="0"/>
    <xf numFmtId="0" fontId="8" fillId="0" borderId="0"/>
    <xf numFmtId="164" fontId="8" fillId="0" borderId="0"/>
    <xf numFmtId="164" fontId="8" fillId="0" borderId="0"/>
    <xf numFmtId="184" fontId="8" fillId="0" borderId="0"/>
    <xf numFmtId="0" fontId="8" fillId="0" borderId="0"/>
    <xf numFmtId="164" fontId="8" fillId="0" borderId="0"/>
    <xf numFmtId="164" fontId="8" fillId="0" borderId="0"/>
    <xf numFmtId="0" fontId="184" fillId="0" borderId="0"/>
    <xf numFmtId="164" fontId="184" fillId="0" borderId="0"/>
    <xf numFmtId="0" fontId="184" fillId="0" borderId="0"/>
    <xf numFmtId="164" fontId="184" fillId="0" borderId="0"/>
    <xf numFmtId="0" fontId="184" fillId="0" borderId="0"/>
    <xf numFmtId="164" fontId="184" fillId="0" borderId="0"/>
    <xf numFmtId="0" fontId="184" fillId="0" borderId="0"/>
    <xf numFmtId="164" fontId="184" fillId="0" borderId="0"/>
    <xf numFmtId="0" fontId="184" fillId="0" borderId="0"/>
    <xf numFmtId="164" fontId="184" fillId="0" borderId="0"/>
    <xf numFmtId="0" fontId="184" fillId="0" borderId="0"/>
    <xf numFmtId="164" fontId="184" fillId="0" borderId="0"/>
    <xf numFmtId="0" fontId="184" fillId="0" borderId="0"/>
    <xf numFmtId="164" fontId="184" fillId="0" borderId="0"/>
    <xf numFmtId="0" fontId="184" fillId="0" borderId="0"/>
    <xf numFmtId="164" fontId="184" fillId="0" borderId="0"/>
    <xf numFmtId="164" fontId="184" fillId="0" borderId="0"/>
    <xf numFmtId="164" fontId="184"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0" fontId="185" fillId="0" borderId="0"/>
    <xf numFmtId="164" fontId="185" fillId="0" borderId="0"/>
    <xf numFmtId="184" fontId="185" fillId="0" borderId="0"/>
    <xf numFmtId="164" fontId="185" fillId="0" borderId="0"/>
    <xf numFmtId="164" fontId="8" fillId="0" borderId="0"/>
    <xf numFmtId="164" fontId="184" fillId="0" borderId="0"/>
    <xf numFmtId="0" fontId="1" fillId="0" borderId="0"/>
    <xf numFmtId="0" fontId="1" fillId="0" borderId="0"/>
    <xf numFmtId="164" fontId="1" fillId="0" borderId="0"/>
    <xf numFmtId="164" fontId="185" fillId="0" borderId="0"/>
    <xf numFmtId="0" fontId="1" fillId="0" borderId="0"/>
    <xf numFmtId="0" fontId="1" fillId="0" borderId="0"/>
    <xf numFmtId="0" fontId="1" fillId="0" borderId="0"/>
    <xf numFmtId="0" fontId="1" fillId="0" borderId="0"/>
    <xf numFmtId="0" fontId="8" fillId="0" borderId="0"/>
    <xf numFmtId="0" fontId="185" fillId="0" borderId="0"/>
    <xf numFmtId="164" fontId="185" fillId="0" borderId="0"/>
    <xf numFmtId="184" fontId="185" fillId="0" borderId="0"/>
    <xf numFmtId="164" fontId="185" fillId="0" borderId="0"/>
    <xf numFmtId="164" fontId="8" fillId="0" borderId="0"/>
    <xf numFmtId="164" fontId="185" fillId="0" borderId="0"/>
    <xf numFmtId="0" fontId="1" fillId="0" borderId="0"/>
    <xf numFmtId="0" fontId="185" fillId="0" borderId="0"/>
    <xf numFmtId="164" fontId="185" fillId="0" borderId="0"/>
    <xf numFmtId="184" fontId="185" fillId="0" borderId="0"/>
    <xf numFmtId="164" fontId="185" fillId="0" borderId="0"/>
    <xf numFmtId="0" fontId="1" fillId="0" borderId="0"/>
    <xf numFmtId="164" fontId="1" fillId="0" borderId="0"/>
    <xf numFmtId="164" fontId="185" fillId="0" borderId="0"/>
    <xf numFmtId="0" fontId="1" fillId="0" borderId="0"/>
    <xf numFmtId="0" fontId="1" fillId="0" borderId="0"/>
    <xf numFmtId="0" fontId="1" fillId="0" borderId="0"/>
    <xf numFmtId="0" fontId="1"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0" fontId="185" fillId="0" borderId="0"/>
    <xf numFmtId="164" fontId="185" fillId="0" borderId="0"/>
    <xf numFmtId="184" fontId="185" fillId="0" borderId="0"/>
    <xf numFmtId="164" fontId="185" fillId="0" borderId="0"/>
    <xf numFmtId="0" fontId="8" fillId="0" borderId="0"/>
    <xf numFmtId="164" fontId="8"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0" fontId="185" fillId="0" borderId="0"/>
    <xf numFmtId="164" fontId="185" fillId="0" borderId="0"/>
    <xf numFmtId="184" fontId="185" fillId="0" borderId="0"/>
    <xf numFmtId="164" fontId="185" fillId="0" borderId="0"/>
    <xf numFmtId="0" fontId="8" fillId="0" borderId="0"/>
    <xf numFmtId="164" fontId="8"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0" fontId="185" fillId="0" borderId="0"/>
    <xf numFmtId="164" fontId="185" fillId="0" borderId="0"/>
    <xf numFmtId="184" fontId="185" fillId="0" borderId="0"/>
    <xf numFmtId="164" fontId="185" fillId="0" borderId="0"/>
    <xf numFmtId="0" fontId="8" fillId="0" borderId="0"/>
    <xf numFmtId="164" fontId="8"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0" fontId="185" fillId="0" borderId="0"/>
    <xf numFmtId="164" fontId="185" fillId="0" borderId="0"/>
    <xf numFmtId="184" fontId="185" fillId="0" borderId="0"/>
    <xf numFmtId="164" fontId="185" fillId="0" borderId="0"/>
    <xf numFmtId="177" fontId="6" fillId="0" borderId="0"/>
    <xf numFmtId="184" fontId="123" fillId="0" borderId="0"/>
    <xf numFmtId="0" fontId="123" fillId="0" borderId="0"/>
    <xf numFmtId="164" fontId="123" fillId="0" borderId="0"/>
    <xf numFmtId="164" fontId="123" fillId="0" borderId="0"/>
    <xf numFmtId="184" fontId="123" fillId="0" borderId="0"/>
    <xf numFmtId="0" fontId="123" fillId="0" borderId="0"/>
    <xf numFmtId="164" fontId="123" fillId="0" borderId="0"/>
    <xf numFmtId="164" fontId="123" fillId="0" borderId="0"/>
    <xf numFmtId="184" fontId="1" fillId="0" borderId="0"/>
    <xf numFmtId="184" fontId="185" fillId="0" borderId="0"/>
    <xf numFmtId="0" fontId="185" fillId="0" borderId="0"/>
    <xf numFmtId="164" fontId="185" fillId="0" borderId="0"/>
    <xf numFmtId="164" fontId="185"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85" fillId="0" borderId="0"/>
    <xf numFmtId="164" fontId="185"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8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0" fontId="184" fillId="0" borderId="0"/>
    <xf numFmtId="0" fontId="184" fillId="0" borderId="0"/>
    <xf numFmtId="164" fontId="185" fillId="0" borderId="0"/>
    <xf numFmtId="184" fontId="1" fillId="0" borderId="0"/>
    <xf numFmtId="184" fontId="185" fillId="0" borderId="0"/>
    <xf numFmtId="0" fontId="185" fillId="0" borderId="0"/>
    <xf numFmtId="164" fontId="185" fillId="0" borderId="0"/>
    <xf numFmtId="164" fontId="185"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0" fontId="201" fillId="0" borderId="0" applyFill="0" applyBorder="0" applyAlignment="0" applyProtection="0"/>
    <xf numFmtId="164" fontId="201" fillId="0" borderId="0" applyFill="0" applyBorder="0" applyAlignment="0" applyProtection="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8" fillId="0" borderId="0"/>
    <xf numFmtId="0" fontId="8" fillId="0" borderId="0"/>
    <xf numFmtId="164" fontId="8" fillId="0" borderId="0"/>
    <xf numFmtId="164" fontId="8" fillId="0" borderId="0"/>
    <xf numFmtId="184" fontId="8" fillId="0" borderId="0"/>
    <xf numFmtId="0" fontId="8" fillId="0" borderId="0"/>
    <xf numFmtId="164" fontId="8" fillId="0" borderId="0"/>
    <xf numFmtId="164" fontId="8"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6"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5" fontId="185" fillId="0" borderId="0"/>
    <xf numFmtId="189" fontId="131" fillId="0" borderId="0"/>
    <xf numFmtId="189" fontId="131" fillId="0" borderId="0"/>
    <xf numFmtId="189" fontId="131" fillId="0" borderId="0"/>
    <xf numFmtId="189" fontId="131" fillId="0" borderId="0"/>
    <xf numFmtId="164" fontId="185" fillId="0" borderId="0">
      <alignment horizontal="left" wrapText="1"/>
    </xf>
    <xf numFmtId="189" fontId="131" fillId="0" borderId="0"/>
    <xf numFmtId="189" fontId="131" fillId="0" borderId="0"/>
    <xf numFmtId="164" fontId="185" fillId="0" borderId="0">
      <alignment horizontal="left" wrapText="1"/>
    </xf>
    <xf numFmtId="0" fontId="184" fillId="0" borderId="0"/>
    <xf numFmtId="0" fontId="184" fillId="0" borderId="0"/>
    <xf numFmtId="184" fontId="8" fillId="0" borderId="0"/>
    <xf numFmtId="0" fontId="8" fillId="0" borderId="0"/>
    <xf numFmtId="164" fontId="8" fillId="0" borderId="0"/>
    <xf numFmtId="164" fontId="8" fillId="0" borderId="0"/>
    <xf numFmtId="184" fontId="8" fillId="0" borderId="0"/>
    <xf numFmtId="0" fontId="8" fillId="0" borderId="0"/>
    <xf numFmtId="164" fontId="8" fillId="0" borderId="0"/>
    <xf numFmtId="164" fontId="8" fillId="0" borderId="0"/>
    <xf numFmtId="184" fontId="8" fillId="0" borderId="0"/>
    <xf numFmtId="0" fontId="8" fillId="0" borderId="0"/>
    <xf numFmtId="164" fontId="8" fillId="0" borderId="0"/>
    <xf numFmtId="164" fontId="8" fillId="0" borderId="0"/>
    <xf numFmtId="0" fontId="185" fillId="0" borderId="0"/>
    <xf numFmtId="164" fontId="185" fillId="0" borderId="0"/>
    <xf numFmtId="184" fontId="185" fillId="0" borderId="0"/>
    <xf numFmtId="164" fontId="185" fillId="0" borderId="0"/>
    <xf numFmtId="164" fontId="185" fillId="0" borderId="0"/>
    <xf numFmtId="0" fontId="184" fillId="0" borderId="0"/>
    <xf numFmtId="0" fontId="184" fillId="0" borderId="0"/>
    <xf numFmtId="0" fontId="184" fillId="0" borderId="0"/>
    <xf numFmtId="0" fontId="184" fillId="0" borderId="0"/>
    <xf numFmtId="0" fontId="185" fillId="0" borderId="0">
      <alignment horizontal="left" wrapText="1"/>
    </xf>
    <xf numFmtId="164" fontId="185" fillId="0" borderId="0">
      <alignment horizontal="left" wrapText="1"/>
    </xf>
    <xf numFmtId="0" fontId="184" fillId="0" borderId="0"/>
    <xf numFmtId="0" fontId="184" fillId="0" borderId="0"/>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164" fontId="185" fillId="0" borderId="0"/>
    <xf numFmtId="0" fontId="1" fillId="0" borderId="0"/>
    <xf numFmtId="0" fontId="1" fillId="0" borderId="0"/>
    <xf numFmtId="0" fontId="1" fillId="0" borderId="0"/>
    <xf numFmtId="0" fontId="1" fillId="0" borderId="0"/>
    <xf numFmtId="0" fontId="184" fillId="0" borderId="0"/>
    <xf numFmtId="164" fontId="185" fillId="0" borderId="0"/>
    <xf numFmtId="0" fontId="1" fillId="0" borderId="0"/>
    <xf numFmtId="0" fontId="1" fillId="0" borderId="0"/>
    <xf numFmtId="0" fontId="1" fillId="0" borderId="0"/>
    <xf numFmtId="0" fontId="1" fillId="0" borderId="0"/>
    <xf numFmtId="0" fontId="1" fillId="0" borderId="0"/>
    <xf numFmtId="0" fontId="1" fillId="0" borderId="0"/>
    <xf numFmtId="0" fontId="184"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84"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84"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85" fillId="0" borderId="0"/>
    <xf numFmtId="164" fontId="1" fillId="0" borderId="0"/>
    <xf numFmtId="164" fontId="1" fillId="0" borderId="0"/>
    <xf numFmtId="164"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85" fillId="0" borderId="0"/>
    <xf numFmtId="0" fontId="185" fillId="0" borderId="0"/>
    <xf numFmtId="0" fontId="184"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84" fillId="0" borderId="0"/>
    <xf numFmtId="0" fontId="1" fillId="0" borderId="0"/>
    <xf numFmtId="164" fontId="8" fillId="0" borderId="0"/>
    <xf numFmtId="0" fontId="1" fillId="0" borderId="0"/>
    <xf numFmtId="164" fontId="1" fillId="0" borderId="0"/>
    <xf numFmtId="0" fontId="1" fillId="0" borderId="0"/>
    <xf numFmtId="0" fontId="1" fillId="0" borderId="0"/>
    <xf numFmtId="0" fontId="1" fillId="0" borderId="0"/>
    <xf numFmtId="0" fontId="1" fillId="0" borderId="0"/>
    <xf numFmtId="164" fontId="8" fillId="0" borderId="0"/>
    <xf numFmtId="164" fontId="8" fillId="0" borderId="0"/>
    <xf numFmtId="164" fontId="184"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85" fillId="0" borderId="0"/>
    <xf numFmtId="164" fontId="1" fillId="0" borderId="0"/>
    <xf numFmtId="164"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0" fontId="1" fillId="0" borderId="0"/>
    <xf numFmtId="164" fontId="1" fillId="0" borderId="0"/>
    <xf numFmtId="164" fontId="1" fillId="0" borderId="0"/>
    <xf numFmtId="0" fontId="1" fillId="0" borderId="0"/>
    <xf numFmtId="0" fontId="1" fillId="0" borderId="0"/>
    <xf numFmtId="0" fontId="1" fillId="0" borderId="0"/>
    <xf numFmtId="164" fontId="185" fillId="0" borderId="0">
      <alignment horizontal="left" wrapText="1"/>
    </xf>
    <xf numFmtId="164" fontId="185" fillId="0" borderId="0">
      <alignment horizontal="left" wrapText="1"/>
    </xf>
    <xf numFmtId="164" fontId="185" fillId="0" borderId="0">
      <alignment horizontal="left" wrapText="1"/>
    </xf>
    <xf numFmtId="0" fontId="184" fillId="0" borderId="0"/>
    <xf numFmtId="0" fontId="184" fillId="0" borderId="0"/>
    <xf numFmtId="0" fontId="185" fillId="0" borderId="0"/>
    <xf numFmtId="164" fontId="185" fillId="0" borderId="0"/>
    <xf numFmtId="0" fontId="184" fillId="0" borderId="0"/>
    <xf numFmtId="164" fontId="185" fillId="0" borderId="0"/>
    <xf numFmtId="0" fontId="184" fillId="0" borderId="0"/>
    <xf numFmtId="0" fontId="184" fillId="0" borderId="0"/>
    <xf numFmtId="164" fontId="184" fillId="0" borderId="0"/>
    <xf numFmtId="164" fontId="185" fillId="0" borderId="0"/>
    <xf numFmtId="164" fontId="184" fillId="0" borderId="0"/>
    <xf numFmtId="0" fontId="184" fillId="0" borderId="0"/>
    <xf numFmtId="0" fontId="184" fillId="0" borderId="0"/>
    <xf numFmtId="0" fontId="184" fillId="0" borderId="0"/>
    <xf numFmtId="164" fontId="185" fillId="0" borderId="0"/>
    <xf numFmtId="0" fontId="1" fillId="0" borderId="0"/>
    <xf numFmtId="0" fontId="184" fillId="0" borderId="0"/>
    <xf numFmtId="0" fontId="184" fillId="0" borderId="0"/>
    <xf numFmtId="0" fontId="185" fillId="0" borderId="0"/>
    <xf numFmtId="164" fontId="185" fillId="0" borderId="0"/>
    <xf numFmtId="0" fontId="184" fillId="0" borderId="0"/>
    <xf numFmtId="164" fontId="185" fillId="0" borderId="0"/>
    <xf numFmtId="0" fontId="184" fillId="0" borderId="0"/>
    <xf numFmtId="0" fontId="184" fillId="0" borderId="0"/>
    <xf numFmtId="164" fontId="184" fillId="0" borderId="0"/>
    <xf numFmtId="164" fontId="185" fillId="0" borderId="0"/>
    <xf numFmtId="164" fontId="184" fillId="0" borderId="0"/>
    <xf numFmtId="0" fontId="184" fillId="0" borderId="0"/>
    <xf numFmtId="0" fontId="184" fillId="0" borderId="0"/>
    <xf numFmtId="0" fontId="184" fillId="0" borderId="0"/>
    <xf numFmtId="164" fontId="185" fillId="0" borderId="0"/>
    <xf numFmtId="184" fontId="185" fillId="0" borderId="0"/>
    <xf numFmtId="0" fontId="185" fillId="0" borderId="0"/>
    <xf numFmtId="164" fontId="185" fillId="0" borderId="0"/>
    <xf numFmtId="184" fontId="185" fillId="0" borderId="0"/>
    <xf numFmtId="164" fontId="185" fillId="0" borderId="0"/>
    <xf numFmtId="164" fontId="1" fillId="0" borderId="0"/>
    <xf numFmtId="164" fontId="1" fillId="0" borderId="0"/>
    <xf numFmtId="164" fontId="185" fillId="0" borderId="0"/>
    <xf numFmtId="0" fontId="1" fillId="0" borderId="0"/>
    <xf numFmtId="0" fontId="1" fillId="0" borderId="0"/>
    <xf numFmtId="0" fontId="1" fillId="0" borderId="0"/>
    <xf numFmtId="184" fontId="1" fillId="0" borderId="0"/>
    <xf numFmtId="164" fontId="13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0" fontId="185" fillId="0" borderId="0"/>
    <xf numFmtId="184" fontId="185" fillId="0" borderId="0"/>
    <xf numFmtId="0" fontId="185" fillId="0" borderId="0"/>
    <xf numFmtId="164" fontId="185" fillId="0" borderId="0"/>
    <xf numFmtId="164" fontId="185" fillId="0" borderId="0"/>
    <xf numFmtId="0" fontId="185" fillId="0" borderId="0"/>
    <xf numFmtId="164" fontId="185" fillId="0" borderId="0"/>
    <xf numFmtId="184" fontId="185" fillId="0" borderId="0"/>
    <xf numFmtId="164" fontId="185" fillId="0" borderId="0"/>
    <xf numFmtId="0" fontId="184" fillId="0" borderId="0"/>
    <xf numFmtId="0" fontId="184" fillId="0" borderId="0"/>
    <xf numFmtId="164" fontId="185" fillId="0" borderId="0"/>
    <xf numFmtId="184" fontId="186" fillId="0" borderId="0"/>
    <xf numFmtId="184" fontId="185" fillId="0" borderId="0"/>
    <xf numFmtId="0" fontId="185" fillId="0" borderId="0"/>
    <xf numFmtId="164" fontId="185" fillId="0" borderId="0"/>
    <xf numFmtId="164" fontId="185" fillId="0" borderId="0"/>
    <xf numFmtId="18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85" fillId="0" borderId="0"/>
    <xf numFmtId="164" fontId="185"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85" fillId="0" borderId="0"/>
    <xf numFmtId="0" fontId="185" fillId="0" borderId="0"/>
    <xf numFmtId="164" fontId="185" fillId="0" borderId="0"/>
    <xf numFmtId="164" fontId="185" fillId="0" borderId="0"/>
    <xf numFmtId="18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85" fillId="0" borderId="0"/>
    <xf numFmtId="0" fontId="185" fillId="0" borderId="0"/>
    <xf numFmtId="164" fontId="185" fillId="0" borderId="0"/>
    <xf numFmtId="164" fontId="185" fillId="0" borderId="0"/>
    <xf numFmtId="18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85" fillId="0" borderId="0"/>
    <xf numFmtId="0" fontId="185" fillId="0" borderId="0"/>
    <xf numFmtId="164" fontId="185" fillId="0" borderId="0"/>
    <xf numFmtId="164" fontId="185"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0" fontId="184" fillId="0" borderId="0"/>
    <xf numFmtId="0" fontId="184" fillId="0" borderId="0"/>
    <xf numFmtId="0" fontId="184" fillId="0" borderId="0"/>
    <xf numFmtId="0" fontId="184" fillId="0" borderId="0"/>
    <xf numFmtId="164" fontId="184" fillId="0" borderId="0"/>
    <xf numFmtId="179" fontId="1" fillId="0" borderId="0"/>
    <xf numFmtId="179" fontId="1" fillId="0" borderId="0"/>
    <xf numFmtId="164" fontId="184" fillId="0" borderId="0"/>
    <xf numFmtId="179" fontId="1" fillId="0" borderId="0"/>
    <xf numFmtId="179" fontId="1" fillId="0" borderId="0"/>
    <xf numFmtId="179" fontId="1" fillId="0" borderId="0"/>
    <xf numFmtId="0" fontId="1" fillId="0" borderId="0"/>
    <xf numFmtId="164" fontId="1" fillId="0" borderId="0"/>
    <xf numFmtId="164" fontId="1" fillId="0" borderId="0"/>
    <xf numFmtId="0" fontId="1" fillId="0" borderId="0"/>
    <xf numFmtId="0" fontId="1" fillId="0" borderId="0"/>
    <xf numFmtId="0" fontId="1" fillId="0" borderId="0"/>
    <xf numFmtId="179" fontId="1" fillId="0" borderId="0"/>
    <xf numFmtId="179" fontId="1" fillId="0" borderId="0"/>
    <xf numFmtId="0"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164" fontId="185" fillId="0" borderId="0">
      <alignment horizontal="left" wrapText="1"/>
    </xf>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85" fillId="0" borderId="0"/>
    <xf numFmtId="164" fontId="185"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84" fontId="1" fillId="0" borderId="0"/>
    <xf numFmtId="184" fontId="1" fillId="0" borderId="0"/>
    <xf numFmtId="184"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184" fontId="1" fillId="0" borderId="0"/>
    <xf numFmtId="184" fontId="1" fillId="0" borderId="0"/>
    <xf numFmtId="164" fontId="1" fillId="0" borderId="0"/>
    <xf numFmtId="184" fontId="1" fillId="0" borderId="0"/>
    <xf numFmtId="184" fontId="1" fillId="0" borderId="0"/>
    <xf numFmtId="184" fontId="1" fillId="0" borderId="0"/>
    <xf numFmtId="184" fontId="1" fillId="0" borderId="0"/>
    <xf numFmtId="0" fontId="1" fillId="0" borderId="0"/>
    <xf numFmtId="164" fontId="1" fillId="0" borderId="0"/>
    <xf numFmtId="0" fontId="1" fillId="0" borderId="0"/>
    <xf numFmtId="0" fontId="1" fillId="0" borderId="0"/>
    <xf numFmtId="0" fontId="1" fillId="0" borderId="0"/>
    <xf numFmtId="0" fontId="8" fillId="0" borderId="0"/>
    <xf numFmtId="0" fontId="185" fillId="0" borderId="0"/>
    <xf numFmtId="164" fontId="185" fillId="0" borderId="0"/>
    <xf numFmtId="184" fontId="185" fillId="0" borderId="0"/>
    <xf numFmtId="164" fontId="185" fillId="0" borderId="0"/>
    <xf numFmtId="164" fontId="8" fillId="0" borderId="0"/>
    <xf numFmtId="164" fontId="185" fillId="0" borderId="0"/>
    <xf numFmtId="184" fontId="185" fillId="0" borderId="0"/>
    <xf numFmtId="0" fontId="185" fillId="0" borderId="0"/>
    <xf numFmtId="164" fontId="185" fillId="0" borderId="0"/>
    <xf numFmtId="184" fontId="185" fillId="0" borderId="0"/>
    <xf numFmtId="164" fontId="185" fillId="0" borderId="0"/>
    <xf numFmtId="164" fontId="1" fillId="0" borderId="0"/>
    <xf numFmtId="164" fontId="1" fillId="0" borderId="0"/>
    <xf numFmtId="164" fontId="185" fillId="0" borderId="0"/>
    <xf numFmtId="0" fontId="1" fillId="0" borderId="0"/>
    <xf numFmtId="0" fontId="1" fillId="0" borderId="0"/>
    <xf numFmtId="0" fontId="1"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 fillId="0" borderId="0"/>
    <xf numFmtId="0" fontId="184" fillId="0" borderId="0"/>
    <xf numFmtId="0" fontId="184" fillId="0" borderId="0"/>
    <xf numFmtId="0" fontId="185" fillId="0" borderId="0"/>
    <xf numFmtId="164" fontId="185" fillId="0" borderId="0"/>
    <xf numFmtId="0" fontId="184" fillId="0" borderId="0"/>
    <xf numFmtId="0" fontId="184"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84" fillId="0" borderId="0"/>
    <xf numFmtId="0" fontId="184" fillId="0" borderId="0"/>
    <xf numFmtId="0" fontId="184" fillId="0" borderId="0"/>
    <xf numFmtId="0" fontId="184" fillId="0" borderId="0"/>
    <xf numFmtId="0" fontId="184" fillId="0" borderId="0"/>
    <xf numFmtId="184" fontId="184" fillId="0" borderId="0"/>
    <xf numFmtId="179" fontId="6" fillId="0" borderId="0"/>
    <xf numFmtId="18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4" fontId="185" fillId="0" borderId="0"/>
    <xf numFmtId="0" fontId="185" fillId="0" borderId="0"/>
    <xf numFmtId="164" fontId="185" fillId="0" borderId="0"/>
    <xf numFmtId="164" fontId="185" fillId="0" borderId="0"/>
    <xf numFmtId="18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164" fontId="1" fillId="0" borderId="0"/>
    <xf numFmtId="184" fontId="1" fillId="0" borderId="0"/>
    <xf numFmtId="184" fontId="1" fillId="0" borderId="0"/>
    <xf numFmtId="184" fontId="1" fillId="0" borderId="0"/>
    <xf numFmtId="184"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85" fillId="0" borderId="0"/>
    <xf numFmtId="0" fontId="1" fillId="0" borderId="0"/>
    <xf numFmtId="0" fontId="1" fillId="0" borderId="0"/>
    <xf numFmtId="0" fontId="1" fillId="0" borderId="0"/>
    <xf numFmtId="0" fontId="1" fillId="0" borderId="0"/>
    <xf numFmtId="0" fontId="185" fillId="0" borderId="0"/>
    <xf numFmtId="0" fontId="185" fillId="0" borderId="0"/>
    <xf numFmtId="164" fontId="185" fillId="0" borderId="0"/>
    <xf numFmtId="164" fontId="1" fillId="0" borderId="0"/>
    <xf numFmtId="164" fontId="1" fillId="0" borderId="0"/>
    <xf numFmtId="164" fontId="1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84"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84"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85" fillId="0" borderId="0"/>
    <xf numFmtId="164" fontId="1" fillId="0" borderId="0"/>
    <xf numFmtId="164" fontId="1" fillId="0" borderId="0"/>
    <xf numFmtId="164"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184" fontId="185" fillId="0" borderId="0"/>
    <xf numFmtId="184" fontId="185" fillId="0" borderId="0"/>
    <xf numFmtId="0" fontId="1" fillId="0" borderId="0"/>
    <xf numFmtId="0" fontId="185"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85"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85"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84" fontId="1" fillId="0" borderId="0"/>
    <xf numFmtId="184" fontId="1" fillId="0" borderId="0"/>
    <xf numFmtId="184" fontId="1" fillId="0" borderId="0"/>
    <xf numFmtId="164"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8" fillId="0" borderId="0"/>
    <xf numFmtId="0" fontId="8" fillId="0" borderId="0"/>
    <xf numFmtId="164" fontId="1" fillId="0" borderId="0"/>
    <xf numFmtId="0" fontId="1" fillId="0" borderId="0"/>
    <xf numFmtId="0" fontId="1" fillId="0" borderId="0"/>
    <xf numFmtId="0" fontId="1" fillId="0" borderId="0"/>
    <xf numFmtId="184" fontId="6"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65" fontId="1" fillId="0" borderId="0"/>
    <xf numFmtId="184" fontId="185" fillId="0" borderId="0"/>
    <xf numFmtId="0" fontId="185" fillId="0" borderId="0"/>
    <xf numFmtId="164" fontId="185" fillId="0" borderId="0"/>
    <xf numFmtId="164" fontId="185" fillId="0" borderId="0"/>
    <xf numFmtId="0"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0" fontId="185" fillId="0" borderId="0"/>
    <xf numFmtId="164" fontId="185" fillId="0" borderId="0"/>
    <xf numFmtId="164" fontId="185" fillId="0" borderId="0">
      <alignment horizontal="left" wrapText="1"/>
    </xf>
    <xf numFmtId="0"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0" fontId="185" fillId="0" borderId="0"/>
    <xf numFmtId="164" fontId="185" fillId="0" borderId="0"/>
    <xf numFmtId="164" fontId="185" fillId="0" borderId="0">
      <alignment horizontal="left" wrapText="1"/>
    </xf>
    <xf numFmtId="0"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0" fontId="185" fillId="0" borderId="0"/>
    <xf numFmtId="164" fontId="185" fillId="0" borderId="0"/>
    <xf numFmtId="164" fontId="185" fillId="0" borderId="0">
      <alignment horizontal="left" wrapText="1"/>
    </xf>
    <xf numFmtId="0"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164" fontId="185" fillId="0" borderId="0">
      <alignment horizontal="left" wrapText="1"/>
    </xf>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9" fillId="0" borderId="0"/>
    <xf numFmtId="0" fontId="9" fillId="0" borderId="0"/>
    <xf numFmtId="164" fontId="9" fillId="0" borderId="0"/>
    <xf numFmtId="0" fontId="184" fillId="0" borderId="0"/>
    <xf numFmtId="0" fontId="184" fillId="0" borderId="0"/>
    <xf numFmtId="164" fontId="9" fillId="0" borderId="0"/>
    <xf numFmtId="0" fontId="185" fillId="0" borderId="0"/>
    <xf numFmtId="164" fontId="185" fillId="0" borderId="0"/>
    <xf numFmtId="179" fontId="6" fillId="0" borderId="0"/>
    <xf numFmtId="185"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4" fontId="185" fillId="0" borderId="0"/>
    <xf numFmtId="187" fontId="185" fillId="0" borderId="0"/>
    <xf numFmtId="167" fontId="185" fillId="0" borderId="0"/>
    <xf numFmtId="185" fontId="185" fillId="0" borderId="0"/>
    <xf numFmtId="167" fontId="185" fillId="0" borderId="0"/>
    <xf numFmtId="0" fontId="185" fillId="0" borderId="0"/>
    <xf numFmtId="164" fontId="185" fillId="0" borderId="0"/>
    <xf numFmtId="164" fontId="185" fillId="0" borderId="0"/>
    <xf numFmtId="184" fontId="185" fillId="0" borderId="0"/>
    <xf numFmtId="187" fontId="185" fillId="0" borderId="0"/>
    <xf numFmtId="167" fontId="185" fillId="0" borderId="0"/>
    <xf numFmtId="185" fontId="185" fillId="0" borderId="0"/>
    <xf numFmtId="0" fontId="185" fillId="0" borderId="0"/>
    <xf numFmtId="167" fontId="185" fillId="0" borderId="0"/>
    <xf numFmtId="16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5"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187"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85" fillId="0" borderId="0"/>
    <xf numFmtId="0" fontId="185" fillId="0" borderId="0"/>
    <xf numFmtId="164" fontId="1" fillId="0" borderId="0"/>
    <xf numFmtId="0" fontId="1" fillId="0" borderId="0"/>
    <xf numFmtId="0" fontId="1" fillId="0" borderId="0"/>
    <xf numFmtId="0" fontId="1" fillId="0" borderId="0"/>
    <xf numFmtId="0" fontId="184" fillId="0" borderId="0"/>
    <xf numFmtId="0" fontId="1" fillId="0" borderId="0"/>
    <xf numFmtId="0" fontId="185" fillId="0" borderId="0"/>
    <xf numFmtId="164" fontId="185" fillId="0" borderId="0"/>
    <xf numFmtId="0" fontId="184" fillId="0" borderId="0"/>
    <xf numFmtId="0" fontId="184" fillId="0" borderId="0"/>
    <xf numFmtId="184" fontId="185" fillId="0" borderId="0"/>
    <xf numFmtId="164" fontId="185" fillId="0" borderId="0"/>
    <xf numFmtId="0" fontId="1" fillId="0" borderId="0"/>
    <xf numFmtId="164" fontId="1" fillId="0" borderId="0"/>
    <xf numFmtId="164" fontId="185" fillId="0" borderId="0"/>
    <xf numFmtId="0" fontId="1" fillId="0" borderId="0"/>
    <xf numFmtId="0" fontId="1" fillId="0" borderId="0"/>
    <xf numFmtId="0" fontId="1" fillId="0" borderId="0"/>
    <xf numFmtId="0" fontId="1" fillId="0" borderId="0"/>
    <xf numFmtId="0" fontId="184" fillId="0" borderId="0"/>
    <xf numFmtId="0" fontId="9" fillId="0" borderId="0"/>
    <xf numFmtId="164" fontId="9" fillId="0" borderId="0"/>
    <xf numFmtId="0" fontId="184" fillId="0" borderId="0"/>
    <xf numFmtId="164" fontId="9" fillId="0" borderId="0"/>
    <xf numFmtId="0" fontId="185" fillId="0" borderId="0"/>
    <xf numFmtId="164" fontId="185"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84"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6"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 fillId="0" borderId="0"/>
    <xf numFmtId="0" fontId="1" fillId="0" borderId="0"/>
    <xf numFmtId="0" fontId="185" fillId="0" borderId="0"/>
    <xf numFmtId="164" fontId="185" fillId="0" borderId="0"/>
    <xf numFmtId="184" fontId="185" fillId="0" borderId="0"/>
    <xf numFmtId="164" fontId="185" fillId="0" borderId="0"/>
    <xf numFmtId="0" fontId="1" fillId="0" borderId="0"/>
    <xf numFmtId="164" fontId="1" fillId="0" borderId="0"/>
    <xf numFmtId="164" fontId="185" fillId="0" borderId="0"/>
    <xf numFmtId="0" fontId="1" fillId="0" borderId="0"/>
    <xf numFmtId="0" fontId="1" fillId="0" borderId="0"/>
    <xf numFmtId="0" fontId="1" fillId="0" borderId="0"/>
    <xf numFmtId="0" fontId="1" fillId="0" borderId="0"/>
    <xf numFmtId="0" fontId="8" fillId="0" borderId="0"/>
    <xf numFmtId="164" fontId="8"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179" fontId="1" fillId="0" borderId="0"/>
    <xf numFmtId="179" fontId="1" fillId="0" borderId="0"/>
    <xf numFmtId="164" fontId="1" fillId="0" borderId="0"/>
    <xf numFmtId="164"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179" fontId="6" fillId="0" borderId="0"/>
    <xf numFmtId="0"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164" fontId="185" fillId="0" borderId="0">
      <alignment horizontal="left" wrapText="1"/>
    </xf>
    <xf numFmtId="0" fontId="185" fillId="0" borderId="0">
      <alignment horizontal="left" wrapText="1"/>
    </xf>
    <xf numFmtId="0"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164" fontId="185" fillId="0" borderId="0">
      <alignment horizontal="left" wrapText="1"/>
    </xf>
    <xf numFmtId="0"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164" fontId="185" fillId="0" borderId="0">
      <alignment horizontal="left" wrapText="1"/>
    </xf>
    <xf numFmtId="0"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164" fontId="185" fillId="0" borderId="0">
      <alignment horizontal="left" wrapText="1"/>
    </xf>
    <xf numFmtId="0"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164" fontId="185" fillId="0" borderId="0">
      <alignment horizontal="left" wrapText="1"/>
    </xf>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6" fillId="0" borderId="0"/>
    <xf numFmtId="0" fontId="185" fillId="0" borderId="0"/>
    <xf numFmtId="164" fontId="185" fillId="0" borderId="0"/>
    <xf numFmtId="0" fontId="6" fillId="0" borderId="0"/>
    <xf numFmtId="164" fontId="6" fillId="0" borderId="0"/>
    <xf numFmtId="164" fontId="1" fillId="0" borderId="0"/>
    <xf numFmtId="164" fontId="1" fillId="0" borderId="0"/>
    <xf numFmtId="164" fontId="6" fillId="0" borderId="0"/>
    <xf numFmtId="0" fontId="1" fillId="0" borderId="0"/>
    <xf numFmtId="0" fontId="1" fillId="0" borderId="0"/>
    <xf numFmtId="0" fontId="1"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184" fontId="185" fillId="0" borderId="0"/>
    <xf numFmtId="0" fontId="185" fillId="0" borderId="0"/>
    <xf numFmtId="164" fontId="185" fillId="0" borderId="0"/>
    <xf numFmtId="164" fontId="185" fillId="0" borderId="0"/>
    <xf numFmtId="0" fontId="184" fillId="0" borderId="0"/>
    <xf numFmtId="0" fontId="184" fillId="0" borderId="0"/>
    <xf numFmtId="0" fontId="185" fillId="0" borderId="0"/>
    <xf numFmtId="164" fontId="185"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164" fontId="1" fillId="0" borderId="0"/>
    <xf numFmtId="164" fontId="1" fillId="0" borderId="0"/>
    <xf numFmtId="0" fontId="1" fillId="0" borderId="0"/>
    <xf numFmtId="0" fontId="1" fillId="0" borderId="0"/>
    <xf numFmtId="0" fontId="1" fillId="0" borderId="0"/>
    <xf numFmtId="179" fontId="6" fillId="0" borderId="0"/>
    <xf numFmtId="0"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164" fontId="185" fillId="0" borderId="0">
      <alignment horizontal="left" wrapText="1"/>
    </xf>
    <xf numFmtId="0" fontId="185" fillId="0" borderId="0">
      <alignment horizontal="left" wrapText="1"/>
    </xf>
    <xf numFmtId="0" fontId="185" fillId="0" borderId="0">
      <alignment horizontal="left" wrapText="1"/>
    </xf>
    <xf numFmtId="164" fontId="185" fillId="0" borderId="0">
      <alignment horizontal="left" wrapText="1"/>
    </xf>
    <xf numFmtId="0" fontId="185" fillId="0" borderId="0">
      <alignment horizontal="left" wrapText="1"/>
    </xf>
    <xf numFmtId="164" fontId="185" fillId="0" borderId="0">
      <alignment horizontal="left" wrapText="1"/>
    </xf>
    <xf numFmtId="164" fontId="185" fillId="0" borderId="0">
      <alignment horizontal="left" wrapText="1"/>
    </xf>
    <xf numFmtId="0" fontId="202" fillId="0" borderId="0"/>
    <xf numFmtId="172" fontId="202" fillId="0" borderId="0"/>
    <xf numFmtId="188" fontId="202" fillId="0" borderId="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9" fillId="32" borderId="21" applyNumberFormat="0" applyFont="0" applyAlignment="0" applyProtection="0"/>
    <xf numFmtId="0" fontId="9" fillId="32" borderId="21" applyNumberFormat="0" applyFont="0" applyAlignment="0" applyProtection="0"/>
    <xf numFmtId="164" fontId="9"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9"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9" fillId="32" borderId="21" applyNumberFormat="0" applyFont="0" applyAlignment="0" applyProtection="0"/>
    <xf numFmtId="0" fontId="9" fillId="32" borderId="21" applyNumberFormat="0" applyFont="0" applyAlignment="0" applyProtection="0"/>
    <xf numFmtId="164" fontId="9" fillId="32" borderId="21" applyNumberFormat="0" applyFont="0" applyAlignment="0" applyProtection="0"/>
    <xf numFmtId="164" fontId="9" fillId="32" borderId="21" applyNumberFormat="0" applyFont="0" applyAlignment="0" applyProtection="0"/>
    <xf numFmtId="184" fontId="9" fillId="32" borderId="21" applyNumberFormat="0" applyFont="0" applyAlignment="0" applyProtection="0"/>
    <xf numFmtId="0" fontId="9" fillId="32" borderId="21" applyNumberFormat="0" applyFont="0" applyAlignment="0" applyProtection="0"/>
    <xf numFmtId="164" fontId="9" fillId="32" borderId="21" applyNumberFormat="0" applyFont="0" applyAlignment="0" applyProtection="0"/>
    <xf numFmtId="164" fontId="9"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185" fillId="32" borderId="21" applyNumberFormat="0" applyFont="0" applyAlignment="0" applyProtection="0"/>
    <xf numFmtId="0" fontId="185" fillId="32" borderId="21" applyNumberFormat="0" applyFont="0" applyAlignment="0" applyProtection="0"/>
    <xf numFmtId="164" fontId="185" fillId="32" borderId="21" applyNumberFormat="0" applyFont="0" applyAlignment="0" applyProtection="0"/>
    <xf numFmtId="164" fontId="185" fillId="32" borderId="21" applyNumberFormat="0" applyFon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184" fontId="203" fillId="29" borderId="22" applyNumberFormat="0" applyAlignment="0" applyProtection="0"/>
    <xf numFmtId="0" fontId="203" fillId="29" borderId="22" applyNumberFormat="0" applyAlignment="0" applyProtection="0"/>
    <xf numFmtId="164" fontId="203" fillId="29" borderId="22" applyNumberFormat="0" applyAlignment="0" applyProtection="0"/>
    <xf numFmtId="164" fontId="203" fillId="29" borderId="22"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8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84"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9" fontId="1" fillId="0" borderId="0" applyFont="0" applyFill="0" applyBorder="0" applyAlignment="0" applyProtection="0"/>
    <xf numFmtId="9" fontId="18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193" fontId="185" fillId="0" borderId="0"/>
    <xf numFmtId="193" fontId="185" fillId="0" borderId="0"/>
    <xf numFmtId="193" fontId="185" fillId="0" borderId="0"/>
    <xf numFmtId="0" fontId="204" fillId="0" borderId="0" applyBorder="0" applyProtection="0">
      <alignment horizontal="left"/>
    </xf>
    <xf numFmtId="164" fontId="204" fillId="0" borderId="0" applyBorder="0" applyProtection="0">
      <alignment horizontal="left"/>
    </xf>
    <xf numFmtId="0" fontId="205" fillId="0" borderId="0" applyFill="0" applyBorder="0" applyProtection="0">
      <alignment horizontal="left"/>
    </xf>
    <xf numFmtId="164" fontId="205" fillId="0" borderId="0" applyFill="0" applyBorder="0" applyProtection="0">
      <alignment horizontal="left"/>
    </xf>
    <xf numFmtId="0" fontId="201" fillId="0" borderId="23" applyFill="0" applyBorder="0" applyProtection="0">
      <alignment horizontal="left" vertical="top"/>
    </xf>
    <xf numFmtId="164" fontId="201" fillId="0" borderId="23" applyFill="0" applyBorder="0" applyProtection="0">
      <alignment horizontal="left" vertical="top"/>
    </xf>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6" fillId="0" borderId="0" applyNumberFormat="0" applyFill="0" applyBorder="0" applyAlignment="0" applyProtection="0"/>
    <xf numFmtId="0" fontId="206" fillId="0" borderId="0" applyNumberFormat="0" applyFill="0" applyBorder="0" applyAlignment="0" applyProtection="0"/>
    <xf numFmtId="164" fontId="206" fillId="0" borderId="0" applyNumberFormat="0" applyFill="0" applyBorder="0" applyAlignment="0" applyProtection="0"/>
    <xf numFmtId="164" fontId="206" fillId="0" borderId="0" applyNumberFormat="0" applyFill="0" applyBorder="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7" fillId="0" borderId="24" applyNumberFormat="0" applyFill="0" applyAlignment="0" applyProtection="0"/>
    <xf numFmtId="0" fontId="207" fillId="0" borderId="24" applyNumberFormat="0" applyFill="0" applyAlignment="0" applyProtection="0"/>
    <xf numFmtId="164" fontId="207" fillId="0" borderId="24" applyNumberFormat="0" applyFill="0" applyAlignment="0" applyProtection="0"/>
    <xf numFmtId="164" fontId="207" fillId="0" borderId="24" applyNumberFormat="0" applyFill="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184" fontId="208" fillId="0" borderId="0" applyNumberFormat="0" applyFill="0" applyBorder="0" applyAlignment="0" applyProtection="0"/>
    <xf numFmtId="0" fontId="208" fillId="0" borderId="0" applyNumberFormat="0" applyFill="0" applyBorder="0" applyAlignment="0" applyProtection="0"/>
    <xf numFmtId="164" fontId="208" fillId="0" borderId="0" applyNumberFormat="0" applyFill="0" applyBorder="0" applyAlignment="0" applyProtection="0"/>
    <xf numFmtId="164" fontId="208" fillId="0" borderId="0" applyNumberFormat="0" applyFill="0" applyBorder="0" applyAlignment="0" applyProtection="0"/>
    <xf numFmtId="0" fontId="209" fillId="0" borderId="0"/>
    <xf numFmtId="194" fontId="185" fillId="0" borderId="0" applyFont="0" applyFill="0" applyBorder="0" applyAlignment="0" applyProtection="0"/>
    <xf numFmtId="195" fontId="185" fillId="0" borderId="0" applyFont="0" applyFill="0" applyBorder="0" applyAlignment="0" applyProtection="0"/>
    <xf numFmtId="188" fontId="185" fillId="0" borderId="0" applyFont="0" applyFill="0" applyBorder="0" applyAlignment="0" applyProtection="0"/>
    <xf numFmtId="185" fontId="185" fillId="0" borderId="0" applyFont="0" applyFill="0" applyBorder="0" applyAlignment="0" applyProtection="0"/>
  </cellStyleXfs>
  <cellXfs count="2679">
    <xf numFmtId="0" fontId="0" fillId="0" borderId="0" xfId="0"/>
    <xf numFmtId="0" fontId="2" fillId="0" borderId="0" xfId="0" applyFont="1" applyAlignment="1"/>
    <xf numFmtId="0" fontId="3" fillId="0" borderId="0" xfId="0" applyFont="1"/>
    <xf numFmtId="0" fontId="4" fillId="0" borderId="0" xfId="0" applyFont="1" applyAlignment="1">
      <alignment horizontal="left" indent="2"/>
    </xf>
    <xf numFmtId="0" fontId="3" fillId="0" borderId="0" xfId="0" applyFont="1" applyFill="1"/>
    <xf numFmtId="0" fontId="5" fillId="0" borderId="0" xfId="0" applyFont="1" applyAlignment="1">
      <alignment horizontal="left" indent="5"/>
    </xf>
    <xf numFmtId="0" fontId="11" fillId="0" borderId="0" xfId="10" applyFont="1"/>
    <xf numFmtId="0" fontId="12" fillId="0" borderId="0" xfId="10" applyFont="1" applyFill="1" applyAlignment="1">
      <alignment horizontal="left" indent="2"/>
    </xf>
    <xf numFmtId="0" fontId="12" fillId="0" borderId="0" xfId="10" applyFont="1" applyFill="1" applyAlignment="1">
      <alignment horizontal="right"/>
    </xf>
    <xf numFmtId="0" fontId="14" fillId="0" borderId="0" xfId="10" applyFont="1" applyFill="1" applyAlignment="1">
      <alignment vertical="center" textRotation="90"/>
    </xf>
    <xf numFmtId="0" fontId="14" fillId="0" borderId="0" xfId="10" applyFont="1" applyFill="1" applyAlignment="1">
      <alignment horizontal="right" vertical="center" textRotation="90"/>
    </xf>
    <xf numFmtId="0" fontId="11" fillId="0" borderId="0" xfId="10" applyFont="1" applyFill="1" applyBorder="1" applyAlignment="1">
      <alignment horizontal="right" vertical="center"/>
    </xf>
    <xf numFmtId="0" fontId="12" fillId="0" borderId="0" xfId="10" applyFont="1" applyFill="1" applyBorder="1" applyAlignment="1">
      <alignment horizontal="right" vertical="center"/>
    </xf>
    <xf numFmtId="0" fontId="11" fillId="0" borderId="0" xfId="10" applyFont="1" applyFill="1" applyBorder="1" applyAlignment="1">
      <alignment horizontal="right" vertical="center" wrapText="1"/>
    </xf>
    <xf numFmtId="0" fontId="13" fillId="0" borderId="0" xfId="10" applyFont="1" applyFill="1" applyBorder="1" applyAlignment="1">
      <alignment vertical="center"/>
    </xf>
    <xf numFmtId="0" fontId="11" fillId="0" borderId="0" xfId="10" applyFont="1" applyFill="1"/>
    <xf numFmtId="0" fontId="12" fillId="0" borderId="0" xfId="10" applyFont="1" applyFill="1" applyBorder="1" applyAlignment="1">
      <alignment horizontal="left" vertical="center" indent="2"/>
    </xf>
    <xf numFmtId="167" fontId="12" fillId="0" borderId="0" xfId="10" applyNumberFormat="1" applyFont="1" applyFill="1" applyBorder="1" applyAlignment="1">
      <alignment horizontal="right" vertical="center"/>
    </xf>
    <xf numFmtId="0" fontId="11" fillId="0" borderId="0" xfId="10" applyFont="1" applyFill="1" applyAlignment="1">
      <alignment horizontal="right"/>
    </xf>
    <xf numFmtId="0" fontId="12" fillId="0" borderId="0" xfId="10" applyFont="1" applyFill="1" applyBorder="1" applyAlignment="1" applyProtection="1">
      <alignment horizontal="left" vertical="center" indent="2"/>
      <protection locked="0"/>
    </xf>
    <xf numFmtId="165" fontId="12" fillId="0" borderId="0" xfId="10" applyNumberFormat="1" applyFont="1" applyFill="1" applyBorder="1" applyAlignment="1">
      <alignment horizontal="right"/>
    </xf>
    <xf numFmtId="0" fontId="13" fillId="0" borderId="0" xfId="10" applyFont="1" applyFill="1" applyAlignment="1">
      <alignment vertical="center"/>
    </xf>
    <xf numFmtId="3" fontId="12" fillId="0" borderId="0" xfId="10" applyNumberFormat="1" applyFont="1" applyFill="1" applyBorder="1" applyAlignment="1">
      <alignment horizontal="right"/>
    </xf>
    <xf numFmtId="0" fontId="11" fillId="0" borderId="0" xfId="11" applyFont="1" applyFill="1" applyBorder="1" applyAlignment="1">
      <alignment horizontal="right" vertical="center"/>
    </xf>
    <xf numFmtId="0" fontId="11" fillId="0" borderId="0" xfId="10" applyFont="1" applyFill="1" applyAlignment="1">
      <alignment horizontal="right" vertical="center"/>
    </xf>
    <xf numFmtId="0" fontId="13" fillId="0" borderId="0" xfId="10" applyFont="1" applyFill="1" applyAlignment="1"/>
    <xf numFmtId="0" fontId="13" fillId="0" borderId="0" xfId="10" applyFont="1" applyFill="1" applyAlignment="1">
      <alignment horizontal="right"/>
    </xf>
    <xf numFmtId="0" fontId="13" fillId="0" borderId="0" xfId="10" applyFont="1" applyFill="1" applyAlignment="1">
      <alignment horizontal="right" vertical="center"/>
    </xf>
    <xf numFmtId="0" fontId="17" fillId="0" borderId="1" xfId="10" applyFont="1" applyFill="1" applyBorder="1" applyAlignment="1"/>
    <xf numFmtId="0" fontId="18" fillId="0" borderId="1" xfId="10" applyFont="1" applyFill="1" applyBorder="1" applyAlignment="1">
      <alignment horizontal="right"/>
    </xf>
    <xf numFmtId="0" fontId="18" fillId="0" borderId="1" xfId="10" applyFont="1" applyFill="1" applyBorder="1" applyAlignment="1">
      <alignment horizontal="right" vertical="center"/>
    </xf>
    <xf numFmtId="0" fontId="18" fillId="0" borderId="0" xfId="10" applyFont="1" applyFill="1" applyBorder="1" applyAlignment="1">
      <alignment horizontal="right"/>
    </xf>
    <xf numFmtId="0" fontId="13" fillId="0" borderId="2" xfId="10" applyFont="1" applyFill="1" applyBorder="1" applyAlignment="1">
      <alignment vertical="center"/>
    </xf>
    <xf numFmtId="0" fontId="13" fillId="0" borderId="1" xfId="10" applyFont="1" applyFill="1" applyBorder="1" applyAlignment="1">
      <alignment horizontal="right"/>
    </xf>
    <xf numFmtId="0" fontId="13" fillId="0" borderId="3" xfId="10" applyFont="1" applyFill="1" applyBorder="1" applyAlignment="1">
      <alignment horizontal="right"/>
    </xf>
    <xf numFmtId="0" fontId="13" fillId="0" borderId="0" xfId="10" applyFont="1" applyFill="1" applyBorder="1" applyAlignment="1">
      <alignment horizontal="right"/>
    </xf>
    <xf numFmtId="0" fontId="15" fillId="0" borderId="2" xfId="10" applyFont="1" applyFill="1" applyBorder="1" applyAlignment="1">
      <alignment vertical="center"/>
    </xf>
    <xf numFmtId="0" fontId="12" fillId="0" borderId="0" xfId="10" applyFont="1" applyFill="1" applyBorder="1" applyAlignment="1">
      <alignment horizontal="left" indent="2"/>
    </xf>
    <xf numFmtId="168" fontId="15" fillId="0" borderId="0" xfId="1" applyNumberFormat="1" applyFont="1" applyFill="1" applyBorder="1" applyAlignment="1">
      <alignment horizontal="right"/>
    </xf>
    <xf numFmtId="168" fontId="15" fillId="0" borderId="0" xfId="1" applyNumberFormat="1" applyFont="1" applyFill="1"/>
    <xf numFmtId="168" fontId="12" fillId="0" borderId="0" xfId="1" applyNumberFormat="1" applyFont="1" applyFill="1"/>
    <xf numFmtId="0" fontId="12" fillId="0" borderId="0" xfId="10" applyFont="1" applyFill="1" applyBorder="1" applyAlignment="1">
      <alignment horizontal="left" indent="3"/>
    </xf>
    <xf numFmtId="168" fontId="12" fillId="0" borderId="0" xfId="1" applyNumberFormat="1" applyFont="1" applyFill="1" applyBorder="1" applyAlignment="1">
      <alignment horizontal="right"/>
    </xf>
    <xf numFmtId="0" fontId="12" fillId="0" borderId="1" xfId="10" applyFont="1" applyFill="1" applyBorder="1" applyAlignment="1">
      <alignment horizontal="left" indent="3"/>
    </xf>
    <xf numFmtId="168" fontId="12" fillId="0" borderId="1" xfId="1" applyNumberFormat="1" applyFont="1" applyFill="1" applyBorder="1" applyAlignment="1">
      <alignment horizontal="right"/>
    </xf>
    <xf numFmtId="168" fontId="12" fillId="0" borderId="1" xfId="1" applyNumberFormat="1" applyFont="1" applyFill="1" applyBorder="1"/>
    <xf numFmtId="0" fontId="19" fillId="0" borderId="2" xfId="10" applyFont="1" applyFill="1" applyBorder="1" applyAlignment="1"/>
    <xf numFmtId="0" fontId="18" fillId="0" borderId="2" xfId="10" applyFont="1" applyFill="1" applyBorder="1" applyAlignment="1">
      <alignment horizontal="right"/>
    </xf>
    <xf numFmtId="0" fontId="18" fillId="0" borderId="2" xfId="10" applyFont="1" applyFill="1" applyBorder="1" applyAlignment="1">
      <alignment horizontal="right" vertical="center"/>
    </xf>
    <xf numFmtId="0" fontId="11" fillId="0" borderId="0" xfId="10" applyFont="1" applyFill="1" applyBorder="1"/>
    <xf numFmtId="0" fontId="13" fillId="0" borderId="0" xfId="10" applyFont="1" applyFill="1"/>
    <xf numFmtId="0" fontId="17" fillId="0" borderId="1" xfId="10" applyFont="1" applyFill="1" applyBorder="1" applyAlignment="1">
      <alignment horizontal="right"/>
    </xf>
    <xf numFmtId="0" fontId="17" fillId="0" borderId="1" xfId="10" applyFont="1" applyFill="1" applyBorder="1" applyAlignment="1">
      <alignment horizontal="right" vertical="center"/>
    </xf>
    <xf numFmtId="0" fontId="15" fillId="0" borderId="3" xfId="10" applyFont="1" applyFill="1" applyBorder="1" applyAlignment="1">
      <alignment horizontal="left" vertical="center" wrapText="1"/>
    </xf>
    <xf numFmtId="0" fontId="15" fillId="0" borderId="3" xfId="10" applyFont="1" applyFill="1" applyBorder="1" applyAlignment="1">
      <alignment horizontal="right" vertical="center" wrapText="1"/>
    </xf>
    <xf numFmtId="0" fontId="18" fillId="0" borderId="3" xfId="10" applyFont="1" applyFill="1" applyBorder="1" applyAlignment="1">
      <alignment horizontal="right" vertical="center" wrapText="1"/>
    </xf>
    <xf numFmtId="0" fontId="15" fillId="0" borderId="0" xfId="10" applyFont="1" applyFill="1" applyBorder="1" applyAlignment="1">
      <alignment horizontal="left"/>
    </xf>
    <xf numFmtId="3" fontId="15" fillId="0" borderId="2" xfId="10" applyNumberFormat="1" applyFont="1" applyFill="1" applyBorder="1" applyAlignment="1">
      <alignment horizontal="right"/>
    </xf>
    <xf numFmtId="3" fontId="15" fillId="0" borderId="0" xfId="10" applyNumberFormat="1" applyFont="1" applyFill="1" applyBorder="1" applyAlignment="1">
      <alignment horizontal="right"/>
    </xf>
    <xf numFmtId="3" fontId="13" fillId="0" borderId="0" xfId="10" applyNumberFormat="1" applyFont="1"/>
    <xf numFmtId="0" fontId="13" fillId="0" borderId="0" xfId="10" applyFont="1"/>
    <xf numFmtId="0" fontId="12" fillId="0" borderId="0" xfId="10" applyFont="1" applyFill="1" applyBorder="1" applyAlignment="1">
      <alignment horizontal="left"/>
    </xf>
    <xf numFmtId="3" fontId="11" fillId="0" borderId="0" xfId="10" applyNumberFormat="1" applyFont="1"/>
    <xf numFmtId="0" fontId="12" fillId="0" borderId="0" xfId="10" applyFont="1" applyFill="1" applyBorder="1" applyAlignment="1">
      <alignment horizontal="left" readingOrder="2"/>
    </xf>
    <xf numFmtId="0" fontId="19" fillId="0" borderId="0" xfId="10" applyFont="1" applyFill="1" applyBorder="1" applyAlignment="1"/>
    <xf numFmtId="3" fontId="18" fillId="0" borderId="0" xfId="10" applyNumberFormat="1" applyFont="1" applyFill="1" applyBorder="1" applyAlignment="1">
      <alignment horizontal="right"/>
    </xf>
    <xf numFmtId="0" fontId="18" fillId="0" borderId="0" xfId="10" applyFont="1" applyFill="1" applyBorder="1" applyAlignment="1">
      <alignment horizontal="right" vertical="center"/>
    </xf>
    <xf numFmtId="3" fontId="18" fillId="0" borderId="0" xfId="10" applyNumberFormat="1" applyFont="1" applyFill="1" applyBorder="1" applyAlignment="1">
      <alignment horizontal="right" vertical="center"/>
    </xf>
    <xf numFmtId="0" fontId="15" fillId="0" borderId="3" xfId="10" applyFont="1" applyFill="1" applyBorder="1" applyAlignment="1">
      <alignment horizontal="left" vertical="center"/>
    </xf>
    <xf numFmtId="0" fontId="13" fillId="0" borderId="3" xfId="10" applyFont="1" applyFill="1" applyBorder="1" applyAlignment="1">
      <alignment horizontal="right" vertical="center"/>
    </xf>
    <xf numFmtId="0" fontId="15" fillId="0" borderId="0" xfId="10" applyFont="1" applyFill="1" applyAlignment="1"/>
    <xf numFmtId="3" fontId="15" fillId="0" borderId="0" xfId="10" applyNumberFormat="1" applyFont="1" applyAlignment="1">
      <alignment horizontal="right"/>
    </xf>
    <xf numFmtId="0" fontId="12" fillId="0" borderId="0" xfId="10" applyFont="1" applyFill="1" applyAlignment="1">
      <alignment horizontal="left"/>
    </xf>
    <xf numFmtId="3" fontId="12" fillId="0" borderId="0" xfId="10" applyNumberFormat="1" applyFont="1" applyFill="1" applyBorder="1" applyAlignment="1">
      <alignment horizontal="right" vertical="center"/>
    </xf>
    <xf numFmtId="0" fontId="12" fillId="0" borderId="1" xfId="10" applyFont="1" applyFill="1" applyBorder="1" applyAlignment="1">
      <alignment horizontal="left"/>
    </xf>
    <xf numFmtId="3" fontId="12" fillId="0" borderId="1" xfId="10" applyNumberFormat="1" applyFont="1" applyFill="1" applyBorder="1" applyAlignment="1">
      <alignment horizontal="right"/>
    </xf>
    <xf numFmtId="3" fontId="12" fillId="0" borderId="1" xfId="10" applyNumberFormat="1" applyFont="1" applyFill="1" applyBorder="1" applyAlignment="1">
      <alignment horizontal="right" vertical="center"/>
    </xf>
    <xf numFmtId="0" fontId="17" fillId="0" borderId="0" xfId="10" applyFont="1" applyFill="1" applyAlignment="1">
      <alignment vertical="center"/>
    </xf>
    <xf numFmtId="3" fontId="13" fillId="0" borderId="0" xfId="10" applyNumberFormat="1" applyFont="1" applyFill="1" applyAlignment="1">
      <alignment horizontal="right"/>
    </xf>
    <xf numFmtId="3" fontId="11" fillId="0" borderId="0" xfId="10" applyNumberFormat="1" applyFont="1" applyFill="1" applyBorder="1" applyAlignment="1">
      <alignment horizontal="right"/>
    </xf>
    <xf numFmtId="3" fontId="11" fillId="0" borderId="0" xfId="0" applyNumberFormat="1" applyFont="1" applyFill="1" applyBorder="1"/>
    <xf numFmtId="3" fontId="11" fillId="0" borderId="1" xfId="0" applyNumberFormat="1" applyFont="1" applyFill="1" applyBorder="1"/>
    <xf numFmtId="3" fontId="11" fillId="0" borderId="1" xfId="10" applyNumberFormat="1" applyFont="1" applyFill="1" applyBorder="1" applyAlignment="1">
      <alignment horizontal="right"/>
    </xf>
    <xf numFmtId="0" fontId="12" fillId="0" borderId="0" xfId="11" applyFont="1" applyFill="1" applyBorder="1" applyAlignment="1"/>
    <xf numFmtId="170" fontId="12" fillId="0" borderId="0" xfId="1" applyNumberFormat="1" applyFont="1" applyFill="1" applyBorder="1" applyAlignment="1">
      <alignment horizontal="right" vertical="center"/>
    </xf>
    <xf numFmtId="168" fontId="12" fillId="0" borderId="0" xfId="1" applyNumberFormat="1" applyFont="1" applyFill="1" applyBorder="1" applyAlignment="1">
      <alignment horizontal="right" vertical="center"/>
    </xf>
    <xf numFmtId="0" fontId="12" fillId="0" borderId="1" xfId="11" applyFont="1" applyFill="1" applyBorder="1"/>
    <xf numFmtId="170" fontId="12" fillId="0" borderId="1" xfId="1" applyNumberFormat="1" applyFont="1" applyFill="1" applyBorder="1" applyAlignment="1">
      <alignment horizontal="right" vertical="center"/>
    </xf>
    <xf numFmtId="168" fontId="12" fillId="0" borderId="1" xfId="1" applyNumberFormat="1" applyFont="1" applyFill="1" applyBorder="1" applyAlignment="1">
      <alignment horizontal="right" vertical="center"/>
    </xf>
    <xf numFmtId="1" fontId="18" fillId="0" borderId="0" xfId="10" applyNumberFormat="1" applyFont="1" applyFill="1" applyBorder="1" applyAlignment="1">
      <alignment horizontal="right"/>
    </xf>
    <xf numFmtId="0" fontId="15" fillId="0" borderId="3" xfId="10" applyFont="1" applyFill="1" applyBorder="1" applyAlignment="1">
      <alignment horizontal="right"/>
    </xf>
    <xf numFmtId="0" fontId="11" fillId="0" borderId="0" xfId="10" applyFont="1" applyFill="1" applyBorder="1" applyAlignment="1">
      <alignment horizontal="right"/>
    </xf>
    <xf numFmtId="0" fontId="12" fillId="0" borderId="0" xfId="10" applyFont="1" applyFill="1" applyBorder="1" applyAlignment="1">
      <alignment horizontal="left" indent="4"/>
    </xf>
    <xf numFmtId="0" fontId="13" fillId="0" borderId="0" xfId="10" applyFont="1" applyFill="1" applyBorder="1" applyAlignment="1">
      <alignment horizontal="right" vertical="center"/>
    </xf>
    <xf numFmtId="0" fontId="15" fillId="0" borderId="0" xfId="10" applyFont="1" applyFill="1" applyBorder="1" applyAlignment="1">
      <alignment horizontal="left" vertical="center" wrapText="1"/>
    </xf>
    <xf numFmtId="168" fontId="15" fillId="0" borderId="0" xfId="1" applyNumberFormat="1" applyFont="1" applyFill="1" applyBorder="1" applyAlignment="1">
      <alignment horizontal="right" vertical="center" indent="1"/>
    </xf>
    <xf numFmtId="168" fontId="23" fillId="0" borderId="0" xfId="1" applyNumberFormat="1" applyFont="1" applyFill="1" applyBorder="1" applyAlignment="1">
      <alignment horizontal="right" indent="2"/>
    </xf>
    <xf numFmtId="0" fontId="15" fillId="0" borderId="0" xfId="10" applyFont="1" applyFill="1" applyBorder="1" applyAlignment="1">
      <alignment horizontal="left" vertical="center"/>
    </xf>
    <xf numFmtId="0" fontId="12" fillId="0" borderId="1" xfId="10" applyFont="1" applyFill="1" applyBorder="1" applyAlignment="1">
      <alignment horizontal="left" indent="4"/>
    </xf>
    <xf numFmtId="2" fontId="18" fillId="0" borderId="0" xfId="10" applyNumberFormat="1" applyFont="1" applyFill="1" applyBorder="1" applyAlignment="1">
      <alignment horizontal="right"/>
    </xf>
    <xf numFmtId="2" fontId="18" fillId="0" borderId="1" xfId="10" applyNumberFormat="1" applyFont="1" applyFill="1" applyBorder="1" applyAlignment="1">
      <alignment horizontal="right"/>
    </xf>
    <xf numFmtId="166" fontId="15" fillId="0" borderId="0" xfId="7" applyNumberFormat="1" applyFont="1" applyFill="1" applyBorder="1" applyAlignment="1">
      <alignment horizontal="right"/>
    </xf>
    <xf numFmtId="166" fontId="15" fillId="0" borderId="0" xfId="8" applyNumberFormat="1" applyFont="1" applyFill="1" applyBorder="1" applyAlignment="1">
      <alignment horizontal="right" vertical="center"/>
    </xf>
    <xf numFmtId="166" fontId="12" fillId="0" borderId="0" xfId="7" applyNumberFormat="1" applyFont="1" applyFill="1" applyBorder="1" applyAlignment="1">
      <alignment horizontal="right"/>
    </xf>
    <xf numFmtId="166" fontId="12" fillId="0" borderId="1" xfId="7" applyNumberFormat="1" applyFont="1" applyFill="1" applyBorder="1" applyAlignment="1">
      <alignment horizontal="right"/>
    </xf>
    <xf numFmtId="0" fontId="19" fillId="0" borderId="2" xfId="10" applyFont="1" applyFill="1" applyBorder="1" applyAlignment="1">
      <alignment horizontal="left"/>
    </xf>
    <xf numFmtId="166" fontId="19" fillId="0" borderId="0" xfId="7" applyNumberFormat="1" applyFont="1" applyFill="1" applyBorder="1" applyAlignment="1">
      <alignment horizontal="right"/>
    </xf>
    <xf numFmtId="166" fontId="12" fillId="0" borderId="0" xfId="7" applyNumberFormat="1" applyFont="1" applyFill="1" applyBorder="1" applyAlignment="1">
      <alignment horizontal="right" vertical="center"/>
    </xf>
    <xf numFmtId="171" fontId="12" fillId="0" borderId="0" xfId="7" applyNumberFormat="1" applyFont="1" applyFill="1" applyBorder="1" applyAlignment="1">
      <alignment horizontal="right" vertical="center"/>
    </xf>
    <xf numFmtId="166" fontId="12" fillId="0" borderId="1" xfId="7" applyNumberFormat="1" applyFont="1" applyFill="1" applyBorder="1" applyAlignment="1">
      <alignment horizontal="right" vertical="center"/>
    </xf>
    <xf numFmtId="171" fontId="12" fillId="0" borderId="1" xfId="7" applyNumberFormat="1" applyFont="1" applyFill="1" applyBorder="1" applyAlignment="1">
      <alignment horizontal="right" vertical="center"/>
    </xf>
    <xf numFmtId="166" fontId="19" fillId="0" borderId="2" xfId="7" applyNumberFormat="1" applyFont="1" applyFill="1" applyBorder="1" applyAlignment="1">
      <alignment horizontal="right"/>
    </xf>
    <xf numFmtId="166" fontId="15" fillId="0" borderId="0" xfId="7" applyNumberFormat="1" applyFont="1" applyFill="1" applyBorder="1" applyAlignment="1">
      <alignment horizontal="right" vertical="center"/>
    </xf>
    <xf numFmtId="166" fontId="15" fillId="0" borderId="0" xfId="8" applyNumberFormat="1" applyFont="1" applyFill="1" applyBorder="1" applyAlignment="1">
      <alignment horizontal="right"/>
    </xf>
    <xf numFmtId="0" fontId="15" fillId="0" borderId="3" xfId="10" applyFont="1" applyFill="1" applyBorder="1" applyAlignment="1">
      <alignment vertical="center"/>
    </xf>
    <xf numFmtId="0" fontId="13" fillId="0" borderId="1" xfId="10" applyFont="1" applyFill="1" applyBorder="1" applyAlignment="1">
      <alignment vertical="center"/>
    </xf>
    <xf numFmtId="0" fontId="13" fillId="0" borderId="1" xfId="10" applyFont="1" applyFill="1" applyBorder="1" applyAlignment="1">
      <alignment horizontal="right" vertical="center"/>
    </xf>
    <xf numFmtId="165" fontId="15" fillId="0" borderId="0" xfId="10" applyNumberFormat="1" applyFont="1" applyFill="1" applyAlignment="1">
      <alignment horizontal="right"/>
    </xf>
    <xf numFmtId="165" fontId="12" fillId="0" borderId="0" xfId="10" applyNumberFormat="1" applyFont="1" applyFill="1" applyBorder="1" applyAlignment="1">
      <alignment horizontal="right" vertical="center"/>
    </xf>
    <xf numFmtId="165" fontId="12" fillId="0" borderId="0" xfId="10" applyNumberFormat="1" applyFont="1" applyFill="1" applyBorder="1"/>
    <xf numFmtId="0" fontId="12" fillId="0" borderId="0" xfId="10" applyFont="1" applyFill="1"/>
    <xf numFmtId="165" fontId="12" fillId="0" borderId="1" xfId="10" applyNumberFormat="1" applyFont="1" applyFill="1" applyBorder="1" applyAlignment="1">
      <alignment horizontal="right"/>
    </xf>
    <xf numFmtId="165" fontId="18" fillId="0" borderId="2" xfId="10" applyNumberFormat="1" applyFont="1" applyFill="1" applyBorder="1" applyAlignment="1">
      <alignment horizontal="right"/>
    </xf>
    <xf numFmtId="165" fontId="18" fillId="0" borderId="0" xfId="10" applyNumberFormat="1" applyFont="1" applyFill="1" applyBorder="1" applyAlignment="1">
      <alignment horizontal="right"/>
    </xf>
    <xf numFmtId="165" fontId="15" fillId="0" borderId="2" xfId="10" applyNumberFormat="1" applyFont="1" applyFill="1" applyBorder="1" applyAlignment="1">
      <alignment horizontal="right" vertical="center"/>
    </xf>
    <xf numFmtId="2" fontId="18" fillId="0" borderId="2" xfId="10" applyNumberFormat="1" applyFont="1" applyFill="1" applyBorder="1" applyAlignment="1">
      <alignment horizontal="right"/>
    </xf>
    <xf numFmtId="0" fontId="10" fillId="0" borderId="0" xfId="10" applyFont="1" applyFill="1"/>
    <xf numFmtId="0" fontId="13" fillId="0" borderId="1" xfId="10" applyFont="1" applyFill="1" applyBorder="1" applyAlignment="1"/>
    <xf numFmtId="0" fontId="15" fillId="0" borderId="3" xfId="10" applyFont="1" applyFill="1" applyBorder="1" applyAlignment="1">
      <alignment horizontal="right" vertical="center"/>
    </xf>
    <xf numFmtId="0" fontId="15" fillId="0" borderId="0" xfId="10" applyFont="1" applyFill="1" applyBorder="1" applyAlignment="1">
      <alignment horizontal="right"/>
    </xf>
    <xf numFmtId="0" fontId="15" fillId="0" borderId="0" xfId="10" applyFont="1" applyFill="1" applyBorder="1"/>
    <xf numFmtId="166" fontId="15" fillId="0" borderId="2" xfId="7" applyNumberFormat="1" applyFont="1" applyFill="1" applyBorder="1" applyAlignment="1"/>
    <xf numFmtId="0" fontId="13" fillId="0" borderId="0" xfId="10" applyFont="1" applyFill="1" applyAlignment="1">
      <alignment horizontal="left"/>
    </xf>
    <xf numFmtId="0" fontId="12" fillId="0" borderId="0" xfId="10" applyFont="1" applyFill="1" applyBorder="1" applyAlignment="1">
      <alignment horizontal="left" wrapText="1"/>
    </xf>
    <xf numFmtId="0" fontId="12" fillId="0" borderId="1" xfId="10" applyFont="1" applyFill="1" applyBorder="1" applyAlignment="1">
      <alignment horizontal="left" wrapText="1"/>
    </xf>
    <xf numFmtId="3" fontId="15" fillId="0" borderId="0" xfId="10" applyNumberFormat="1" applyFont="1" applyFill="1" applyAlignment="1">
      <alignment horizontal="right"/>
    </xf>
    <xf numFmtId="3" fontId="12" fillId="0" borderId="0" xfId="10" applyNumberFormat="1" applyFont="1" applyFill="1" applyAlignment="1">
      <alignment horizontal="right"/>
    </xf>
    <xf numFmtId="3" fontId="19" fillId="0" borderId="0" xfId="10" applyNumberFormat="1" applyFont="1" applyFill="1" applyBorder="1" applyAlignment="1">
      <alignment horizontal="right"/>
    </xf>
    <xf numFmtId="3" fontId="11" fillId="0" borderId="0" xfId="10" applyNumberFormat="1" applyFont="1" applyFill="1" applyAlignment="1">
      <alignment horizontal="right"/>
    </xf>
    <xf numFmtId="3" fontId="23" fillId="0" borderId="2" xfId="10" applyNumberFormat="1" applyFont="1" applyFill="1" applyBorder="1" applyAlignment="1">
      <alignment horizontal="right"/>
    </xf>
    <xf numFmtId="0" fontId="28" fillId="0" borderId="0" xfId="10" applyFont="1" applyFill="1" applyBorder="1" applyAlignment="1"/>
    <xf numFmtId="0" fontId="29" fillId="0" borderId="0" xfId="10" applyFont="1" applyFill="1" applyBorder="1" applyAlignment="1">
      <alignment horizontal="right"/>
    </xf>
    <xf numFmtId="0" fontId="29" fillId="0" borderId="0" xfId="10" applyFont="1" applyFill="1" applyBorder="1" applyAlignment="1">
      <alignment horizontal="right" vertical="center"/>
    </xf>
    <xf numFmtId="0" fontId="19" fillId="0" borderId="0" xfId="10" applyFont="1" applyFill="1" applyBorder="1" applyAlignment="1">
      <alignment horizontal="right"/>
    </xf>
    <xf numFmtId="3" fontId="19" fillId="0" borderId="0" xfId="10" applyNumberFormat="1" applyFont="1" applyFill="1" applyBorder="1" applyAlignment="1">
      <alignment horizontal="right" vertical="center"/>
    </xf>
    <xf numFmtId="0" fontId="15" fillId="0" borderId="2" xfId="10" applyFont="1" applyFill="1" applyBorder="1"/>
    <xf numFmtId="3" fontId="18" fillId="0" borderId="2" xfId="10" applyNumberFormat="1" applyFont="1" applyFill="1" applyBorder="1" applyAlignment="1">
      <alignment horizontal="right"/>
    </xf>
    <xf numFmtId="0" fontId="15" fillId="0" borderId="0" xfId="10" applyFont="1" applyFill="1"/>
    <xf numFmtId="0" fontId="13" fillId="0" borderId="0" xfId="10" applyFont="1" applyFill="1" applyBorder="1" applyAlignment="1">
      <alignment horizontal="right" vertical="center" wrapText="1"/>
    </xf>
    <xf numFmtId="0" fontId="15" fillId="0" borderId="2" xfId="10" applyFont="1" applyFill="1" applyBorder="1" applyAlignment="1"/>
    <xf numFmtId="0" fontId="15" fillId="0" borderId="0" xfId="10" applyFont="1" applyFill="1" applyBorder="1" applyAlignment="1">
      <alignment vertical="center"/>
    </xf>
    <xf numFmtId="0" fontId="15" fillId="0" borderId="0" xfId="10" applyFont="1" applyFill="1" applyBorder="1" applyAlignment="1"/>
    <xf numFmtId="172" fontId="15" fillId="0" borderId="2" xfId="7" applyNumberFormat="1" applyFont="1" applyFill="1" applyBorder="1" applyAlignment="1">
      <alignment horizontal="right"/>
    </xf>
    <xf numFmtId="172" fontId="12" fillId="0" borderId="0" xfId="7" applyNumberFormat="1" applyFont="1" applyFill="1" applyAlignment="1">
      <alignment horizontal="right"/>
    </xf>
    <xf numFmtId="172" fontId="12" fillId="0" borderId="0" xfId="7" applyNumberFormat="1" applyFont="1" applyFill="1" applyBorder="1" applyAlignment="1">
      <alignment horizontal="right"/>
    </xf>
    <xf numFmtId="172" fontId="12" fillId="0" borderId="1" xfId="7" applyNumberFormat="1" applyFont="1" applyFill="1" applyBorder="1" applyAlignment="1">
      <alignment horizontal="right"/>
    </xf>
    <xf numFmtId="172" fontId="15" fillId="0" borderId="2" xfId="10" applyNumberFormat="1" applyFont="1" applyFill="1" applyBorder="1" applyAlignment="1">
      <alignment horizontal="right"/>
    </xf>
    <xf numFmtId="0" fontId="15" fillId="0" borderId="0" xfId="10" applyFont="1" applyFill="1" applyBorder="1" applyAlignment="1">
      <alignment horizontal="right" vertical="center"/>
    </xf>
    <xf numFmtId="0" fontId="30" fillId="0" borderId="0" xfId="10" applyFont="1" applyFill="1" applyAlignment="1">
      <alignment vertical="center"/>
    </xf>
    <xf numFmtId="0" fontId="30" fillId="0" borderId="0" xfId="10" applyFont="1" applyFill="1" applyAlignment="1">
      <alignment horizontal="right" vertical="center"/>
    </xf>
    <xf numFmtId="0" fontId="30" fillId="0" borderId="0" xfId="10" applyFont="1" applyFill="1" applyAlignment="1">
      <alignment horizontal="right" vertical="center" wrapText="1"/>
    </xf>
    <xf numFmtId="0" fontId="8" fillId="0" borderId="0" xfId="10" applyFont="1" applyFill="1"/>
    <xf numFmtId="0" fontId="6" fillId="0" borderId="0" xfId="10" applyFont="1" applyFill="1" applyBorder="1" applyAlignment="1">
      <alignment vertical="justify" readingOrder="1"/>
    </xf>
    <xf numFmtId="0" fontId="32" fillId="0" borderId="0" xfId="10" applyFont="1" applyFill="1" applyAlignment="1">
      <alignment vertical="center"/>
    </xf>
    <xf numFmtId="0" fontId="8" fillId="0" borderId="0" xfId="10" applyFont="1" applyFill="1" applyAlignment="1">
      <alignment horizontal="right"/>
    </xf>
    <xf numFmtId="0" fontId="8" fillId="0" borderId="0" xfId="10" applyFont="1" applyFill="1" applyAlignment="1">
      <alignment horizontal="right" wrapText="1"/>
    </xf>
    <xf numFmtId="0" fontId="33" fillId="0" borderId="0" xfId="10" applyFont="1" applyFill="1" applyBorder="1" applyAlignment="1">
      <alignment horizontal="right" vertical="center"/>
    </xf>
    <xf numFmtId="0" fontId="33" fillId="0" borderId="0" xfId="10" applyFont="1" applyFill="1" applyBorder="1" applyAlignment="1">
      <alignment horizontal="right" vertical="center" wrapText="1"/>
    </xf>
    <xf numFmtId="0" fontId="33" fillId="0" borderId="0" xfId="10" applyFont="1" applyFill="1" applyBorder="1" applyAlignment="1">
      <alignment vertical="center"/>
    </xf>
    <xf numFmtId="0" fontId="34" fillId="0" borderId="0" xfId="10" applyFont="1" applyFill="1" applyAlignment="1"/>
    <xf numFmtId="0" fontId="34" fillId="0" borderId="0" xfId="10" applyFont="1" applyFill="1" applyAlignment="1">
      <alignment horizontal="right"/>
    </xf>
    <xf numFmtId="0" fontId="34" fillId="0" borderId="0" xfId="10" applyFont="1" applyFill="1" applyAlignment="1">
      <alignment horizontal="right" wrapText="1"/>
    </xf>
    <xf numFmtId="0" fontId="35" fillId="0" borderId="3" xfId="10" applyFont="1" applyFill="1" applyBorder="1" applyAlignment="1">
      <alignment horizontal="right" vertical="center"/>
    </xf>
    <xf numFmtId="0" fontId="35" fillId="0" borderId="3" xfId="10" applyFont="1" applyFill="1" applyBorder="1" applyAlignment="1">
      <alignment horizontal="right" vertical="center" wrapText="1"/>
    </xf>
    <xf numFmtId="0" fontId="35" fillId="0" borderId="2" xfId="10" applyFont="1" applyFill="1" applyBorder="1"/>
    <xf numFmtId="4" fontId="35" fillId="0" borderId="2" xfId="10" applyNumberFormat="1" applyFont="1" applyFill="1" applyBorder="1" applyAlignment="1">
      <alignment horizontal="right"/>
    </xf>
    <xf numFmtId="168" fontId="35" fillId="0" borderId="2" xfId="1" applyNumberFormat="1" applyFont="1" applyFill="1" applyBorder="1" applyAlignment="1">
      <alignment horizontal="right" wrapText="1"/>
    </xf>
    <xf numFmtId="0" fontId="35" fillId="0" borderId="2" xfId="10" applyFont="1" applyFill="1" applyBorder="1" applyAlignment="1">
      <alignment horizontal="right"/>
    </xf>
    <xf numFmtId="0" fontId="36" fillId="0" borderId="0" xfId="10" applyFont="1" applyFill="1" applyBorder="1"/>
    <xf numFmtId="4" fontId="31" fillId="0" borderId="0" xfId="23" applyNumberFormat="1" applyFont="1" applyFill="1" applyBorder="1" applyAlignment="1">
      <alignment horizontal="right"/>
    </xf>
    <xf numFmtId="3" fontId="36" fillId="0" borderId="0" xfId="10" applyNumberFormat="1" applyFont="1" applyFill="1" applyBorder="1" applyAlignment="1">
      <alignment horizontal="right" wrapText="1"/>
    </xf>
    <xf numFmtId="2" fontId="36" fillId="0" borderId="0" xfId="33" applyNumberFormat="1" applyFont="1" applyFill="1" applyBorder="1" applyAlignment="1">
      <alignment horizontal="right"/>
    </xf>
    <xf numFmtId="0" fontId="31" fillId="0" borderId="0" xfId="10" applyFont="1" applyFill="1" applyBorder="1"/>
    <xf numFmtId="4" fontId="31" fillId="0" borderId="0" xfId="28" applyNumberFormat="1" applyFont="1" applyFill="1" applyBorder="1" applyAlignment="1">
      <alignment horizontal="right"/>
    </xf>
    <xf numFmtId="3" fontId="31" fillId="0" borderId="0" xfId="10" applyNumberFormat="1" applyFont="1" applyFill="1" applyBorder="1" applyAlignment="1">
      <alignment horizontal="right" wrapText="1"/>
    </xf>
    <xf numFmtId="2" fontId="31" fillId="0" borderId="0" xfId="10" applyNumberFormat="1" applyFont="1" applyFill="1" applyBorder="1" applyAlignment="1">
      <alignment horizontal="right"/>
    </xf>
    <xf numFmtId="0" fontId="36" fillId="0" borderId="1" xfId="10" applyFont="1" applyFill="1" applyBorder="1"/>
    <xf numFmtId="4" fontId="31" fillId="0" borderId="1" xfId="23" applyNumberFormat="1" applyFont="1" applyFill="1" applyBorder="1" applyAlignment="1">
      <alignment horizontal="right"/>
    </xf>
    <xf numFmtId="3" fontId="36" fillId="0" borderId="1" xfId="10" applyNumberFormat="1" applyFont="1" applyFill="1" applyBorder="1" applyAlignment="1">
      <alignment horizontal="right" wrapText="1"/>
    </xf>
    <xf numFmtId="2" fontId="36" fillId="0" borderId="1" xfId="33" applyNumberFormat="1" applyFont="1" applyFill="1" applyBorder="1" applyAlignment="1">
      <alignment horizontal="right"/>
    </xf>
    <xf numFmtId="0" fontId="37" fillId="0" borderId="0" xfId="10" applyFont="1" applyFill="1" applyBorder="1"/>
    <xf numFmtId="0" fontId="32" fillId="0" borderId="0" xfId="10" applyFont="1" applyFill="1"/>
    <xf numFmtId="0" fontId="32" fillId="0" borderId="0" xfId="10" applyFont="1" applyFill="1" applyBorder="1" applyAlignment="1">
      <alignment vertical="center"/>
    </xf>
    <xf numFmtId="167" fontId="41" fillId="0" borderId="0" xfId="10" applyNumberFormat="1" applyFont="1" applyFill="1" applyBorder="1" applyAlignment="1">
      <alignment horizontal="right" wrapText="1"/>
    </xf>
    <xf numFmtId="167" fontId="41" fillId="0" borderId="0" xfId="10" applyNumberFormat="1" applyFont="1" applyFill="1" applyBorder="1" applyAlignment="1">
      <alignment horizontal="right"/>
    </xf>
    <xf numFmtId="167" fontId="41" fillId="0" borderId="1" xfId="10" applyNumberFormat="1" applyFont="1" applyFill="1" applyBorder="1" applyAlignment="1">
      <alignment horizontal="right" wrapText="1"/>
    </xf>
    <xf numFmtId="167" fontId="41" fillId="0" borderId="1" xfId="10" applyNumberFormat="1" applyFont="1" applyFill="1" applyBorder="1" applyAlignment="1">
      <alignment horizontal="right"/>
    </xf>
    <xf numFmtId="167" fontId="8" fillId="0" borderId="0" xfId="10" applyNumberFormat="1" applyFont="1" applyFill="1"/>
    <xf numFmtId="167" fontId="24" fillId="0" borderId="0" xfId="10" applyNumberFormat="1" applyFont="1" applyFill="1"/>
    <xf numFmtId="0" fontId="13" fillId="0" borderId="0" xfId="10" applyFont="1" applyFill="1" applyAlignment="1">
      <alignment horizontal="right" wrapText="1"/>
    </xf>
    <xf numFmtId="0" fontId="42" fillId="0" borderId="1" xfId="10" applyFont="1" applyFill="1" applyBorder="1" applyAlignment="1"/>
    <xf numFmtId="0" fontId="11" fillId="0" borderId="0" xfId="10" applyFont="1" applyFill="1" applyBorder="1" applyAlignment="1">
      <alignment horizontal="right" wrapText="1"/>
    </xf>
    <xf numFmtId="0" fontId="33" fillId="0" borderId="3" xfId="10" applyFont="1" applyFill="1" applyBorder="1" applyAlignment="1">
      <alignment horizontal="left" vertical="center"/>
    </xf>
    <xf numFmtId="0" fontId="40" fillId="0" borderId="3" xfId="10" applyFont="1" applyFill="1" applyBorder="1" applyAlignment="1">
      <alignment horizontal="right" vertical="top" wrapText="1"/>
    </xf>
    <xf numFmtId="0" fontId="8" fillId="0" borderId="0" xfId="10" applyFont="1" applyFill="1" applyAlignment="1">
      <alignment wrapText="1"/>
    </xf>
    <xf numFmtId="3" fontId="31" fillId="0" borderId="0" xfId="10" applyNumberFormat="1" applyFont="1" applyFill="1" applyBorder="1" applyAlignment="1">
      <alignment horizontal="left"/>
    </xf>
    <xf numFmtId="0" fontId="41" fillId="0" borderId="2" xfId="10" applyFont="1" applyFill="1" applyBorder="1" applyAlignment="1"/>
    <xf numFmtId="0" fontId="8" fillId="0" borderId="0" xfId="10" applyFont="1" applyFill="1" applyAlignment="1"/>
    <xf numFmtId="0" fontId="39" fillId="0" borderId="0" xfId="10" applyFont="1" applyAlignment="1">
      <alignment horizontal="left" readingOrder="1"/>
    </xf>
    <xf numFmtId="0" fontId="8" fillId="0" borderId="0" xfId="10" applyFont="1" applyFill="1" applyBorder="1" applyAlignment="1">
      <alignment horizontal="right"/>
    </xf>
    <xf numFmtId="0" fontId="8" fillId="0" borderId="0" xfId="10" applyFont="1" applyFill="1" applyBorder="1" applyAlignment="1">
      <alignment horizontal="right" wrapText="1"/>
    </xf>
    <xf numFmtId="0" fontId="13" fillId="0" borderId="0" xfId="10" applyFont="1" applyFill="1" applyBorder="1" applyAlignment="1">
      <alignment horizontal="right" wrapText="1"/>
    </xf>
    <xf numFmtId="0" fontId="41" fillId="0" borderId="0" xfId="10" applyFont="1" applyFill="1" applyBorder="1" applyAlignment="1"/>
    <xf numFmtId="0" fontId="17" fillId="0" borderId="0" xfId="10" applyFont="1" applyFill="1" applyBorder="1" applyAlignment="1"/>
    <xf numFmtId="3" fontId="31" fillId="0" borderId="1" xfId="10" applyNumberFormat="1" applyFont="1" applyFill="1" applyBorder="1" applyAlignment="1">
      <alignment horizontal="left"/>
    </xf>
    <xf numFmtId="0" fontId="8" fillId="0" borderId="0" xfId="10" applyFont="1"/>
    <xf numFmtId="0" fontId="43" fillId="0" borderId="0" xfId="10" applyFont="1" applyFill="1" applyAlignment="1">
      <alignment horizontal="right"/>
    </xf>
    <xf numFmtId="3" fontId="41" fillId="0" borderId="0" xfId="10" applyNumberFormat="1" applyFont="1" applyFill="1" applyBorder="1" applyAlignment="1">
      <alignment horizontal="left" indent="2"/>
    </xf>
    <xf numFmtId="0" fontId="8" fillId="0" borderId="0" xfId="10" applyFont="1" applyAlignment="1">
      <alignment horizontal="right"/>
    </xf>
    <xf numFmtId="0" fontId="42" fillId="0" borderId="0" xfId="10" applyFont="1" applyAlignment="1">
      <alignment horizontal="left" readingOrder="1"/>
    </xf>
    <xf numFmtId="165" fontId="8" fillId="0" borderId="0" xfId="10" applyNumberFormat="1" applyFont="1" applyFill="1"/>
    <xf numFmtId="0" fontId="42" fillId="0" borderId="0" xfId="10" applyFont="1" applyAlignment="1">
      <alignment horizontal="left" readingOrder="2"/>
    </xf>
    <xf numFmtId="0" fontId="33" fillId="0" borderId="0" xfId="10" applyFont="1" applyFill="1" applyBorder="1" applyAlignment="1">
      <alignment horizontal="left" vertical="center"/>
    </xf>
    <xf numFmtId="4" fontId="41" fillId="0" borderId="0" xfId="10" applyNumberFormat="1" applyFont="1" applyFill="1" applyBorder="1" applyAlignment="1">
      <alignment horizontal="right"/>
    </xf>
    <xf numFmtId="167" fontId="8" fillId="0" borderId="0" xfId="10" applyNumberFormat="1" applyFont="1" applyFill="1" applyAlignment="1">
      <alignment horizontal="right"/>
    </xf>
    <xf numFmtId="0" fontId="8" fillId="0" borderId="0" xfId="10" applyFont="1" applyFill="1" applyBorder="1"/>
    <xf numFmtId="0" fontId="40" fillId="0" borderId="0" xfId="10" applyFont="1" applyFill="1" applyBorder="1" applyAlignment="1">
      <alignment horizontal="right" vertical="top" wrapText="1"/>
    </xf>
    <xf numFmtId="0" fontId="12" fillId="0" borderId="0" xfId="10" applyFont="1" applyFill="1" applyBorder="1"/>
    <xf numFmtId="4" fontId="41" fillId="0" borderId="0" xfId="10" applyNumberFormat="1" applyFont="1" applyFill="1" applyBorder="1"/>
    <xf numFmtId="4" fontId="41" fillId="0" borderId="0" xfId="10" applyNumberFormat="1" applyFont="1" applyFill="1" applyBorder="1" applyAlignment="1">
      <alignment wrapText="1"/>
    </xf>
    <xf numFmtId="3" fontId="41" fillId="0" borderId="0" xfId="10" applyNumberFormat="1" applyFont="1" applyFill="1" applyBorder="1"/>
    <xf numFmtId="165" fontId="8" fillId="0" borderId="0" xfId="10" applyNumberFormat="1" applyFont="1" applyFill="1" applyAlignment="1">
      <alignment horizontal="right"/>
    </xf>
    <xf numFmtId="0" fontId="11" fillId="0" borderId="0" xfId="10" applyFont="1" applyFill="1" applyBorder="1" applyAlignment="1">
      <alignment wrapText="1"/>
    </xf>
    <xf numFmtId="0" fontId="42" fillId="0" borderId="0" xfId="10" applyFont="1" applyAlignment="1">
      <alignment horizontal="left"/>
    </xf>
    <xf numFmtId="0" fontId="33" fillId="0" borderId="3" xfId="10" applyFont="1" applyFill="1" applyBorder="1" applyAlignment="1">
      <alignment horizontal="right" vertical="top" wrapText="1"/>
    </xf>
    <xf numFmtId="0" fontId="46" fillId="0" borderId="0" xfId="10" applyFont="1" applyAlignment="1">
      <alignment horizontal="left" readingOrder="1"/>
    </xf>
    <xf numFmtId="0" fontId="8" fillId="0" borderId="0" xfId="10" applyFont="1" applyAlignment="1">
      <alignment horizontal="left"/>
    </xf>
    <xf numFmtId="0" fontId="34" fillId="0" borderId="0" xfId="10" applyFont="1" applyFill="1" applyAlignment="1">
      <alignment vertical="center"/>
    </xf>
    <xf numFmtId="0" fontId="47" fillId="0" borderId="0" xfId="10" applyFont="1" applyAlignment="1">
      <alignment horizontal="right" vertical="top" wrapText="1" readingOrder="1"/>
    </xf>
    <xf numFmtId="0" fontId="32" fillId="0" borderId="0" xfId="10" applyFont="1" applyFill="1" applyAlignment="1"/>
    <xf numFmtId="0" fontId="36" fillId="0" borderId="2" xfId="10" applyFont="1" applyFill="1" applyBorder="1"/>
    <xf numFmtId="0" fontId="46" fillId="0" borderId="0" xfId="10" applyFont="1" applyBorder="1" applyAlignment="1">
      <alignment horizontal="right" vertical="top" readingOrder="1"/>
    </xf>
    <xf numFmtId="0" fontId="47" fillId="0" borderId="0" xfId="10" applyFont="1" applyBorder="1" applyAlignment="1">
      <alignment horizontal="right" readingOrder="1"/>
    </xf>
    <xf numFmtId="0" fontId="33" fillId="0" borderId="3" xfId="10" applyFont="1" applyFill="1" applyBorder="1" applyAlignment="1">
      <alignment horizontal="right" vertical="center"/>
    </xf>
    <xf numFmtId="0" fontId="46" fillId="0" borderId="0" xfId="10" applyFont="1" applyBorder="1" applyAlignment="1">
      <alignment horizontal="left" vertical="top" readingOrder="1"/>
    </xf>
    <xf numFmtId="0" fontId="8" fillId="0" borderId="0" xfId="10" applyFont="1" applyAlignment="1">
      <alignment horizontal="right" wrapText="1"/>
    </xf>
    <xf numFmtId="0" fontId="36" fillId="0" borderId="0" xfId="10" applyFont="1" applyFill="1" applyBorder="1" applyAlignment="1">
      <alignment horizontal="left"/>
    </xf>
    <xf numFmtId="0" fontId="39" fillId="0" borderId="0" xfId="10" applyFont="1" applyAlignment="1">
      <alignment wrapText="1" readingOrder="1"/>
    </xf>
    <xf numFmtId="0" fontId="32" fillId="0" borderId="0" xfId="10" applyFont="1" applyFill="1" applyAlignment="1">
      <alignment horizontal="right" vertical="center"/>
    </xf>
    <xf numFmtId="0" fontId="8" fillId="2" borderId="0" xfId="10" applyFont="1" applyFill="1"/>
    <xf numFmtId="0" fontId="32" fillId="0" borderId="3" xfId="10" applyFont="1" applyFill="1" applyBorder="1" applyAlignment="1">
      <alignment horizontal="right" vertical="center"/>
    </xf>
    <xf numFmtId="167" fontId="24" fillId="0" borderId="0" xfId="10" applyNumberFormat="1" applyFont="1" applyFill="1" applyBorder="1" applyAlignment="1">
      <alignment horizontal="right"/>
    </xf>
    <xf numFmtId="167" fontId="24" fillId="0" borderId="0" xfId="10" applyNumberFormat="1" applyFont="1" applyFill="1" applyAlignment="1">
      <alignment horizontal="right"/>
    </xf>
    <xf numFmtId="0" fontId="8" fillId="2" borderId="0" xfId="10" applyFont="1" applyFill="1" applyBorder="1"/>
    <xf numFmtId="0" fontId="31" fillId="0" borderId="1" xfId="10" applyFont="1" applyFill="1" applyBorder="1" applyAlignment="1"/>
    <xf numFmtId="0" fontId="41" fillId="0" borderId="0" xfId="10" applyFont="1" applyFill="1" applyAlignment="1">
      <alignment horizontal="right"/>
    </xf>
    <xf numFmtId="0" fontId="31" fillId="0" borderId="0" xfId="10" applyFont="1" applyFill="1" applyBorder="1" applyAlignment="1"/>
    <xf numFmtId="0" fontId="8" fillId="0" borderId="1" xfId="10" applyFont="1" applyBorder="1" applyAlignment="1">
      <alignment horizontal="right"/>
    </xf>
    <xf numFmtId="0" fontId="33" fillId="0" borderId="2" xfId="10" applyFont="1" applyFill="1" applyBorder="1" applyAlignment="1"/>
    <xf numFmtId="3" fontId="33" fillId="0" borderId="2" xfId="10" applyNumberFormat="1" applyFont="1" applyFill="1" applyBorder="1" applyAlignment="1">
      <alignment horizontal="right"/>
    </xf>
    <xf numFmtId="4" fontId="33" fillId="0" borderId="2" xfId="10" applyNumberFormat="1" applyFont="1" applyFill="1" applyBorder="1" applyAlignment="1">
      <alignment horizontal="right"/>
    </xf>
    <xf numFmtId="3" fontId="31" fillId="0" borderId="0" xfId="10" applyNumberFormat="1" applyFont="1" applyFill="1" applyBorder="1" applyAlignment="1">
      <alignment horizontal="right"/>
    </xf>
    <xf numFmtId="0" fontId="31" fillId="0" borderId="0" xfId="10" applyFont="1" applyFill="1" applyBorder="1" applyAlignment="1">
      <alignment horizontal="left" indent="2"/>
    </xf>
    <xf numFmtId="0" fontId="31" fillId="0" borderId="0" xfId="10" applyFont="1" applyFill="1" applyBorder="1" applyAlignment="1">
      <alignment horizontal="left" wrapText="1" indent="2"/>
    </xf>
    <xf numFmtId="0" fontId="33" fillId="0" borderId="0" xfId="10" applyFont="1" applyFill="1" applyBorder="1" applyAlignment="1"/>
    <xf numFmtId="0" fontId="8" fillId="0" borderId="0" xfId="10" applyFont="1" applyBorder="1" applyAlignment="1">
      <alignment horizontal="right"/>
    </xf>
    <xf numFmtId="0" fontId="31" fillId="0" borderId="1" xfId="10" applyFont="1" applyFill="1" applyBorder="1" applyAlignment="1">
      <alignment horizontal="left" indent="2"/>
    </xf>
    <xf numFmtId="0" fontId="32" fillId="0" borderId="0" xfId="10" applyFont="1" applyAlignment="1">
      <alignment horizontal="left" readingOrder="1"/>
    </xf>
    <xf numFmtId="0" fontId="32" fillId="0" borderId="0" xfId="10" applyFont="1" applyFill="1" applyAlignment="1">
      <alignment horizontal="left" readingOrder="1"/>
    </xf>
    <xf numFmtId="2" fontId="8" fillId="0" borderId="0" xfId="10" applyNumberFormat="1" applyFont="1" applyAlignment="1">
      <alignment horizontal="right"/>
    </xf>
    <xf numFmtId="165" fontId="33" fillId="0" borderId="2" xfId="10" applyNumberFormat="1" applyFont="1" applyFill="1" applyBorder="1" applyAlignment="1">
      <alignment horizontal="right"/>
    </xf>
    <xf numFmtId="2" fontId="24" fillId="0" borderId="0" xfId="10" applyNumberFormat="1" applyFont="1" applyFill="1" applyBorder="1" applyAlignment="1">
      <alignment horizontal="right"/>
    </xf>
    <xf numFmtId="2" fontId="24" fillId="0" borderId="0" xfId="10" applyNumberFormat="1" applyFont="1" applyAlignment="1">
      <alignment horizontal="right"/>
    </xf>
    <xf numFmtId="0" fontId="19" fillId="0" borderId="0" xfId="10" applyFont="1" applyFill="1" applyAlignment="1">
      <alignment horizontal="right"/>
    </xf>
    <xf numFmtId="0" fontId="50" fillId="0" borderId="0" xfId="10" applyFont="1" applyAlignment="1">
      <alignment horizontal="left" readingOrder="1"/>
    </xf>
    <xf numFmtId="3" fontId="13" fillId="0" borderId="0" xfId="10" applyNumberFormat="1" applyFont="1" applyAlignment="1">
      <alignment horizontal="right"/>
    </xf>
    <xf numFmtId="3" fontId="32" fillId="0" borderId="0" xfId="10" applyNumberFormat="1" applyFont="1" applyFill="1" applyAlignment="1">
      <alignment horizontal="right"/>
    </xf>
    <xf numFmtId="3" fontId="8" fillId="0" borderId="0" xfId="10" applyNumberFormat="1" applyFont="1" applyFill="1"/>
    <xf numFmtId="0" fontId="31" fillId="0" borderId="0" xfId="10" applyFont="1" applyFill="1" applyBorder="1" applyAlignment="1">
      <alignment horizontal="left"/>
    </xf>
    <xf numFmtId="3" fontId="8" fillId="0" borderId="0" xfId="10" applyNumberFormat="1" applyFont="1" applyFill="1" applyAlignment="1">
      <alignment horizontal="right"/>
    </xf>
    <xf numFmtId="3" fontId="8" fillId="2" borderId="0" xfId="10" applyNumberFormat="1" applyFont="1" applyFill="1"/>
    <xf numFmtId="0" fontId="8" fillId="2" borderId="0" xfId="10" applyNumberFormat="1" applyFont="1" applyFill="1"/>
    <xf numFmtId="0" fontId="27" fillId="0" borderId="0" xfId="10" applyFont="1" applyFill="1" applyBorder="1" applyAlignment="1"/>
    <xf numFmtId="1" fontId="8" fillId="0" borderId="0" xfId="10" applyNumberFormat="1" applyFont="1" applyAlignment="1">
      <alignment horizontal="right"/>
    </xf>
    <xf numFmtId="3" fontId="51" fillId="0" borderId="4" xfId="0" applyNumberFormat="1" applyFont="1" applyBorder="1" applyAlignment="1">
      <alignment horizontal="center" vertical="center"/>
    </xf>
    <xf numFmtId="3" fontId="51" fillId="0" borderId="5" xfId="0" applyNumberFormat="1" applyFont="1" applyBorder="1" applyAlignment="1">
      <alignment horizontal="center" vertical="center"/>
    </xf>
    <xf numFmtId="1" fontId="8" fillId="0" borderId="0" xfId="10" applyNumberFormat="1" applyFont="1" applyBorder="1" applyAlignment="1">
      <alignment horizontal="right"/>
    </xf>
    <xf numFmtId="1" fontId="52" fillId="0" borderId="0" xfId="0" applyNumberFormat="1" applyFont="1" applyBorder="1"/>
    <xf numFmtId="3" fontId="32" fillId="0" borderId="0" xfId="10" applyNumberFormat="1" applyFont="1" applyAlignment="1">
      <alignment horizontal="right"/>
    </xf>
    <xf numFmtId="3" fontId="8" fillId="0" borderId="0" xfId="10" applyNumberFormat="1" applyFont="1" applyBorder="1" applyAlignment="1">
      <alignment horizontal="right"/>
    </xf>
    <xf numFmtId="0" fontId="31" fillId="0" borderId="1" xfId="10" applyFont="1" applyFill="1" applyBorder="1" applyAlignment="1">
      <alignment horizontal="left"/>
    </xf>
    <xf numFmtId="0" fontId="12" fillId="0" borderId="0" xfId="10" applyFont="1" applyFill="1" applyBorder="1" applyAlignment="1"/>
    <xf numFmtId="3" fontId="32" fillId="0" borderId="0" xfId="10" applyNumberFormat="1" applyFont="1" applyFill="1" applyBorder="1" applyAlignment="1">
      <alignment horizontal="right"/>
    </xf>
    <xf numFmtId="0" fontId="8" fillId="0" borderId="0" xfId="10" applyFont="1" applyFill="1" applyAlignment="1">
      <alignment horizontal="center"/>
    </xf>
    <xf numFmtId="169" fontId="8" fillId="2" borderId="0" xfId="10" applyNumberFormat="1" applyFont="1" applyFill="1"/>
    <xf numFmtId="0" fontId="50" fillId="0" borderId="0" xfId="10" applyFont="1" applyFill="1"/>
    <xf numFmtId="169" fontId="8" fillId="0" borderId="0" xfId="10" applyNumberFormat="1" applyFont="1"/>
    <xf numFmtId="0" fontId="13" fillId="0" borderId="0" xfId="10" applyFont="1" applyFill="1" applyAlignment="1">
      <alignment horizontal="left" readingOrder="1"/>
    </xf>
    <xf numFmtId="173" fontId="8" fillId="0" borderId="0" xfId="10" applyNumberFormat="1" applyFont="1" applyAlignment="1">
      <alignment horizontal="right"/>
    </xf>
    <xf numFmtId="1" fontId="32" fillId="3" borderId="0" xfId="10" applyNumberFormat="1" applyFont="1" applyFill="1" applyAlignment="1">
      <alignment horizontal="right"/>
    </xf>
    <xf numFmtId="0" fontId="32" fillId="0" borderId="0" xfId="10" applyFont="1" applyFill="1" applyAlignment="1">
      <alignment horizontal="left" vertical="top" readingOrder="1"/>
    </xf>
    <xf numFmtId="173" fontId="8" fillId="0" borderId="0" xfId="10" applyNumberFormat="1" applyFont="1"/>
    <xf numFmtId="2" fontId="8" fillId="0" borderId="0" xfId="10" applyNumberFormat="1" applyFont="1"/>
    <xf numFmtId="167" fontId="8" fillId="0" borderId="0" xfId="10" applyNumberFormat="1" applyFont="1"/>
    <xf numFmtId="0" fontId="32" fillId="0" borderId="0" xfId="10" applyFont="1" applyBorder="1" applyAlignment="1">
      <alignment horizontal="left"/>
    </xf>
    <xf numFmtId="0" fontId="32" fillId="0" borderId="0" xfId="10" applyFont="1" applyBorder="1"/>
    <xf numFmtId="0" fontId="8" fillId="0" borderId="0" xfId="10" applyFont="1" applyBorder="1" applyAlignment="1">
      <alignment horizontal="left"/>
    </xf>
    <xf numFmtId="0" fontId="8" fillId="0" borderId="0" xfId="10" applyFont="1" applyBorder="1"/>
    <xf numFmtId="2" fontId="33" fillId="0" borderId="0" xfId="10" applyNumberFormat="1" applyFont="1" applyFill="1" applyBorder="1" applyAlignment="1">
      <alignment horizontal="right" vertical="center"/>
    </xf>
    <xf numFmtId="173" fontId="8" fillId="0" borderId="0" xfId="10" applyNumberFormat="1" applyFont="1" applyFill="1"/>
    <xf numFmtId="2" fontId="8" fillId="0" borderId="0" xfId="10" applyNumberFormat="1" applyFont="1" applyBorder="1"/>
    <xf numFmtId="173" fontId="8" fillId="0" borderId="0" xfId="10" applyNumberFormat="1" applyFont="1" applyFill="1" applyBorder="1"/>
    <xf numFmtId="0" fontId="31" fillId="0" borderId="0" xfId="10" applyFont="1" applyFill="1"/>
    <xf numFmtId="0" fontId="0" fillId="0" borderId="0" xfId="0" applyFill="1"/>
    <xf numFmtId="0" fontId="33" fillId="0" borderId="3" xfId="10" applyFont="1" applyFill="1" applyBorder="1" applyAlignment="1">
      <alignment horizontal="left"/>
    </xf>
    <xf numFmtId="0" fontId="33" fillId="0" borderId="0" xfId="10" applyFont="1" applyFill="1" applyBorder="1" applyAlignment="1">
      <alignment horizontal="left"/>
    </xf>
    <xf numFmtId="4" fontId="8" fillId="0" borderId="0" xfId="10" applyNumberFormat="1" applyFont="1"/>
    <xf numFmtId="0" fontId="56" fillId="0" borderId="0" xfId="0" applyFont="1" applyFill="1"/>
    <xf numFmtId="0" fontId="0" fillId="0" borderId="0" xfId="0" applyFill="1" applyAlignment="1">
      <alignment vertical="center"/>
    </xf>
    <xf numFmtId="0" fontId="57" fillId="0" borderId="0" xfId="0" applyFont="1"/>
    <xf numFmtId="0" fontId="0" fillId="0" borderId="0" xfId="0" applyAlignment="1">
      <alignment vertical="center"/>
    </xf>
    <xf numFmtId="0" fontId="58" fillId="0" borderId="0" xfId="0" applyFont="1" applyAlignment="1"/>
    <xf numFmtId="0" fontId="59" fillId="0" borderId="0" xfId="0" applyFont="1"/>
    <xf numFmtId="3" fontId="8" fillId="0" borderId="0" xfId="10" applyNumberFormat="1" applyFont="1"/>
    <xf numFmtId="0" fontId="61" fillId="0" borderId="0" xfId="0" applyFont="1"/>
    <xf numFmtId="0" fontId="13" fillId="0" borderId="0" xfId="10" applyFont="1" applyAlignment="1">
      <alignment horizontal="left" readingOrder="1"/>
    </xf>
    <xf numFmtId="174" fontId="8" fillId="0" borderId="0" xfId="10" applyNumberFormat="1" applyFont="1"/>
    <xf numFmtId="4" fontId="0" fillId="0" borderId="0" xfId="0" applyNumberFormat="1"/>
    <xf numFmtId="0" fontId="62" fillId="0" borderId="3" xfId="0" applyFont="1" applyBorder="1"/>
    <xf numFmtId="0" fontId="55" fillId="4" borderId="0" xfId="0" applyFont="1" applyFill="1" applyBorder="1" applyAlignment="1">
      <alignment horizontal="right" vertical="top" readingOrder="2"/>
    </xf>
    <xf numFmtId="0" fontId="41" fillId="0" borderId="0" xfId="10" applyFont="1" applyFill="1" applyAlignment="1">
      <alignment horizontal="left"/>
    </xf>
    <xf numFmtId="0" fontId="34" fillId="0" borderId="1" xfId="10" applyFont="1" applyFill="1" applyBorder="1" applyAlignment="1">
      <alignment horizontal="right" vertical="center"/>
    </xf>
    <xf numFmtId="0" fontId="33" fillId="0" borderId="3" xfId="10" applyFont="1" applyFill="1" applyBorder="1" applyAlignment="1">
      <alignment vertical="center"/>
    </xf>
    <xf numFmtId="0" fontId="33" fillId="0" borderId="3" xfId="10" applyFont="1" applyFill="1" applyBorder="1" applyAlignment="1">
      <alignment horizontal="right" vertical="center" wrapText="1"/>
    </xf>
    <xf numFmtId="3" fontId="33" fillId="0" borderId="0" xfId="10" applyNumberFormat="1" applyFont="1" applyFill="1" applyBorder="1" applyAlignment="1">
      <alignment horizontal="right"/>
    </xf>
    <xf numFmtId="3" fontId="31" fillId="0" borderId="1" xfId="10" applyNumberFormat="1" applyFont="1" applyFill="1" applyBorder="1" applyAlignment="1">
      <alignment horizontal="right"/>
    </xf>
    <xf numFmtId="0" fontId="41" fillId="0" borderId="0" xfId="10" applyFont="1" applyFill="1" applyAlignment="1"/>
    <xf numFmtId="0" fontId="34" fillId="0" borderId="0" xfId="10" applyFont="1" applyFill="1" applyAlignment="1">
      <alignment horizontal="right" vertical="center"/>
    </xf>
    <xf numFmtId="0" fontId="42" fillId="0" borderId="1" xfId="10" applyFont="1" applyFill="1" applyBorder="1" applyAlignment="1">
      <alignment horizontal="right"/>
    </xf>
    <xf numFmtId="165" fontId="8" fillId="0" borderId="0" xfId="10" applyNumberFormat="1" applyFont="1"/>
    <xf numFmtId="170" fontId="8" fillId="0" borderId="0" xfId="1" applyNumberFormat="1" applyFont="1"/>
    <xf numFmtId="165" fontId="31" fillId="0" borderId="0" xfId="10" applyNumberFormat="1" applyFont="1" applyFill="1" applyBorder="1" applyAlignment="1">
      <alignment horizontal="right"/>
    </xf>
    <xf numFmtId="165" fontId="31" fillId="0" borderId="1" xfId="10" applyNumberFormat="1" applyFont="1" applyFill="1" applyBorder="1" applyAlignment="1">
      <alignment horizontal="right"/>
    </xf>
    <xf numFmtId="165" fontId="41" fillId="0" borderId="0" xfId="10" applyNumberFormat="1" applyFont="1" applyFill="1" applyAlignment="1">
      <alignment horizontal="right"/>
    </xf>
    <xf numFmtId="0" fontId="26" fillId="0" borderId="0" xfId="10" applyFont="1" applyFill="1" applyAlignment="1">
      <alignment horizontal="left"/>
    </xf>
    <xf numFmtId="0" fontId="26" fillId="0" borderId="0" xfId="10" applyFont="1" applyFill="1" applyAlignment="1">
      <alignment horizontal="right"/>
    </xf>
    <xf numFmtId="0" fontId="27" fillId="0" borderId="0" xfId="10" applyFont="1" applyFill="1" applyAlignment="1">
      <alignment horizontal="right"/>
    </xf>
    <xf numFmtId="0" fontId="11" fillId="0" borderId="0" xfId="10" applyFont="1" applyFill="1" applyAlignment="1">
      <alignment horizontal="center"/>
    </xf>
    <xf numFmtId="0" fontId="63" fillId="0" borderId="0" xfId="0" applyFont="1"/>
    <xf numFmtId="3" fontId="64" fillId="0" borderId="0" xfId="0" applyNumberFormat="1" applyFont="1"/>
    <xf numFmtId="3" fontId="65" fillId="0" borderId="0" xfId="0" applyNumberFormat="1" applyFont="1" applyAlignment="1">
      <alignment horizontal="right"/>
    </xf>
    <xf numFmtId="0" fontId="40" fillId="0" borderId="1" xfId="10" applyFont="1" applyFill="1" applyBorder="1" applyAlignment="1">
      <alignment horizontal="right"/>
    </xf>
    <xf numFmtId="0" fontId="24" fillId="0" borderId="0" xfId="10" applyFont="1"/>
    <xf numFmtId="165" fontId="40" fillId="0" borderId="0" xfId="10" applyNumberFormat="1" applyFont="1" applyFill="1" applyAlignment="1">
      <alignment horizontal="right"/>
    </xf>
    <xf numFmtId="0" fontId="66" fillId="0" borderId="0" xfId="10" applyFont="1" applyAlignment="1">
      <alignment horizontal="left" readingOrder="1"/>
    </xf>
    <xf numFmtId="175" fontId="8" fillId="0" borderId="0" xfId="10" applyNumberFormat="1" applyFont="1"/>
    <xf numFmtId="0" fontId="33" fillId="0" borderId="0" xfId="10" applyFont="1" applyAlignment="1">
      <alignment horizontal="right"/>
    </xf>
    <xf numFmtId="0" fontId="31" fillId="0" borderId="0" xfId="10" applyFont="1" applyAlignment="1">
      <alignment horizontal="right"/>
    </xf>
    <xf numFmtId="0" fontId="40" fillId="0" borderId="0" xfId="10" applyFont="1" applyFill="1" applyAlignment="1">
      <alignment horizontal="right"/>
    </xf>
    <xf numFmtId="43" fontId="8" fillId="0" borderId="0" xfId="1" applyFont="1"/>
    <xf numFmtId="0" fontId="31" fillId="0" borderId="0" xfId="10" applyFont="1" applyFill="1" applyBorder="1" applyAlignment="1">
      <alignment readingOrder="1"/>
    </xf>
    <xf numFmtId="170" fontId="31" fillId="0" borderId="0" xfId="1" applyNumberFormat="1" applyFont="1" applyFill="1" applyAlignment="1">
      <alignment horizontal="right"/>
    </xf>
    <xf numFmtId="165" fontId="33" fillId="0" borderId="0" xfId="10" applyNumberFormat="1" applyFont="1" applyFill="1" applyBorder="1" applyAlignment="1">
      <alignment horizontal="right"/>
    </xf>
    <xf numFmtId="0" fontId="50" fillId="0" borderId="0" xfId="0" applyFont="1" applyBorder="1" applyAlignment="1">
      <alignment horizontal="right" readingOrder="2"/>
    </xf>
    <xf numFmtId="170" fontId="31" fillId="0" borderId="0" xfId="1" applyNumberFormat="1" applyFont="1" applyFill="1" applyBorder="1" applyAlignment="1">
      <alignment horizontal="right"/>
    </xf>
    <xf numFmtId="0" fontId="33" fillId="0" borderId="0" xfId="10" applyFont="1" applyFill="1" applyBorder="1" applyAlignment="1">
      <alignment readingOrder="1"/>
    </xf>
    <xf numFmtId="170" fontId="33" fillId="0" borderId="0" xfId="1" applyNumberFormat="1" applyFont="1" applyFill="1" applyAlignment="1">
      <alignment horizontal="right"/>
    </xf>
    <xf numFmtId="3" fontId="8" fillId="0" borderId="0" xfId="10" applyNumberFormat="1" applyFont="1" applyBorder="1"/>
    <xf numFmtId="0" fontId="8" fillId="5" borderId="0" xfId="10" applyFont="1" applyFill="1" applyBorder="1" applyAlignment="1">
      <alignment horizontal="right"/>
    </xf>
    <xf numFmtId="0" fontId="31" fillId="0" borderId="0" xfId="10" applyFont="1" applyFill="1" applyBorder="1" applyAlignment="1">
      <alignment wrapText="1" readingOrder="1"/>
    </xf>
    <xf numFmtId="0" fontId="31" fillId="0" borderId="1" xfId="10" applyFont="1" applyFill="1" applyBorder="1" applyAlignment="1">
      <alignment wrapText="1" readingOrder="1"/>
    </xf>
    <xf numFmtId="0" fontId="31" fillId="0" borderId="1" xfId="36" applyFont="1" applyFill="1" applyBorder="1" applyAlignment="1">
      <alignment horizontal="right"/>
    </xf>
    <xf numFmtId="0" fontId="8" fillId="6" borderId="0" xfId="10" applyFont="1" applyFill="1"/>
    <xf numFmtId="3" fontId="8" fillId="6" borderId="0" xfId="10" applyNumberFormat="1" applyFont="1" applyFill="1"/>
    <xf numFmtId="4" fontId="33" fillId="0" borderId="0" xfId="10" applyNumberFormat="1" applyFont="1" applyFill="1" applyBorder="1" applyAlignment="1">
      <alignment horizontal="right"/>
    </xf>
    <xf numFmtId="9" fontId="8" fillId="0" borderId="0" xfId="2" applyFont="1" applyFill="1"/>
    <xf numFmtId="0" fontId="8" fillId="6" borderId="0" xfId="10" applyFont="1" applyFill="1" applyBorder="1"/>
    <xf numFmtId="0" fontId="11" fillId="6" borderId="0" xfId="10" applyFont="1" applyFill="1"/>
    <xf numFmtId="0" fontId="33" fillId="0" borderId="0" xfId="10" applyFont="1" applyFill="1" applyBorder="1" applyAlignment="1">
      <alignment horizontal="right"/>
    </xf>
    <xf numFmtId="0" fontId="32" fillId="0" borderId="0" xfId="10" applyFont="1" applyFill="1" applyAlignment="1">
      <alignment horizontal="right"/>
    </xf>
    <xf numFmtId="0" fontId="13" fillId="0" borderId="0" xfId="10" applyFont="1" applyFill="1" applyBorder="1" applyAlignment="1"/>
    <xf numFmtId="0" fontId="33" fillId="0" borderId="3" xfId="11" applyFont="1" applyFill="1" applyBorder="1" applyAlignment="1">
      <alignment horizontal="right"/>
    </xf>
    <xf numFmtId="0" fontId="32" fillId="0" borderId="0" xfId="10" applyFont="1" applyFill="1" applyBorder="1" applyAlignment="1">
      <alignment horizontal="right" vertical="center" wrapText="1"/>
    </xf>
    <xf numFmtId="0" fontId="33" fillId="0" borderId="0" xfId="11" applyFont="1" applyFill="1" applyBorder="1" applyAlignment="1"/>
    <xf numFmtId="168" fontId="33" fillId="0" borderId="0" xfId="1" applyNumberFormat="1" applyFont="1" applyFill="1" applyBorder="1" applyAlignment="1">
      <alignment horizontal="right" indent="2"/>
    </xf>
    <xf numFmtId="0" fontId="31" fillId="0" borderId="0" xfId="11" applyFont="1" applyFill="1" applyBorder="1" applyAlignment="1">
      <alignment horizontal="left"/>
    </xf>
    <xf numFmtId="0" fontId="31" fillId="0" borderId="0" xfId="11" applyFont="1" applyFill="1" applyBorder="1" applyAlignment="1">
      <alignment horizontal="right"/>
    </xf>
    <xf numFmtId="0" fontId="31" fillId="0" borderId="1" xfId="11" applyFont="1" applyFill="1" applyBorder="1" applyAlignment="1">
      <alignment horizontal="left"/>
    </xf>
    <xf numFmtId="0" fontId="31" fillId="0" borderId="1" xfId="11" applyFont="1" applyFill="1" applyBorder="1" applyAlignment="1">
      <alignment horizontal="right"/>
    </xf>
    <xf numFmtId="0" fontId="0" fillId="0" borderId="0" xfId="0" applyNumberFormat="1" applyAlignment="1">
      <alignment horizontal="right"/>
    </xf>
    <xf numFmtId="0" fontId="22" fillId="0" borderId="0" xfId="10" applyFont="1" applyFill="1" applyBorder="1" applyAlignment="1"/>
    <xf numFmtId="4" fontId="22" fillId="0" borderId="0" xfId="10" applyNumberFormat="1" applyFont="1" applyFill="1" applyBorder="1" applyAlignment="1"/>
    <xf numFmtId="3" fontId="22" fillId="0" borderId="0" xfId="10" applyNumberFormat="1" applyFont="1" applyFill="1" applyBorder="1" applyAlignment="1"/>
    <xf numFmtId="0" fontId="31" fillId="0" borderId="0" xfId="10" applyFont="1" applyFill="1" applyAlignment="1">
      <alignment horizontal="left" readingOrder="1"/>
    </xf>
    <xf numFmtId="0" fontId="32" fillId="0" borderId="0" xfId="10" applyFont="1" applyFill="1" applyBorder="1" applyAlignment="1">
      <alignment readingOrder="1"/>
    </xf>
    <xf numFmtId="0" fontId="31" fillId="0" borderId="0" xfId="10" applyFont="1" applyFill="1" applyBorder="1" applyAlignment="1">
      <alignment horizontal="left" wrapText="1"/>
    </xf>
    <xf numFmtId="0" fontId="31" fillId="0" borderId="0" xfId="10" applyFont="1" applyFill="1" applyAlignment="1">
      <alignment horizontal="right"/>
    </xf>
    <xf numFmtId="0" fontId="31" fillId="0" borderId="0" xfId="10" applyFont="1" applyFill="1" applyBorder="1" applyAlignment="1">
      <alignment wrapText="1"/>
    </xf>
    <xf numFmtId="0" fontId="31" fillId="0" borderId="1" xfId="10" applyFont="1" applyFill="1" applyBorder="1" applyAlignment="1">
      <alignment horizontal="right"/>
    </xf>
    <xf numFmtId="168" fontId="31" fillId="0" borderId="1" xfId="1" applyNumberFormat="1" applyFont="1" applyFill="1" applyBorder="1" applyAlignment="1"/>
    <xf numFmtId="0" fontId="68" fillId="0" borderId="0" xfId="10" applyFont="1" applyFill="1"/>
    <xf numFmtId="0" fontId="69" fillId="0" borderId="0" xfId="10" applyFont="1" applyFill="1" applyAlignment="1">
      <alignment horizontal="right"/>
    </xf>
    <xf numFmtId="0" fontId="70" fillId="0" borderId="3" xfId="10" applyFont="1" applyFill="1" applyBorder="1" applyAlignment="1">
      <alignment horizontal="right" vertical="center"/>
    </xf>
    <xf numFmtId="0" fontId="71" fillId="0" borderId="0" xfId="10" applyFont="1" applyFill="1" applyBorder="1" applyAlignment="1">
      <alignment horizontal="left" wrapText="1"/>
    </xf>
    <xf numFmtId="2" fontId="71" fillId="0" borderId="0" xfId="10" applyNumberFormat="1" applyFont="1" applyFill="1" applyAlignment="1">
      <alignment horizontal="right"/>
    </xf>
    <xf numFmtId="2" fontId="31" fillId="0" borderId="0" xfId="10" applyNumberFormat="1" applyFont="1" applyFill="1" applyBorder="1" applyAlignment="1">
      <alignment wrapText="1"/>
    </xf>
    <xf numFmtId="0" fontId="71" fillId="0" borderId="0" xfId="10" applyFont="1" applyFill="1" applyBorder="1" applyAlignment="1">
      <alignment horizontal="left"/>
    </xf>
    <xf numFmtId="2" fontId="31" fillId="0" borderId="0" xfId="10" applyNumberFormat="1" applyFont="1" applyFill="1" applyBorder="1" applyAlignment="1"/>
    <xf numFmtId="0" fontId="71" fillId="0" borderId="1" xfId="10" applyFont="1" applyFill="1" applyBorder="1" applyAlignment="1">
      <alignment horizontal="left"/>
    </xf>
    <xf numFmtId="2" fontId="71" fillId="0" borderId="1" xfId="10" applyNumberFormat="1" applyFont="1" applyFill="1" applyBorder="1" applyAlignment="1">
      <alignment horizontal="right"/>
    </xf>
    <xf numFmtId="2" fontId="31" fillId="0" borderId="1" xfId="10" applyNumberFormat="1" applyFont="1" applyFill="1" applyBorder="1" applyAlignment="1"/>
    <xf numFmtId="0" fontId="13" fillId="0" borderId="0" xfId="10" applyFont="1" applyFill="1" applyBorder="1" applyAlignment="1">
      <alignment readingOrder="1"/>
    </xf>
    <xf numFmtId="0" fontId="12" fillId="0" borderId="1" xfId="10" applyFont="1" applyFill="1" applyBorder="1" applyAlignment="1">
      <alignment horizontal="right"/>
    </xf>
    <xf numFmtId="2" fontId="31" fillId="0" borderId="0" xfId="10" applyNumberFormat="1" applyFont="1" applyFill="1" applyAlignment="1">
      <alignment horizontal="right" vertical="center" readingOrder="2"/>
    </xf>
    <xf numFmtId="0" fontId="31" fillId="0" borderId="0" xfId="10" applyFont="1" applyFill="1" applyBorder="1" applyAlignment="1">
      <alignment horizontal="right" vertical="center" readingOrder="2"/>
    </xf>
    <xf numFmtId="0" fontId="8" fillId="0" borderId="0" xfId="10" applyFont="1" applyFill="1" applyBorder="1" applyAlignment="1">
      <alignment horizontal="right" vertical="center" readingOrder="2"/>
    </xf>
    <xf numFmtId="0" fontId="26" fillId="0" borderId="0" xfId="10" applyFont="1" applyFill="1"/>
    <xf numFmtId="0" fontId="34" fillId="0" borderId="0" xfId="10" applyFont="1" applyFill="1" applyAlignment="1">
      <alignment wrapText="1"/>
    </xf>
    <xf numFmtId="2" fontId="31" fillId="0" borderId="1" xfId="36" applyNumberFormat="1" applyFont="1" applyFill="1" applyBorder="1" applyAlignment="1">
      <alignment horizontal="right"/>
    </xf>
    <xf numFmtId="165" fontId="31" fillId="0" borderId="0" xfId="10" applyNumberFormat="1" applyFont="1" applyFill="1" applyBorder="1" applyAlignment="1">
      <alignment horizontal="right" wrapText="1"/>
    </xf>
    <xf numFmtId="0" fontId="32" fillId="0" borderId="1" xfId="10" applyFont="1" applyFill="1" applyBorder="1" applyAlignment="1">
      <alignment horizontal="right" vertical="center"/>
    </xf>
    <xf numFmtId="170" fontId="8" fillId="5" borderId="0" xfId="10" applyNumberFormat="1" applyFont="1" applyFill="1" applyBorder="1" applyAlignment="1">
      <alignment horizontal="right"/>
    </xf>
    <xf numFmtId="166" fontId="12" fillId="0" borderId="0" xfId="7" applyNumberFormat="1" applyFont="1" applyFill="1" applyBorder="1" applyAlignment="1"/>
    <xf numFmtId="166" fontId="12" fillId="0" borderId="1" xfId="7" applyNumberFormat="1" applyFont="1" applyFill="1" applyBorder="1" applyAlignment="1"/>
    <xf numFmtId="0" fontId="53" fillId="0" borderId="0" xfId="0" applyFont="1" applyFill="1" applyBorder="1" applyAlignment="1">
      <alignment horizontal="right" vertical="top" readingOrder="2"/>
    </xf>
    <xf numFmtId="0" fontId="50" fillId="0" borderId="0" xfId="0" applyFont="1" applyFill="1" applyBorder="1" applyAlignment="1">
      <alignment horizontal="right" vertical="top" readingOrder="2"/>
    </xf>
    <xf numFmtId="0" fontId="50" fillId="0" borderId="0" xfId="0" applyFont="1" applyBorder="1" applyAlignment="1">
      <alignment horizontal="right" vertical="top" readingOrder="2"/>
    </xf>
    <xf numFmtId="0" fontId="53" fillId="0" borderId="0" xfId="0" applyFont="1" applyBorder="1" applyAlignment="1">
      <alignment horizontal="right" readingOrder="2"/>
    </xf>
    <xf numFmtId="4" fontId="8" fillId="0" borderId="0" xfId="10" applyNumberFormat="1" applyFont="1" applyBorder="1"/>
    <xf numFmtId="3" fontId="54" fillId="0" borderId="0" xfId="0" applyNumberFormat="1" applyFont="1" applyBorder="1" applyAlignment="1">
      <alignment horizontal="center" vertical="center"/>
    </xf>
    <xf numFmtId="0" fontId="55" fillId="4" borderId="0" xfId="0" applyFont="1" applyFill="1" applyBorder="1" applyAlignment="1">
      <alignment horizontal="right" readingOrder="2"/>
    </xf>
    <xf numFmtId="0" fontId="31" fillId="0" borderId="0" xfId="10" applyFont="1" applyFill="1" applyBorder="1" applyAlignment="1">
      <alignment horizontal="left" vertical="center" wrapText="1"/>
    </xf>
    <xf numFmtId="0" fontId="73" fillId="0" borderId="0" xfId="10" applyFont="1" applyFill="1" applyBorder="1" applyAlignment="1">
      <alignment horizontal="left" vertical="center" indent="1"/>
    </xf>
    <xf numFmtId="0" fontId="73" fillId="0" borderId="0" xfId="10" applyFont="1" applyFill="1" applyAlignment="1">
      <alignment horizontal="left" vertical="center"/>
    </xf>
    <xf numFmtId="0" fontId="73" fillId="0" borderId="0" xfId="10" applyFont="1" applyFill="1" applyBorder="1" applyAlignment="1">
      <alignment vertical="center" wrapText="1" readingOrder="1"/>
    </xf>
    <xf numFmtId="0" fontId="12" fillId="0" borderId="0" xfId="10" applyFont="1" applyFill="1" applyBorder="1" applyAlignment="1">
      <alignment horizontal="right"/>
    </xf>
    <xf numFmtId="168" fontId="15" fillId="0" borderId="0" xfId="1" applyNumberFormat="1" applyFont="1" applyFill="1" applyAlignment="1">
      <alignment horizontal="right"/>
    </xf>
    <xf numFmtId="0" fontId="15" fillId="0" borderId="1" xfId="10" applyFont="1" applyFill="1" applyBorder="1" applyAlignment="1">
      <alignment vertical="center"/>
    </xf>
    <xf numFmtId="0" fontId="15" fillId="0" borderId="1" xfId="10" applyFont="1" applyFill="1" applyBorder="1" applyAlignment="1">
      <alignment horizontal="right" vertical="center"/>
    </xf>
    <xf numFmtId="0" fontId="15" fillId="0" borderId="1" xfId="10" applyFont="1" applyFill="1" applyBorder="1" applyAlignment="1">
      <alignment horizontal="right"/>
    </xf>
    <xf numFmtId="3" fontId="12" fillId="0" borderId="0" xfId="10" applyNumberFormat="1" applyFont="1" applyFill="1" applyBorder="1" applyAlignment="1">
      <alignment horizontal="left"/>
    </xf>
    <xf numFmtId="0" fontId="15" fillId="0" borderId="3" xfId="10" applyFont="1" applyFill="1" applyBorder="1"/>
    <xf numFmtId="3" fontId="15" fillId="0" borderId="2" xfId="10" applyNumberFormat="1" applyFont="1" applyFill="1" applyBorder="1"/>
    <xf numFmtId="0" fontId="73" fillId="0" borderId="0" xfId="10" applyFont="1" applyFill="1"/>
    <xf numFmtId="3" fontId="12" fillId="0" borderId="1" xfId="10" applyNumberFormat="1" applyFont="1" applyFill="1" applyBorder="1" applyAlignment="1">
      <alignment horizontal="left"/>
    </xf>
    <xf numFmtId="0" fontId="15" fillId="0" borderId="2" xfId="10" applyFont="1" applyFill="1" applyBorder="1" applyAlignment="1">
      <alignment horizontal="right"/>
    </xf>
    <xf numFmtId="0" fontId="15" fillId="0" borderId="2" xfId="10" applyFont="1" applyFill="1" applyBorder="1" applyAlignment="1">
      <alignment horizontal="right" vertical="center"/>
    </xf>
    <xf numFmtId="0" fontId="74" fillId="0" borderId="0" xfId="10" applyFont="1" applyFill="1" applyAlignment="1">
      <alignment vertical="center"/>
    </xf>
    <xf numFmtId="0" fontId="75" fillId="0" borderId="0" xfId="10" applyFont="1" applyFill="1" applyAlignment="1">
      <alignment vertical="center"/>
    </xf>
    <xf numFmtId="0" fontId="75" fillId="0" borderId="0" xfId="10" applyFont="1" applyFill="1"/>
    <xf numFmtId="3" fontId="31" fillId="0" borderId="0" xfId="10" applyNumberFormat="1" applyFont="1" applyFill="1" applyBorder="1" applyAlignment="1"/>
    <xf numFmtId="167" fontId="31" fillId="0" borderId="0" xfId="10" applyNumberFormat="1" applyFont="1" applyFill="1" applyBorder="1" applyAlignment="1">
      <alignment horizontal="right" wrapText="1"/>
    </xf>
    <xf numFmtId="167" fontId="31" fillId="0" borderId="0" xfId="10" applyNumberFormat="1" applyFont="1" applyFill="1" applyBorder="1" applyAlignment="1">
      <alignment horizontal="right"/>
    </xf>
    <xf numFmtId="3" fontId="31" fillId="0" borderId="1" xfId="10" applyNumberFormat="1" applyFont="1" applyFill="1" applyBorder="1" applyAlignment="1"/>
    <xf numFmtId="167" fontId="31" fillId="0" borderId="1" xfId="10" applyNumberFormat="1" applyFont="1" applyFill="1" applyBorder="1" applyAlignment="1">
      <alignment horizontal="right" wrapText="1"/>
    </xf>
    <xf numFmtId="167" fontId="31" fillId="0" borderId="1" xfId="10" applyNumberFormat="1" applyFont="1" applyFill="1" applyBorder="1" applyAlignment="1">
      <alignment horizontal="right"/>
    </xf>
    <xf numFmtId="167" fontId="31" fillId="0" borderId="0" xfId="10" applyNumberFormat="1" applyFont="1" applyFill="1"/>
    <xf numFmtId="167" fontId="27" fillId="0" borderId="0" xfId="10" applyNumberFormat="1" applyFont="1" applyFill="1"/>
    <xf numFmtId="3" fontId="31" fillId="0" borderId="0" xfId="10" applyNumberFormat="1" applyFont="1" applyFill="1" applyBorder="1" applyAlignment="1">
      <alignment horizontal="left" indent="2"/>
    </xf>
    <xf numFmtId="0" fontId="76" fillId="0" borderId="3" xfId="10" applyFont="1" applyFill="1" applyBorder="1" applyAlignment="1">
      <alignment horizontal="left" vertical="top"/>
    </xf>
    <xf numFmtId="0" fontId="76" fillId="0" borderId="3" xfId="10" applyFont="1" applyFill="1" applyBorder="1" applyAlignment="1">
      <alignment horizontal="right" vertical="center" wrapText="1"/>
    </xf>
    <xf numFmtId="165" fontId="77" fillId="0" borderId="2" xfId="10" applyNumberFormat="1" applyFont="1" applyFill="1" applyBorder="1" applyAlignment="1">
      <alignment horizontal="right"/>
    </xf>
    <xf numFmtId="165" fontId="77" fillId="0" borderId="2" xfId="10" applyNumberFormat="1" applyFont="1" applyFill="1" applyBorder="1" applyAlignment="1">
      <alignment horizontal="right" wrapText="1"/>
    </xf>
    <xf numFmtId="165" fontId="77" fillId="0" borderId="0" xfId="10" applyNumberFormat="1" applyFont="1" applyFill="1" applyBorder="1" applyAlignment="1">
      <alignment horizontal="right"/>
    </xf>
    <xf numFmtId="165" fontId="77" fillId="0" borderId="0" xfId="10" applyNumberFormat="1" applyFont="1" applyFill="1" applyBorder="1" applyAlignment="1">
      <alignment horizontal="right" wrapText="1"/>
    </xf>
    <xf numFmtId="165" fontId="77" fillId="0" borderId="1" xfId="10" applyNumberFormat="1" applyFont="1" applyFill="1" applyBorder="1" applyAlignment="1">
      <alignment horizontal="right"/>
    </xf>
    <xf numFmtId="165" fontId="77" fillId="0" borderId="1" xfId="10" applyNumberFormat="1" applyFont="1" applyFill="1" applyBorder="1" applyAlignment="1">
      <alignment horizontal="right" wrapText="1"/>
    </xf>
    <xf numFmtId="0" fontId="33" fillId="0" borderId="2" xfId="10" applyFont="1" applyFill="1" applyBorder="1" applyAlignment="1">
      <alignment vertical="center"/>
    </xf>
    <xf numFmtId="0" fontId="33" fillId="0" borderId="1" xfId="10" applyFont="1" applyFill="1" applyBorder="1" applyAlignment="1">
      <alignment vertical="center"/>
    </xf>
    <xf numFmtId="0" fontId="33" fillId="0" borderId="3" xfId="10" applyFont="1" applyFill="1" applyBorder="1" applyAlignment="1">
      <alignment horizontal="right" wrapText="1"/>
    </xf>
    <xf numFmtId="165" fontId="31" fillId="0" borderId="1" xfId="10" applyNumberFormat="1" applyFont="1" applyFill="1" applyBorder="1" applyAlignment="1">
      <alignment horizontal="right" wrapText="1"/>
    </xf>
    <xf numFmtId="0" fontId="35" fillId="0" borderId="3" xfId="10" applyFont="1" applyFill="1" applyBorder="1" applyAlignment="1">
      <alignment vertical="center"/>
    </xf>
    <xf numFmtId="0" fontId="75" fillId="0" borderId="0" xfId="10" applyFont="1"/>
    <xf numFmtId="0" fontId="33" fillId="0" borderId="1" xfId="10" applyFont="1" applyFill="1" applyBorder="1" applyAlignment="1">
      <alignment horizontal="right" vertical="center"/>
    </xf>
    <xf numFmtId="0" fontId="33" fillId="0" borderId="1" xfId="10" applyFont="1" applyFill="1" applyBorder="1" applyAlignment="1">
      <alignment horizontal="right" vertical="center" wrapText="1"/>
    </xf>
    <xf numFmtId="0" fontId="33" fillId="0" borderId="3" xfId="10" applyFont="1" applyFill="1" applyBorder="1" applyAlignment="1">
      <alignment vertical="center" wrapText="1"/>
    </xf>
    <xf numFmtId="167" fontId="31" fillId="0" borderId="0" xfId="10" applyNumberFormat="1" applyFont="1" applyAlignment="1">
      <alignment horizontal="right"/>
    </xf>
    <xf numFmtId="0" fontId="31" fillId="0" borderId="0" xfId="10" applyFont="1" applyBorder="1" applyAlignment="1">
      <alignment horizontal="right"/>
    </xf>
    <xf numFmtId="167" fontId="31" fillId="0" borderId="0" xfId="10" applyNumberFormat="1" applyFont="1" applyBorder="1" applyAlignment="1">
      <alignment horizontal="right"/>
    </xf>
    <xf numFmtId="167" fontId="31" fillId="0" borderId="0" xfId="10" applyNumberFormat="1" applyFont="1" applyFill="1" applyAlignment="1">
      <alignment horizontal="right"/>
    </xf>
    <xf numFmtId="167" fontId="31" fillId="0" borderId="1" xfId="10" applyNumberFormat="1" applyFont="1" applyBorder="1" applyAlignment="1">
      <alignment horizontal="right"/>
    </xf>
    <xf numFmtId="2" fontId="31" fillId="0" borderId="0" xfId="10" applyNumberFormat="1" applyFont="1" applyAlignment="1">
      <alignment horizontal="right"/>
    </xf>
    <xf numFmtId="2" fontId="31" fillId="0" borderId="1" xfId="10" applyNumberFormat="1" applyFont="1" applyFill="1" applyBorder="1" applyAlignment="1">
      <alignment horizontal="right"/>
    </xf>
    <xf numFmtId="167" fontId="31" fillId="0" borderId="0" xfId="0" applyNumberFormat="1" applyFont="1" applyAlignment="1">
      <alignment horizontal="right"/>
    </xf>
    <xf numFmtId="3" fontId="33" fillId="0" borderId="0" xfId="10" applyNumberFormat="1" applyFont="1" applyFill="1" applyAlignment="1">
      <alignment horizontal="right"/>
    </xf>
    <xf numFmtId="3" fontId="12" fillId="0" borderId="0" xfId="10" applyNumberFormat="1" applyFont="1" applyBorder="1" applyAlignment="1">
      <alignment horizontal="right"/>
    </xf>
    <xf numFmtId="3" fontId="31" fillId="0" borderId="0" xfId="10" applyNumberFormat="1" applyFont="1" applyFill="1" applyAlignment="1">
      <alignment horizontal="right"/>
    </xf>
    <xf numFmtId="3" fontId="27" fillId="0" borderId="0" xfId="10" applyNumberFormat="1" applyFont="1" applyBorder="1" applyAlignment="1">
      <alignment horizontal="right"/>
    </xf>
    <xf numFmtId="3" fontId="12" fillId="0" borderId="0" xfId="10" applyNumberFormat="1" applyFont="1" applyAlignment="1">
      <alignment horizontal="right"/>
    </xf>
    <xf numFmtId="3" fontId="27" fillId="0" borderId="0" xfId="10" applyNumberFormat="1" applyFont="1" applyFill="1" applyAlignment="1">
      <alignment horizontal="right"/>
    </xf>
    <xf numFmtId="3" fontId="12" fillId="0" borderId="1" xfId="10" applyNumberFormat="1" applyFont="1" applyBorder="1" applyAlignment="1">
      <alignment horizontal="right"/>
    </xf>
    <xf numFmtId="3" fontId="31" fillId="0" borderId="1" xfId="10" applyNumberFormat="1" applyFont="1" applyBorder="1" applyAlignment="1">
      <alignment horizontal="right"/>
    </xf>
    <xf numFmtId="3" fontId="33" fillId="0" borderId="0" xfId="10" applyNumberFormat="1" applyFont="1" applyAlignment="1">
      <alignment horizontal="right"/>
    </xf>
    <xf numFmtId="3" fontId="31" fillId="0" borderId="0" xfId="10" applyNumberFormat="1" applyFont="1" applyBorder="1" applyAlignment="1">
      <alignment horizontal="right"/>
    </xf>
    <xf numFmtId="3" fontId="31" fillId="0" borderId="0" xfId="10" applyNumberFormat="1" applyFont="1" applyAlignment="1">
      <alignment horizontal="right"/>
    </xf>
    <xf numFmtId="3" fontId="15" fillId="0" borderId="0" xfId="10" applyNumberFormat="1" applyFont="1" applyBorder="1" applyAlignment="1">
      <alignment horizontal="right"/>
    </xf>
    <xf numFmtId="0" fontId="26" fillId="0" borderId="0" xfId="10" applyFont="1" applyFill="1" applyBorder="1" applyAlignment="1"/>
    <xf numFmtId="0" fontId="31" fillId="0" borderId="0" xfId="10" applyFont="1"/>
    <xf numFmtId="167" fontId="33" fillId="0" borderId="0" xfId="10" applyNumberFormat="1" applyFont="1" applyFill="1" applyBorder="1" applyAlignment="1">
      <alignment horizontal="right"/>
    </xf>
    <xf numFmtId="167" fontId="33" fillId="0" borderId="0" xfId="10" applyNumberFormat="1" applyFont="1" applyBorder="1"/>
    <xf numFmtId="167" fontId="31" fillId="0" borderId="0" xfId="10" applyNumberFormat="1" applyFont="1" applyBorder="1"/>
    <xf numFmtId="167" fontId="31" fillId="0" borderId="0" xfId="10" applyNumberFormat="1" applyFont="1"/>
    <xf numFmtId="167" fontId="31" fillId="0" borderId="1" xfId="10" applyNumberFormat="1" applyFont="1" applyBorder="1"/>
    <xf numFmtId="2" fontId="33" fillId="0" borderId="2" xfId="10" applyNumberFormat="1" applyFont="1" applyFill="1" applyBorder="1" applyAlignment="1">
      <alignment horizontal="right"/>
    </xf>
    <xf numFmtId="2" fontId="33" fillId="0" borderId="0" xfId="10" applyNumberFormat="1" applyFont="1" applyFill="1"/>
    <xf numFmtId="2" fontId="31" fillId="0" borderId="0" xfId="10" applyNumberFormat="1" applyFont="1" applyBorder="1" applyAlignment="1">
      <alignment horizontal="right"/>
    </xf>
    <xf numFmtId="2" fontId="31" fillId="0" borderId="0" xfId="10" applyNumberFormat="1" applyFont="1" applyBorder="1"/>
    <xf numFmtId="2" fontId="31" fillId="0" borderId="0" xfId="10" applyNumberFormat="1" applyFont="1" applyFill="1" applyAlignment="1">
      <alignment horizontal="right"/>
    </xf>
    <xf numFmtId="2" fontId="31" fillId="0" borderId="0" xfId="10" applyNumberFormat="1" applyFont="1"/>
    <xf numFmtId="2" fontId="31" fillId="0" borderId="1" xfId="10" applyNumberFormat="1" applyFont="1" applyBorder="1"/>
    <xf numFmtId="0" fontId="33" fillId="0" borderId="3" xfId="0" applyNumberFormat="1" applyFont="1" applyFill="1" applyBorder="1" applyAlignment="1"/>
    <xf numFmtId="4" fontId="33" fillId="0" borderId="0" xfId="0" applyNumberFormat="1" applyFont="1" applyFill="1" applyBorder="1" applyAlignment="1"/>
    <xf numFmtId="4" fontId="15" fillId="0" borderId="0" xfId="0" applyNumberFormat="1" applyFont="1" applyFill="1" applyBorder="1" applyAlignment="1"/>
    <xf numFmtId="4" fontId="31" fillId="0" borderId="0" xfId="0" applyNumberFormat="1" applyFont="1" applyFill="1" applyBorder="1" applyAlignment="1"/>
    <xf numFmtId="4" fontId="31" fillId="0" borderId="0" xfId="0" applyNumberFormat="1" applyFont="1" applyFill="1" applyBorder="1" applyAlignment="1">
      <alignment horizontal="right"/>
    </xf>
    <xf numFmtId="4" fontId="31" fillId="0" borderId="1" xfId="0" applyNumberFormat="1" applyFont="1" applyFill="1" applyBorder="1" applyAlignment="1"/>
    <xf numFmtId="4" fontId="31" fillId="0" borderId="1" xfId="0" applyNumberFormat="1" applyFont="1" applyFill="1" applyBorder="1" applyAlignment="1">
      <alignment horizontal="right"/>
    </xf>
    <xf numFmtId="0" fontId="33" fillId="0" borderId="3" xfId="0" applyNumberFormat="1" applyFont="1" applyFill="1" applyBorder="1" applyAlignment="1">
      <alignment horizontal="right"/>
    </xf>
    <xf numFmtId="4" fontId="33" fillId="0" borderId="0" xfId="0" applyNumberFormat="1" applyFont="1" applyFill="1" applyBorder="1" applyAlignment="1">
      <alignment horizontal="right"/>
    </xf>
    <xf numFmtId="0" fontId="33" fillId="0" borderId="2" xfId="0" applyFont="1" applyFill="1" applyBorder="1" applyAlignment="1">
      <alignment horizontal="right"/>
    </xf>
    <xf numFmtId="0" fontId="33" fillId="0" borderId="3" xfId="0" applyFont="1" applyFill="1" applyBorder="1" applyAlignment="1">
      <alignment horizontal="right"/>
    </xf>
    <xf numFmtId="4" fontId="33" fillId="0" borderId="2" xfId="0" applyNumberFormat="1" applyFont="1" applyFill="1" applyBorder="1" applyAlignment="1">
      <alignment horizontal="right"/>
    </xf>
    <xf numFmtId="4" fontId="12" fillId="0" borderId="0" xfId="0" applyNumberFormat="1" applyFont="1" applyFill="1" applyBorder="1" applyAlignment="1">
      <alignment horizontal="right"/>
    </xf>
    <xf numFmtId="0" fontId="33" fillId="0" borderId="2" xfId="0" applyFont="1" applyBorder="1" applyAlignment="1">
      <alignment horizontal="right"/>
    </xf>
    <xf numFmtId="4" fontId="31" fillId="0" borderId="0" xfId="0" applyNumberFormat="1" applyFont="1" applyBorder="1" applyAlignment="1">
      <alignment horizontal="right"/>
    </xf>
    <xf numFmtId="4" fontId="12" fillId="0" borderId="0" xfId="0" applyNumberFormat="1" applyFont="1" applyBorder="1" applyAlignment="1">
      <alignment horizontal="right"/>
    </xf>
    <xf numFmtId="4" fontId="31" fillId="0" borderId="1" xfId="0" applyNumberFormat="1" applyFont="1" applyBorder="1" applyAlignment="1">
      <alignment horizontal="right"/>
    </xf>
    <xf numFmtId="0" fontId="33" fillId="0" borderId="3" xfId="0" applyFont="1" applyBorder="1" applyAlignment="1">
      <alignment horizontal="right" vertical="center"/>
    </xf>
    <xf numFmtId="4" fontId="33" fillId="0" borderId="0" xfId="0" applyNumberFormat="1" applyFont="1" applyBorder="1" applyAlignment="1">
      <alignment horizontal="right"/>
    </xf>
    <xf numFmtId="0" fontId="33" fillId="0" borderId="3" xfId="0" applyFont="1" applyBorder="1" applyAlignment="1">
      <alignment horizontal="right"/>
    </xf>
    <xf numFmtId="0" fontId="75" fillId="0" borderId="0" xfId="10" applyFont="1" applyFill="1" applyBorder="1" applyAlignment="1">
      <alignment horizontal="left"/>
    </xf>
    <xf numFmtId="0" fontId="41" fillId="0" borderId="0" xfId="10" applyFont="1" applyFill="1" applyBorder="1" applyAlignment="1">
      <alignment horizontal="left"/>
    </xf>
    <xf numFmtId="0" fontId="33" fillId="0" borderId="3" xfId="10" applyFont="1" applyBorder="1" applyAlignment="1">
      <alignment horizontal="right"/>
    </xf>
    <xf numFmtId="0" fontId="41" fillId="0" borderId="0" xfId="10" applyFont="1" applyAlignment="1">
      <alignment horizontal="left" readingOrder="1"/>
    </xf>
    <xf numFmtId="0" fontId="75" fillId="0" borderId="0" xfId="10" applyFont="1" applyAlignment="1">
      <alignment horizontal="left" readingOrder="2"/>
    </xf>
    <xf numFmtId="0" fontId="75" fillId="0" borderId="0" xfId="10" applyFont="1" applyFill="1" applyBorder="1" applyAlignment="1"/>
    <xf numFmtId="0" fontId="33" fillId="0" borderId="3" xfId="11" applyFont="1" applyFill="1" applyBorder="1" applyAlignment="1">
      <alignment horizontal="left" vertical="center"/>
    </xf>
    <xf numFmtId="0" fontId="31" fillId="0" borderId="0" xfId="10" applyFont="1" applyFill="1" applyBorder="1" applyAlignment="1">
      <alignment horizontal="right"/>
    </xf>
    <xf numFmtId="0" fontId="41" fillId="0" borderId="0" xfId="11" applyFont="1" applyFill="1" applyBorder="1" applyAlignment="1">
      <alignment horizontal="left"/>
    </xf>
    <xf numFmtId="0" fontId="41" fillId="0" borderId="0" xfId="10" applyFont="1" applyFill="1" applyBorder="1" applyAlignment="1">
      <alignment horizontal="left" readingOrder="2"/>
    </xf>
    <xf numFmtId="0" fontId="41" fillId="0" borderId="0" xfId="10" applyFont="1" applyFill="1" applyAlignment="1">
      <alignment vertical="top" readingOrder="1"/>
    </xf>
    <xf numFmtId="0" fontId="19" fillId="0" borderId="0" xfId="10" applyFont="1" applyFill="1" applyAlignment="1">
      <alignment vertical="top" readingOrder="1"/>
    </xf>
    <xf numFmtId="0" fontId="79" fillId="0" borderId="0" xfId="10" applyFont="1" applyFill="1" applyBorder="1" applyAlignment="1">
      <alignment horizontal="left" readingOrder="2"/>
    </xf>
    <xf numFmtId="0" fontId="15" fillId="0" borderId="3" xfId="10" applyFont="1" applyFill="1" applyBorder="1" applyAlignment="1"/>
    <xf numFmtId="166" fontId="15" fillId="0" borderId="0" xfId="7" applyNumberFormat="1" applyFont="1" applyFill="1" applyAlignment="1"/>
    <xf numFmtId="166" fontId="12" fillId="0" borderId="0" xfId="7" applyNumberFormat="1" applyFont="1" applyFill="1" applyBorder="1" applyAlignment="1">
      <alignment vertical="center"/>
    </xf>
    <xf numFmtId="166" fontId="12" fillId="0" borderId="0" xfId="7" applyNumberFormat="1" applyFont="1" applyFill="1" applyAlignment="1"/>
    <xf numFmtId="0" fontId="18" fillId="0" borderId="2" xfId="10" applyFont="1" applyFill="1" applyBorder="1" applyAlignment="1"/>
    <xf numFmtId="0" fontId="18" fillId="0" borderId="2" xfId="10" applyFont="1" applyFill="1" applyBorder="1" applyAlignment="1">
      <alignment vertical="center"/>
    </xf>
    <xf numFmtId="0" fontId="11" fillId="0" borderId="0" xfId="10" applyFont="1" applyFill="1" applyAlignment="1"/>
    <xf numFmtId="0" fontId="11" fillId="0" borderId="0" xfId="10" applyFont="1" applyFill="1" applyAlignment="1">
      <alignment vertical="center"/>
    </xf>
    <xf numFmtId="0" fontId="18" fillId="0" borderId="0" xfId="10" applyFont="1" applyFill="1" applyBorder="1" applyAlignment="1"/>
    <xf numFmtId="0" fontId="15" fillId="0" borderId="3" xfId="0" applyFont="1" applyFill="1" applyBorder="1" applyAlignment="1">
      <alignment horizontal="right" vertical="center" wrapText="1"/>
    </xf>
    <xf numFmtId="0" fontId="8" fillId="0" borderId="6" xfId="10" applyFont="1" applyBorder="1"/>
    <xf numFmtId="3" fontId="12" fillId="0" borderId="6" xfId="10" applyNumberFormat="1" applyFont="1" applyFill="1" applyBorder="1" applyAlignment="1">
      <alignment horizontal="right"/>
    </xf>
    <xf numFmtId="0" fontId="31" fillId="0" borderId="6" xfId="10" applyFont="1" applyBorder="1"/>
    <xf numFmtId="0" fontId="31" fillId="0" borderId="6" xfId="10" applyFont="1" applyFill="1" applyBorder="1" applyAlignment="1">
      <alignment horizontal="left" vertical="center" wrapText="1"/>
    </xf>
    <xf numFmtId="0" fontId="31" fillId="0" borderId="6" xfId="10" applyFont="1" applyFill="1" applyBorder="1" applyAlignment="1">
      <alignment horizontal="left"/>
    </xf>
    <xf numFmtId="4" fontId="31" fillId="0" borderId="6" xfId="0" applyNumberFormat="1" applyFont="1" applyBorder="1" applyAlignment="1"/>
    <xf numFmtId="0" fontId="8" fillId="0" borderId="6" xfId="10" applyFont="1" applyBorder="1" applyAlignment="1"/>
    <xf numFmtId="4" fontId="12" fillId="0" borderId="6" xfId="0" applyNumberFormat="1" applyFont="1" applyBorder="1" applyAlignment="1"/>
    <xf numFmtId="4" fontId="31" fillId="0" borderId="6" xfId="0" applyNumberFormat="1" applyFont="1" applyFill="1" applyBorder="1" applyAlignment="1"/>
    <xf numFmtId="43" fontId="8" fillId="0" borderId="6" xfId="1" applyFont="1" applyBorder="1" applyAlignment="1"/>
    <xf numFmtId="174" fontId="33" fillId="0" borderId="0" xfId="10" applyNumberFormat="1" applyFont="1" applyFill="1" applyAlignment="1">
      <alignment horizontal="right"/>
    </xf>
    <xf numFmtId="174" fontId="15" fillId="0" borderId="0" xfId="10" applyNumberFormat="1" applyFont="1" applyFill="1" applyAlignment="1">
      <alignment horizontal="right"/>
    </xf>
    <xf numFmtId="174" fontId="31" fillId="0" borderId="0" xfId="10" applyNumberFormat="1" applyFont="1" applyFill="1" applyAlignment="1">
      <alignment horizontal="right"/>
    </xf>
    <xf numFmtId="174" fontId="12" fillId="0" borderId="0" xfId="10" applyNumberFormat="1" applyFont="1" applyFill="1" applyAlignment="1">
      <alignment horizontal="right"/>
    </xf>
    <xf numFmtId="174" fontId="12" fillId="0" borderId="0" xfId="10" applyNumberFormat="1" applyFont="1" applyFill="1"/>
    <xf numFmtId="174" fontId="31" fillId="0" borderId="0" xfId="10" applyNumberFormat="1" applyFont="1" applyFill="1" applyBorder="1" applyAlignment="1">
      <alignment horizontal="right"/>
    </xf>
    <xf numFmtId="174" fontId="12" fillId="0" borderId="0" xfId="10" applyNumberFormat="1" applyFont="1" applyFill="1" applyBorder="1" applyAlignment="1">
      <alignment horizontal="right"/>
    </xf>
    <xf numFmtId="174" fontId="31" fillId="0" borderId="1" xfId="10" applyNumberFormat="1" applyFont="1" applyFill="1" applyBorder="1" applyAlignment="1">
      <alignment horizontal="right"/>
    </xf>
    <xf numFmtId="174" fontId="12" fillId="0" borderId="1" xfId="10" applyNumberFormat="1" applyFont="1" applyFill="1" applyBorder="1" applyAlignment="1">
      <alignment horizontal="right"/>
    </xf>
    <xf numFmtId="3" fontId="80" fillId="0" borderId="0" xfId="10" applyNumberFormat="1" applyFont="1" applyFill="1" applyBorder="1" applyAlignment="1">
      <alignment horizontal="right"/>
    </xf>
    <xf numFmtId="3" fontId="67" fillId="0" borderId="0" xfId="10" applyNumberFormat="1" applyFont="1" applyFill="1" applyBorder="1" applyAlignment="1">
      <alignment horizontal="right"/>
    </xf>
    <xf numFmtId="3" fontId="67" fillId="0" borderId="1" xfId="10" applyNumberFormat="1" applyFont="1" applyFill="1" applyBorder="1" applyAlignment="1">
      <alignment horizontal="right"/>
    </xf>
    <xf numFmtId="170" fontId="33" fillId="0" borderId="2" xfId="1" applyNumberFormat="1" applyFont="1" applyFill="1" applyBorder="1" applyAlignment="1">
      <alignment horizontal="right"/>
    </xf>
    <xf numFmtId="170" fontId="31" fillId="0" borderId="1" xfId="1" applyNumberFormat="1" applyFont="1" applyFill="1" applyBorder="1" applyAlignment="1">
      <alignment horizontal="right"/>
    </xf>
    <xf numFmtId="168" fontId="33" fillId="0" borderId="2" xfId="1" applyNumberFormat="1" applyFont="1" applyFill="1" applyBorder="1" applyAlignment="1">
      <alignment horizontal="right"/>
    </xf>
    <xf numFmtId="168" fontId="31" fillId="0" borderId="0" xfId="1" applyNumberFormat="1" applyFont="1" applyFill="1" applyBorder="1" applyAlignment="1">
      <alignment horizontal="right"/>
    </xf>
    <xf numFmtId="168" fontId="31" fillId="0" borderId="1" xfId="1" applyNumberFormat="1" applyFont="1" applyFill="1" applyBorder="1" applyAlignment="1">
      <alignment horizontal="right"/>
    </xf>
    <xf numFmtId="3" fontId="10" fillId="0" borderId="0" xfId="10" applyNumberFormat="1" applyFont="1" applyBorder="1" applyAlignment="1">
      <alignment horizontal="center"/>
    </xf>
    <xf numFmtId="3" fontId="44" fillId="0" borderId="0" xfId="10" applyNumberFormat="1" applyFont="1" applyBorder="1" applyAlignment="1">
      <alignment horizontal="center"/>
    </xf>
    <xf numFmtId="0" fontId="44" fillId="0" borderId="0" xfId="0" applyFont="1" applyBorder="1" applyAlignment="1">
      <alignment horizontal="center"/>
    </xf>
    <xf numFmtId="0" fontId="32" fillId="0" borderId="0" xfId="10" applyFont="1" applyFill="1" applyBorder="1" applyAlignment="1">
      <alignment horizontal="right" vertical="center"/>
    </xf>
    <xf numFmtId="0" fontId="33" fillId="0" borderId="0" xfId="10" applyFont="1" applyFill="1" applyBorder="1" applyAlignment="1">
      <alignment horizontal="center" vertical="center"/>
    </xf>
    <xf numFmtId="0" fontId="33" fillId="0" borderId="0" xfId="10" applyFont="1" applyFill="1" applyBorder="1" applyAlignment="1">
      <alignment horizontal="center" vertical="center" wrapText="1"/>
    </xf>
    <xf numFmtId="0" fontId="41" fillId="0" borderId="0" xfId="10" applyFont="1" applyFill="1" applyBorder="1" applyAlignment="1">
      <alignment horizontal="right"/>
    </xf>
    <xf numFmtId="0" fontId="42" fillId="0" borderId="0" xfId="10" applyFont="1" applyFill="1" applyBorder="1" applyAlignment="1"/>
    <xf numFmtId="0" fontId="33" fillId="0" borderId="0" xfId="10" applyFont="1" applyFill="1" applyBorder="1" applyAlignment="1">
      <alignment vertical="center" wrapText="1"/>
    </xf>
    <xf numFmtId="0" fontId="32" fillId="0" borderId="0" xfId="10" applyFont="1" applyBorder="1" applyAlignment="1">
      <alignment horizontal="left" readingOrder="1"/>
    </xf>
    <xf numFmtId="167" fontId="31" fillId="0" borderId="0" xfId="10" applyNumberFormat="1" applyFont="1" applyFill="1" applyBorder="1"/>
    <xf numFmtId="2" fontId="8" fillId="0" borderId="0" xfId="10" applyNumberFormat="1" applyFont="1" applyBorder="1" applyAlignment="1">
      <alignment horizontal="right"/>
    </xf>
    <xf numFmtId="167" fontId="8" fillId="0" borderId="0" xfId="10" applyNumberFormat="1" applyFont="1" applyFill="1" applyBorder="1"/>
    <xf numFmtId="167" fontId="31" fillId="0" borderId="0" xfId="0" applyNumberFormat="1" applyFont="1" applyBorder="1" applyAlignment="1">
      <alignment horizontal="right"/>
    </xf>
    <xf numFmtId="0" fontId="42" fillId="0" borderId="0" xfId="10" applyFont="1" applyFill="1" applyBorder="1" applyAlignment="1">
      <alignment horizontal="right"/>
    </xf>
    <xf numFmtId="0" fontId="27" fillId="0" borderId="0" xfId="10" applyFont="1" applyFill="1" applyBorder="1" applyAlignment="1">
      <alignment horizontal="right"/>
    </xf>
    <xf numFmtId="0" fontId="11" fillId="0" borderId="0" xfId="10" applyFont="1" applyFill="1" applyBorder="1" applyAlignment="1">
      <alignment horizontal="center"/>
    </xf>
    <xf numFmtId="165" fontId="31" fillId="0" borderId="0" xfId="10" applyNumberFormat="1" applyFont="1" applyFill="1" applyAlignment="1">
      <alignment horizontal="center"/>
    </xf>
    <xf numFmtId="165" fontId="24" fillId="0" borderId="0" xfId="10" applyNumberFormat="1" applyFont="1" applyFill="1" applyAlignment="1">
      <alignment horizontal="center"/>
    </xf>
    <xf numFmtId="0" fontId="34" fillId="0" borderId="0" xfId="10" applyFont="1" applyFill="1" applyBorder="1" applyAlignment="1">
      <alignment horizontal="right" vertical="center"/>
    </xf>
    <xf numFmtId="165" fontId="15" fillId="0" borderId="0" xfId="10" applyNumberFormat="1" applyFont="1" applyFill="1" applyBorder="1" applyAlignment="1">
      <alignment horizontal="right"/>
    </xf>
    <xf numFmtId="165" fontId="8" fillId="0" borderId="0" xfId="10" applyNumberFormat="1" applyFont="1" applyBorder="1"/>
    <xf numFmtId="0" fontId="8" fillId="0" borderId="0" xfId="10" applyFont="1" applyFill="1" applyBorder="1" applyAlignment="1">
      <alignment horizontal="center"/>
    </xf>
    <xf numFmtId="0" fontId="40" fillId="0" borderId="0" xfId="10" applyFont="1" applyFill="1" applyBorder="1" applyAlignment="1">
      <alignment horizontal="right"/>
    </xf>
    <xf numFmtId="3" fontId="31" fillId="0" borderId="0" xfId="10" applyNumberFormat="1" applyFont="1" applyFill="1"/>
    <xf numFmtId="1" fontId="31" fillId="0" borderId="0" xfId="10" applyNumberFormat="1" applyFont="1" applyFill="1" applyBorder="1" applyAlignment="1">
      <alignment horizontal="right"/>
    </xf>
    <xf numFmtId="1" fontId="31" fillId="0" borderId="0" xfId="10" applyNumberFormat="1" applyFont="1" applyAlignment="1">
      <alignment horizontal="right"/>
    </xf>
    <xf numFmtId="1" fontId="31" fillId="0" borderId="0" xfId="10" applyNumberFormat="1" applyFont="1" applyFill="1"/>
    <xf numFmtId="1" fontId="31" fillId="0" borderId="0" xfId="10" applyNumberFormat="1" applyFont="1" applyBorder="1" applyAlignment="1">
      <alignment horizontal="right"/>
    </xf>
    <xf numFmtId="1" fontId="31" fillId="0" borderId="1" xfId="10" applyNumberFormat="1" applyFont="1" applyBorder="1" applyAlignment="1">
      <alignment horizontal="right"/>
    </xf>
    <xf numFmtId="1" fontId="31" fillId="0" borderId="0" xfId="10" applyNumberFormat="1" applyFont="1" applyFill="1" applyAlignment="1">
      <alignment horizontal="right"/>
    </xf>
    <xf numFmtId="1" fontId="31" fillId="0" borderId="1" xfId="10" applyNumberFormat="1" applyFont="1" applyFill="1" applyBorder="1" applyAlignment="1">
      <alignment horizontal="right"/>
    </xf>
    <xf numFmtId="167" fontId="8" fillId="0" borderId="0" xfId="10" applyNumberFormat="1" applyFont="1" applyAlignment="1">
      <alignment horizontal="right"/>
    </xf>
    <xf numFmtId="3" fontId="31" fillId="0" borderId="0" xfId="10" applyNumberFormat="1" applyFont="1" applyFill="1" applyBorder="1" applyAlignment="1" applyProtection="1">
      <alignment horizontal="right"/>
    </xf>
    <xf numFmtId="1" fontId="8" fillId="0" borderId="0" xfId="10" applyNumberFormat="1" applyFont="1" applyFill="1"/>
    <xf numFmtId="0" fontId="33" fillId="0" borderId="2" xfId="10" applyNumberFormat="1" applyFont="1" applyFill="1" applyBorder="1" applyAlignment="1">
      <alignment horizontal="right"/>
    </xf>
    <xf numFmtId="43" fontId="8" fillId="0" borderId="0" xfId="10" applyNumberFormat="1" applyFont="1" applyBorder="1"/>
    <xf numFmtId="43" fontId="8" fillId="0" borderId="0" xfId="10" applyNumberFormat="1" applyFont="1"/>
    <xf numFmtId="0" fontId="13" fillId="0" borderId="0" xfId="10" applyFont="1" applyFill="1" applyAlignment="1">
      <alignment horizontal="left" vertical="top"/>
    </xf>
    <xf numFmtId="0" fontId="11" fillId="0" borderId="0" xfId="10" applyFont="1" applyFill="1" applyBorder="1" applyAlignment="1">
      <alignment horizontal="right" vertical="top"/>
    </xf>
    <xf numFmtId="0" fontId="73" fillId="0" borderId="0" xfId="10" applyFont="1" applyFill="1" applyAlignment="1">
      <alignment horizontal="left" vertical="top" indent="1"/>
    </xf>
    <xf numFmtId="0" fontId="11" fillId="0" borderId="0" xfId="10" applyFont="1" applyFill="1" applyAlignment="1">
      <alignment horizontal="right" vertical="top"/>
    </xf>
    <xf numFmtId="0" fontId="13" fillId="0" borderId="0" xfId="10" applyFont="1" applyFill="1" applyAlignment="1">
      <alignment horizontal="center" vertical="top"/>
    </xf>
    <xf numFmtId="166" fontId="84" fillId="0" borderId="0" xfId="7" applyNumberFormat="1" applyFont="1" applyFill="1" applyBorder="1" applyAlignment="1">
      <alignment horizontal="right"/>
    </xf>
    <xf numFmtId="172" fontId="84" fillId="0" borderId="0" xfId="7" applyNumberFormat="1" applyFont="1" applyFill="1" applyBorder="1" applyAlignment="1">
      <alignment horizontal="right"/>
    </xf>
    <xf numFmtId="0" fontId="11" fillId="0" borderId="0" xfId="10" applyNumberFormat="1" applyFont="1" applyFill="1" applyAlignment="1">
      <alignment horizontal="right" readingOrder="1"/>
    </xf>
    <xf numFmtId="0" fontId="12" fillId="0" borderId="0" xfId="10" applyNumberFormat="1" applyFont="1" applyFill="1" applyBorder="1" applyAlignment="1">
      <alignment horizontal="right" vertical="center" readingOrder="1"/>
    </xf>
    <xf numFmtId="0" fontId="11" fillId="0" borderId="0" xfId="10" applyFont="1" applyFill="1" applyBorder="1" applyAlignment="1">
      <alignment vertical="center" wrapText="1" readingOrder="1"/>
    </xf>
    <xf numFmtId="168" fontId="12" fillId="0" borderId="0" xfId="1" applyNumberFormat="1" applyFont="1" applyFill="1" applyAlignment="1">
      <alignment horizontal="right"/>
    </xf>
    <xf numFmtId="168" fontId="84" fillId="0" borderId="0" xfId="1" applyNumberFormat="1" applyFont="1" applyFill="1"/>
    <xf numFmtId="0" fontId="85" fillId="0" borderId="0" xfId="10" applyFont="1" applyFill="1" applyAlignment="1"/>
    <xf numFmtId="3" fontId="87" fillId="0" borderId="0" xfId="10" applyNumberFormat="1" applyFont="1" applyFill="1" applyBorder="1" applyAlignment="1">
      <alignment horizontal="left"/>
    </xf>
    <xf numFmtId="0" fontId="88" fillId="0" borderId="0" xfId="10" applyFont="1" applyFill="1" applyBorder="1" applyAlignment="1"/>
    <xf numFmtId="3" fontId="89" fillId="0" borderId="0" xfId="10" applyNumberFormat="1" applyFont="1" applyFill="1" applyAlignment="1">
      <alignment horizontal="right"/>
    </xf>
    <xf numFmtId="3" fontId="84" fillId="0" borderId="0" xfId="10" applyNumberFormat="1" applyFont="1" applyFill="1" applyBorder="1"/>
    <xf numFmtId="3" fontId="84" fillId="0" borderId="1" xfId="10" applyNumberFormat="1" applyFont="1" applyFill="1" applyBorder="1"/>
    <xf numFmtId="3" fontId="84" fillId="0" borderId="0" xfId="10" applyNumberFormat="1" applyFont="1" applyFill="1" applyBorder="1" applyAlignment="1">
      <alignment horizontal="right"/>
    </xf>
    <xf numFmtId="3" fontId="84" fillId="0" borderId="1" xfId="10" applyNumberFormat="1" applyFont="1" applyFill="1" applyBorder="1" applyAlignment="1">
      <alignment horizontal="right"/>
    </xf>
    <xf numFmtId="0" fontId="11" fillId="0" borderId="0" xfId="10" applyFont="1" applyFill="1" applyAlignment="1">
      <alignment horizontal="center" vertical="center"/>
    </xf>
    <xf numFmtId="0" fontId="15" fillId="0" borderId="3" xfId="0" applyFont="1" applyFill="1" applyBorder="1" applyAlignment="1">
      <alignment horizontal="left"/>
    </xf>
    <xf numFmtId="0" fontId="89" fillId="0" borderId="0" xfId="17" applyFont="1" applyFill="1" applyBorder="1" applyAlignment="1">
      <alignment horizontal="right" vertical="center" wrapText="1"/>
    </xf>
    <xf numFmtId="0" fontId="89" fillId="0" borderId="0" xfId="10" applyFont="1" applyFill="1" applyBorder="1" applyAlignment="1">
      <alignment horizontal="right" vertical="center" wrapText="1"/>
    </xf>
    <xf numFmtId="2" fontId="84" fillId="0" borderId="0" xfId="10" applyNumberFormat="1" applyFont="1" applyFill="1" applyBorder="1" applyAlignment="1">
      <alignment horizontal="right" vertical="center"/>
    </xf>
    <xf numFmtId="0" fontId="11" fillId="7" borderId="0" xfId="10" applyFont="1" applyFill="1"/>
    <xf numFmtId="170" fontId="84" fillId="0" borderId="0" xfId="1" applyNumberFormat="1" applyFont="1" applyFill="1" applyBorder="1" applyAlignment="1">
      <alignment horizontal="right" vertical="center"/>
    </xf>
    <xf numFmtId="168" fontId="84" fillId="0" borderId="0" xfId="1" applyNumberFormat="1" applyFont="1" applyFill="1" applyBorder="1" applyAlignment="1">
      <alignment horizontal="right" vertical="center"/>
    </xf>
    <xf numFmtId="167" fontId="84" fillId="0" borderId="1" xfId="10" applyNumberFormat="1" applyFont="1" applyFill="1" applyBorder="1" applyAlignment="1">
      <alignment horizontal="right" vertical="center"/>
    </xf>
    <xf numFmtId="168" fontId="11" fillId="0" borderId="0" xfId="10" applyNumberFormat="1" applyFont="1" applyFill="1"/>
    <xf numFmtId="3" fontId="86" fillId="0" borderId="0" xfId="10" applyNumberFormat="1" applyFont="1" applyFill="1" applyBorder="1" applyAlignment="1">
      <alignment horizontal="left"/>
    </xf>
    <xf numFmtId="166" fontId="89" fillId="0" borderId="0" xfId="7" applyNumberFormat="1" applyFont="1" applyFill="1" applyBorder="1" applyAlignment="1">
      <alignment horizontal="right" vertical="center"/>
    </xf>
    <xf numFmtId="166" fontId="89" fillId="0" borderId="0" xfId="7" applyNumberFormat="1" applyFont="1" applyFill="1" applyBorder="1" applyAlignment="1">
      <alignment horizontal="right"/>
    </xf>
    <xf numFmtId="166" fontId="84" fillId="0" borderId="0" xfId="7" applyNumberFormat="1" applyFont="1" applyFill="1" applyBorder="1" applyAlignment="1">
      <alignment horizontal="right" vertical="center"/>
    </xf>
    <xf numFmtId="3" fontId="84" fillId="0" borderId="0" xfId="0" applyNumberFormat="1" applyFont="1" applyFill="1" applyBorder="1" applyAlignment="1"/>
    <xf numFmtId="171" fontId="84" fillId="0" borderId="0" xfId="7" applyNumberFormat="1" applyFont="1" applyFill="1" applyBorder="1" applyAlignment="1">
      <alignment horizontal="right" vertical="center"/>
    </xf>
    <xf numFmtId="171" fontId="84" fillId="0" borderId="1" xfId="7" applyNumberFormat="1" applyFont="1" applyFill="1" applyBorder="1" applyAlignment="1">
      <alignment horizontal="right" vertical="center"/>
    </xf>
    <xf numFmtId="3" fontId="84" fillId="0" borderId="1" xfId="0" applyNumberFormat="1" applyFont="1" applyFill="1" applyBorder="1" applyAlignment="1"/>
    <xf numFmtId="166" fontId="12" fillId="0" borderId="0" xfId="10" applyNumberFormat="1" applyFont="1" applyFill="1"/>
    <xf numFmtId="1" fontId="12" fillId="0" borderId="0" xfId="10" applyNumberFormat="1" applyFont="1" applyFill="1"/>
    <xf numFmtId="1" fontId="12" fillId="0" borderId="1" xfId="10" applyNumberFormat="1" applyFont="1" applyFill="1" applyBorder="1"/>
    <xf numFmtId="0" fontId="90" fillId="0" borderId="0" xfId="0" applyFont="1" applyFill="1"/>
    <xf numFmtId="166" fontId="11" fillId="0" borderId="0" xfId="10" applyNumberFormat="1" applyFont="1" applyFill="1" applyAlignment="1">
      <alignment horizontal="right"/>
    </xf>
    <xf numFmtId="165" fontId="12" fillId="0" borderId="1" xfId="10" applyNumberFormat="1" applyFont="1" applyFill="1" applyBorder="1"/>
    <xf numFmtId="165" fontId="15" fillId="0" borderId="0" xfId="0" applyNumberFormat="1" applyFont="1" applyFill="1" applyAlignment="1">
      <alignment horizontal="right"/>
    </xf>
    <xf numFmtId="165" fontId="12" fillId="0" borderId="0" xfId="0" applyNumberFormat="1" applyFont="1" applyFill="1" applyAlignment="1">
      <alignment horizontal="right"/>
    </xf>
    <xf numFmtId="0" fontId="11" fillId="0" borderId="0" xfId="0" applyFont="1" applyFill="1"/>
    <xf numFmtId="166" fontId="89" fillId="0" borderId="0" xfId="7" applyNumberFormat="1" applyFont="1" applyFill="1" applyAlignment="1"/>
    <xf numFmtId="166" fontId="84" fillId="0" borderId="0" xfId="7" applyNumberFormat="1" applyFont="1" applyFill="1" applyAlignment="1">
      <alignment horizontal="right" vertical="center"/>
    </xf>
    <xf numFmtId="166" fontId="84" fillId="0" borderId="1" xfId="7" applyNumberFormat="1" applyFont="1" applyFill="1" applyBorder="1" applyAlignment="1">
      <alignment horizontal="right" vertical="center"/>
    </xf>
    <xf numFmtId="166" fontId="84" fillId="0" borderId="0" xfId="7" applyNumberFormat="1" applyFont="1" applyFill="1" applyAlignment="1">
      <alignment horizontal="right"/>
    </xf>
    <xf numFmtId="166" fontId="15" fillId="0" borderId="2" xfId="7" applyNumberFormat="1" applyFont="1" applyFill="1" applyBorder="1" applyAlignment="1">
      <alignment horizontal="left"/>
    </xf>
    <xf numFmtId="166" fontId="15" fillId="0" borderId="0" xfId="7" applyNumberFormat="1" applyFont="1" applyFill="1" applyAlignment="1">
      <alignment horizontal="left"/>
    </xf>
    <xf numFmtId="166" fontId="89" fillId="0" borderId="0" xfId="7" applyNumberFormat="1" applyFont="1" applyFill="1" applyAlignment="1">
      <alignment horizontal="left"/>
    </xf>
    <xf numFmtId="166" fontId="12" fillId="0" borderId="0" xfId="7" applyNumberFormat="1" applyFont="1" applyFill="1" applyBorder="1" applyAlignment="1">
      <alignment horizontal="left"/>
    </xf>
    <xf numFmtId="166" fontId="12" fillId="0" borderId="0" xfId="7" applyNumberFormat="1" applyFont="1" applyFill="1" applyAlignment="1">
      <alignment horizontal="left"/>
    </xf>
    <xf numFmtId="166" fontId="84" fillId="0" borderId="0" xfId="7" applyNumberFormat="1" applyFont="1" applyFill="1" applyAlignment="1">
      <alignment horizontal="left" vertical="center"/>
    </xf>
    <xf numFmtId="166" fontId="84" fillId="0" borderId="0" xfId="7" applyNumberFormat="1" applyFont="1" applyFill="1" applyBorder="1" applyAlignment="1">
      <alignment horizontal="left" vertical="center"/>
    </xf>
    <xf numFmtId="166" fontId="12" fillId="0" borderId="0" xfId="7" applyNumberFormat="1" applyFont="1" applyFill="1" applyBorder="1" applyAlignment="1">
      <alignment horizontal="left" vertical="center"/>
    </xf>
    <xf numFmtId="166" fontId="12" fillId="0" borderId="1" xfId="7" applyNumberFormat="1" applyFont="1" applyFill="1" applyBorder="1" applyAlignment="1">
      <alignment horizontal="left"/>
    </xf>
    <xf numFmtId="166" fontId="84" fillId="0" borderId="1" xfId="7" applyNumberFormat="1" applyFont="1" applyFill="1" applyBorder="1" applyAlignment="1">
      <alignment horizontal="left" vertical="center"/>
    </xf>
    <xf numFmtId="0" fontId="85" fillId="0" borderId="0" xfId="10" applyFont="1" applyFill="1" applyBorder="1" applyAlignment="1"/>
    <xf numFmtId="0" fontId="86" fillId="0" borderId="0" xfId="10" applyFont="1" applyFill="1" applyBorder="1" applyAlignment="1">
      <alignment vertical="center" wrapText="1"/>
    </xf>
    <xf numFmtId="0" fontId="91" fillId="0" borderId="0" xfId="0" applyFont="1" applyFill="1"/>
    <xf numFmtId="3" fontId="0" fillId="0" borderId="0" xfId="0" applyNumberFormat="1" applyFill="1"/>
    <xf numFmtId="3" fontId="15" fillId="0" borderId="0" xfId="10" applyNumberFormat="1" applyFont="1" applyFill="1" applyAlignment="1">
      <alignment horizontal="right" vertical="center"/>
    </xf>
    <xf numFmtId="167" fontId="15" fillId="0" borderId="0" xfId="10" applyNumberFormat="1" applyFont="1" applyFill="1" applyAlignment="1">
      <alignment horizontal="right"/>
    </xf>
    <xf numFmtId="3" fontId="12" fillId="0" borderId="0" xfId="10" applyNumberFormat="1" applyFont="1" applyFill="1" applyAlignment="1">
      <alignment horizontal="right" vertical="center"/>
    </xf>
    <xf numFmtId="167" fontId="12" fillId="0" borderId="0" xfId="10" applyNumberFormat="1" applyFont="1" applyFill="1" applyAlignment="1">
      <alignment horizontal="right"/>
    </xf>
    <xf numFmtId="167" fontId="12" fillId="0" borderId="1" xfId="10" applyNumberFormat="1" applyFont="1" applyFill="1" applyBorder="1" applyAlignment="1">
      <alignment horizontal="right"/>
    </xf>
    <xf numFmtId="0" fontId="92" fillId="0" borderId="0" xfId="10" applyFont="1" applyFill="1" applyBorder="1" applyAlignment="1">
      <alignment horizontal="right" readingOrder="2"/>
    </xf>
    <xf numFmtId="0" fontId="93" fillId="0" borderId="0" xfId="10" applyFont="1" applyFill="1" applyBorder="1" applyAlignment="1">
      <alignment horizontal="right" readingOrder="2"/>
    </xf>
    <xf numFmtId="0" fontId="89" fillId="0" borderId="0" xfId="17" applyFont="1" applyFill="1" applyBorder="1" applyAlignment="1">
      <alignment horizontal="right" vertical="center"/>
    </xf>
    <xf numFmtId="3" fontId="84" fillId="0" borderId="0" xfId="10" applyNumberFormat="1" applyFont="1" applyFill="1" applyAlignment="1">
      <alignment horizontal="right"/>
    </xf>
    <xf numFmtId="3" fontId="89" fillId="0" borderId="0" xfId="10" applyNumberFormat="1" applyFont="1" applyFill="1" applyBorder="1" applyAlignment="1">
      <alignment horizontal="right"/>
    </xf>
    <xf numFmtId="3" fontId="31" fillId="0" borderId="1" xfId="10" applyNumberFormat="1" applyFont="1" applyFill="1" applyBorder="1" applyAlignment="1">
      <alignment horizontal="left" indent="2"/>
    </xf>
    <xf numFmtId="0" fontId="35" fillId="0" borderId="3" xfId="10" applyFont="1" applyFill="1" applyBorder="1" applyAlignment="1">
      <alignment horizontal="left" vertical="center"/>
    </xf>
    <xf numFmtId="0" fontId="13" fillId="0" borderId="1" xfId="10" applyFont="1" applyFill="1" applyBorder="1" applyAlignment="1">
      <alignment readingOrder="1"/>
    </xf>
    <xf numFmtId="167" fontId="33" fillId="0" borderId="0" xfId="10" applyNumberFormat="1" applyFont="1" applyAlignment="1">
      <alignment horizontal="right"/>
    </xf>
    <xf numFmtId="167" fontId="15" fillId="0" borderId="0" xfId="10" applyNumberFormat="1" applyFont="1" applyAlignment="1">
      <alignment horizontal="right"/>
    </xf>
    <xf numFmtId="167" fontId="12" fillId="0" borderId="0" xfId="10" applyNumberFormat="1" applyFont="1" applyAlignment="1">
      <alignment horizontal="right"/>
    </xf>
    <xf numFmtId="167" fontId="12" fillId="0" borderId="1" xfId="10" applyNumberFormat="1" applyFont="1" applyBorder="1" applyAlignment="1">
      <alignment horizontal="right"/>
    </xf>
    <xf numFmtId="1" fontId="33" fillId="0" borderId="0" xfId="10" applyNumberFormat="1" applyFont="1" applyAlignment="1">
      <alignment horizontal="right"/>
    </xf>
    <xf numFmtId="2" fontId="33" fillId="0" borderId="0" xfId="10" applyNumberFormat="1" applyFont="1" applyBorder="1" applyAlignment="1">
      <alignment horizontal="right"/>
    </xf>
    <xf numFmtId="165" fontId="33" fillId="0" borderId="0" xfId="10" applyNumberFormat="1" applyFont="1" applyAlignment="1">
      <alignment horizontal="right"/>
    </xf>
    <xf numFmtId="165" fontId="15" fillId="0" borderId="0" xfId="10" applyNumberFormat="1" applyFont="1" applyAlignment="1">
      <alignment horizontal="right"/>
    </xf>
    <xf numFmtId="165" fontId="31" fillId="0" borderId="0" xfId="10" applyNumberFormat="1" applyFont="1" applyAlignment="1">
      <alignment horizontal="right"/>
    </xf>
    <xf numFmtId="165" fontId="12" fillId="0" borderId="0" xfId="10" applyNumberFormat="1" applyFont="1" applyAlignment="1">
      <alignment horizontal="right"/>
    </xf>
    <xf numFmtId="165" fontId="31" fillId="0" borderId="1" xfId="10" applyNumberFormat="1" applyFont="1" applyBorder="1" applyAlignment="1">
      <alignment horizontal="right"/>
    </xf>
    <xf numFmtId="165" fontId="12" fillId="0" borderId="1" xfId="10" applyNumberFormat="1" applyFont="1" applyBorder="1" applyAlignment="1">
      <alignment horizontal="right"/>
    </xf>
    <xf numFmtId="0" fontId="40" fillId="0" borderId="3" xfId="10" applyFont="1" applyFill="1" applyBorder="1" applyAlignment="1">
      <alignment horizontal="right" vertical="center" wrapText="1"/>
    </xf>
    <xf numFmtId="0" fontId="40" fillId="0" borderId="0" xfId="10" applyFont="1" applyFill="1" applyBorder="1" applyAlignment="1">
      <alignment horizontal="right" vertical="center"/>
    </xf>
    <xf numFmtId="0" fontId="42" fillId="0" borderId="1" xfId="10" applyFont="1" applyFill="1" applyBorder="1" applyAlignment="1">
      <alignment horizontal="right" vertical="center"/>
    </xf>
    <xf numFmtId="3" fontId="33" fillId="0" borderId="0" xfId="10" applyNumberFormat="1" applyFont="1" applyFill="1" applyBorder="1" applyAlignment="1">
      <alignment horizontal="left"/>
    </xf>
    <xf numFmtId="3" fontId="61" fillId="0" borderId="0" xfId="10" applyNumberFormat="1" applyFont="1" applyFill="1" applyBorder="1" applyAlignment="1">
      <alignment horizontal="right"/>
    </xf>
    <xf numFmtId="0" fontId="1" fillId="0" borderId="0" xfId="0" applyFont="1" applyFill="1"/>
    <xf numFmtId="0" fontId="32" fillId="0" borderId="0" xfId="10" applyFont="1" applyFill="1" applyBorder="1" applyAlignment="1"/>
    <xf numFmtId="0" fontId="33" fillId="0" borderId="0" xfId="10" applyFont="1" applyFill="1" applyBorder="1" applyAlignment="1">
      <alignment horizontal="left" vertical="center" wrapText="1"/>
    </xf>
    <xf numFmtId="0" fontId="1" fillId="0" borderId="0" xfId="0" applyFont="1" applyFill="1" applyBorder="1"/>
    <xf numFmtId="0" fontId="8" fillId="0" borderId="0" xfId="10" applyFont="1" applyFill="1" applyBorder="1" applyAlignment="1">
      <alignment horizontal="right" vertical="center"/>
    </xf>
    <xf numFmtId="0" fontId="33" fillId="0" borderId="3" xfId="10" applyFont="1" applyFill="1" applyBorder="1" applyAlignment="1">
      <alignment horizontal="left" vertical="center" wrapText="1"/>
    </xf>
    <xf numFmtId="3" fontId="1" fillId="0" borderId="0" xfId="0" applyNumberFormat="1" applyFont="1" applyFill="1"/>
    <xf numFmtId="0" fontId="95" fillId="0" borderId="3" xfId="10" applyFont="1" applyFill="1" applyBorder="1" applyAlignment="1">
      <alignment horizontal="right" vertical="center"/>
    </xf>
    <xf numFmtId="3" fontId="31" fillId="0" borderId="0" xfId="0" applyNumberFormat="1" applyFont="1" applyFill="1" applyBorder="1" applyAlignment="1">
      <alignment horizontal="right" vertical="center"/>
    </xf>
    <xf numFmtId="3" fontId="31" fillId="0" borderId="1" xfId="0" applyNumberFormat="1" applyFont="1" applyFill="1" applyBorder="1" applyAlignment="1">
      <alignment horizontal="right" vertical="center"/>
    </xf>
    <xf numFmtId="0" fontId="8" fillId="0" borderId="0" xfId="10" applyFont="1" applyFill="1" applyAlignment="1">
      <alignment horizontal="right" vertical="center"/>
    </xf>
    <xf numFmtId="0" fontId="96" fillId="0" borderId="0" xfId="0" applyFont="1" applyFill="1"/>
    <xf numFmtId="0" fontId="33" fillId="0" borderId="3" xfId="10" applyFont="1" applyFill="1" applyBorder="1" applyAlignment="1">
      <alignment horizontal="right"/>
    </xf>
    <xf numFmtId="0" fontId="33" fillId="0" borderId="0" xfId="10" applyFont="1" applyFill="1" applyBorder="1"/>
    <xf numFmtId="3" fontId="33" fillId="0" borderId="0" xfId="10" applyNumberFormat="1" applyFont="1" applyFill="1" applyAlignment="1">
      <alignment horizontal="right" vertical="center"/>
    </xf>
    <xf numFmtId="0" fontId="31" fillId="0" borderId="0" xfId="10" applyFont="1" applyFill="1" applyAlignment="1">
      <alignment horizontal="left"/>
    </xf>
    <xf numFmtId="3" fontId="31" fillId="0" borderId="0" xfId="10" applyNumberFormat="1" applyFont="1" applyFill="1" applyAlignment="1">
      <alignment horizontal="right" vertical="center"/>
    </xf>
    <xf numFmtId="3" fontId="31" fillId="0" borderId="1" xfId="10" applyNumberFormat="1" applyFont="1" applyFill="1" applyBorder="1" applyAlignment="1">
      <alignment horizontal="right" vertical="center"/>
    </xf>
    <xf numFmtId="0" fontId="18" fillId="0" borderId="0" xfId="10" applyFont="1" applyFill="1" applyBorder="1" applyAlignment="1">
      <alignment vertical="center"/>
    </xf>
    <xf numFmtId="0" fontId="42" fillId="0" borderId="0" xfId="10" applyFont="1" applyFill="1" applyAlignment="1"/>
    <xf numFmtId="0" fontId="73" fillId="0" borderId="0" xfId="10" applyFont="1" applyFill="1" applyAlignment="1">
      <alignment vertical="center"/>
    </xf>
    <xf numFmtId="3" fontId="61" fillId="0" borderId="1" xfId="10" applyNumberFormat="1" applyFont="1" applyFill="1" applyBorder="1" applyAlignment="1">
      <alignment horizontal="right"/>
    </xf>
    <xf numFmtId="170" fontId="83" fillId="0" borderId="0" xfId="1" applyNumberFormat="1" applyFont="1" applyFill="1" applyBorder="1"/>
    <xf numFmtId="170" fontId="33" fillId="0" borderId="0" xfId="1" applyNumberFormat="1" applyFont="1" applyFill="1" applyBorder="1" applyAlignment="1">
      <alignment horizontal="right"/>
    </xf>
    <xf numFmtId="2" fontId="31" fillId="0" borderId="0" xfId="36" applyNumberFormat="1" applyFont="1" applyFill="1" applyBorder="1" applyAlignment="1">
      <alignment horizontal="right"/>
    </xf>
    <xf numFmtId="170" fontId="67" fillId="0" borderId="0" xfId="1" applyNumberFormat="1" applyFont="1" applyFill="1"/>
    <xf numFmtId="0" fontId="31" fillId="0" borderId="0" xfId="10" applyFont="1" applyFill="1" applyAlignment="1">
      <alignment readingOrder="1"/>
    </xf>
    <xf numFmtId="3" fontId="89" fillId="0" borderId="0" xfId="0" applyNumberFormat="1" applyFont="1" applyFill="1" applyAlignment="1">
      <alignment horizontal="right"/>
    </xf>
    <xf numFmtId="168" fontId="89" fillId="0" borderId="0" xfId="1" applyNumberFormat="1" applyFont="1" applyFill="1" applyAlignment="1">
      <alignment horizontal="right"/>
    </xf>
    <xf numFmtId="168" fontId="33" fillId="0" borderId="0" xfId="1" applyNumberFormat="1" applyFont="1" applyFill="1" applyBorder="1" applyAlignment="1">
      <alignment horizontal="right"/>
    </xf>
    <xf numFmtId="168" fontId="35" fillId="0" borderId="1" xfId="1" applyNumberFormat="1" applyFont="1" applyFill="1" applyBorder="1" applyAlignment="1">
      <alignment horizontal="right"/>
    </xf>
    <xf numFmtId="3" fontId="84" fillId="0" borderId="2" xfId="10" applyNumberFormat="1" applyFont="1" applyFill="1" applyBorder="1" applyAlignment="1">
      <alignment horizontal="right"/>
    </xf>
    <xf numFmtId="167" fontId="12" fillId="0" borderId="0" xfId="0" applyNumberFormat="1" applyFont="1" applyAlignment="1">
      <alignment horizontal="right"/>
    </xf>
    <xf numFmtId="170" fontId="67" fillId="0" borderId="0" xfId="1" applyNumberFormat="1" applyFont="1" applyFill="1" applyAlignment="1">
      <alignment horizontal="right"/>
    </xf>
    <xf numFmtId="0" fontId="26" fillId="0" borderId="0" xfId="10" applyFont="1" applyFill="1" applyAlignment="1">
      <alignment readingOrder="1"/>
    </xf>
    <xf numFmtId="165" fontId="33" fillId="0" borderId="0" xfId="10" applyNumberFormat="1" applyFont="1" applyFill="1" applyAlignment="1">
      <alignment horizontal="right"/>
    </xf>
    <xf numFmtId="0" fontId="63" fillId="0" borderId="0" xfId="0" applyFont="1" applyFill="1"/>
    <xf numFmtId="0" fontId="33" fillId="0" borderId="0" xfId="11" applyFont="1" applyFill="1" applyBorder="1" applyAlignment="1">
      <alignment horizontal="right"/>
    </xf>
    <xf numFmtId="0" fontId="0" fillId="0" borderId="0" xfId="0" applyNumberFormat="1" applyBorder="1" applyAlignment="1">
      <alignment horizontal="right"/>
    </xf>
    <xf numFmtId="0" fontId="50" fillId="0" borderId="0" xfId="10" applyFont="1" applyFill="1" applyAlignment="1">
      <alignment horizontal="left" readingOrder="1"/>
    </xf>
    <xf numFmtId="0" fontId="41" fillId="0" borderId="0" xfId="10" applyFont="1" applyFill="1" applyAlignment="1">
      <alignment horizontal="left" readingOrder="2"/>
    </xf>
    <xf numFmtId="3" fontId="53" fillId="0" borderId="0" xfId="0" applyNumberFormat="1" applyFont="1" applyFill="1" applyBorder="1" applyAlignment="1">
      <alignment horizontal="right" readingOrder="2"/>
    </xf>
    <xf numFmtId="0" fontId="98" fillId="0" borderId="0" xfId="0" applyFont="1" applyFill="1" applyBorder="1"/>
    <xf numFmtId="2" fontId="31" fillId="0" borderId="1" xfId="10" applyNumberFormat="1" applyFont="1" applyFill="1" applyBorder="1" applyAlignment="1">
      <alignment horizontal="right" vertical="center" readingOrder="2"/>
    </xf>
    <xf numFmtId="174" fontId="15" fillId="0" borderId="0" xfId="10" applyNumberFormat="1" applyFont="1" applyFill="1" applyBorder="1" applyAlignment="1">
      <alignment horizontal="right"/>
    </xf>
    <xf numFmtId="174" fontId="12" fillId="0" borderId="0" xfId="10" applyNumberFormat="1" applyFont="1" applyFill="1" applyBorder="1"/>
    <xf numFmtId="0" fontId="31" fillId="0" borderId="0" xfId="10" applyFont="1" applyFill="1" applyBorder="1" applyAlignment="1">
      <alignment horizontal="left" vertical="center" indent="2"/>
    </xf>
    <xf numFmtId="2" fontId="99" fillId="0" borderId="0" xfId="10" applyNumberFormat="1" applyFont="1"/>
    <xf numFmtId="2" fontId="99" fillId="0" borderId="1" xfId="10" applyNumberFormat="1" applyFont="1" applyBorder="1"/>
    <xf numFmtId="0" fontId="11" fillId="0" borderId="0" xfId="10" applyFont="1" applyFill="1" applyBorder="1" applyAlignment="1">
      <alignment horizontal="justify" vertical="center" wrapText="1" readingOrder="1"/>
    </xf>
    <xf numFmtId="0" fontId="11" fillId="0" borderId="0" xfId="0" applyFont="1" applyFill="1" applyBorder="1" applyAlignment="1">
      <alignment horizontal="justify" vertical="center" readingOrder="1"/>
    </xf>
    <xf numFmtId="0" fontId="100" fillId="0" borderId="0" xfId="10" applyFont="1" applyBorder="1" applyAlignment="1">
      <alignment horizontal="right"/>
    </xf>
    <xf numFmtId="0" fontId="100" fillId="0" borderId="0" xfId="10" applyFont="1" applyBorder="1"/>
    <xf numFmtId="0" fontId="100" fillId="0" borderId="0" xfId="10" applyFont="1" applyBorder="1" applyAlignment="1">
      <alignment horizontal="justify" vertical="center" wrapText="1"/>
    </xf>
    <xf numFmtId="0" fontId="101" fillId="0" borderId="0" xfId="10" applyFont="1" applyBorder="1" applyAlignment="1">
      <alignment horizontal="justify" vertical="center" wrapText="1"/>
    </xf>
    <xf numFmtId="0" fontId="101" fillId="0" borderId="0" xfId="10" applyFont="1" applyBorder="1" applyAlignment="1">
      <alignment vertical="center"/>
    </xf>
    <xf numFmtId="166" fontId="12" fillId="0" borderId="0" xfId="10" applyNumberFormat="1" applyFont="1" applyFill="1" applyAlignment="1">
      <alignment horizontal="right"/>
    </xf>
    <xf numFmtId="166" fontId="84" fillId="0" borderId="0" xfId="7" applyNumberFormat="1" applyFont="1" applyBorder="1" applyAlignment="1">
      <alignment horizontal="right"/>
    </xf>
    <xf numFmtId="0" fontId="102" fillId="0" borderId="0" xfId="10" applyFont="1" applyFill="1" applyBorder="1" applyAlignment="1">
      <alignment vertical="center" textRotation="90"/>
    </xf>
    <xf numFmtId="0" fontId="100" fillId="0" borderId="0" xfId="10" applyFont="1" applyFill="1" applyBorder="1" applyAlignment="1">
      <alignment vertical="justify"/>
    </xf>
    <xf numFmtId="172" fontId="84" fillId="0" borderId="0" xfId="7" applyNumberFormat="1" applyFont="1" applyBorder="1" applyAlignment="1">
      <alignment horizontal="right"/>
    </xf>
    <xf numFmtId="0" fontId="84" fillId="0" borderId="0" xfId="10" applyFont="1" applyFill="1" applyAlignment="1">
      <alignment horizontal="right"/>
    </xf>
    <xf numFmtId="0" fontId="103" fillId="0" borderId="0" xfId="10" applyFont="1" applyFill="1" applyBorder="1" applyAlignment="1">
      <alignment horizontal="right" vertical="center"/>
    </xf>
    <xf numFmtId="0" fontId="100" fillId="0" borderId="0" xfId="10" applyFont="1" applyFill="1" applyBorder="1" applyAlignment="1">
      <alignment horizontal="right" vertical="center" wrapText="1"/>
    </xf>
    <xf numFmtId="0" fontId="104" fillId="0" borderId="0" xfId="10" applyFont="1" applyFill="1" applyBorder="1" applyAlignment="1">
      <alignment vertical="center"/>
    </xf>
    <xf numFmtId="0" fontId="100" fillId="0" borderId="0" xfId="10" applyFont="1" applyFill="1" applyBorder="1"/>
    <xf numFmtId="0" fontId="100" fillId="0" borderId="0" xfId="10" applyFont="1" applyFill="1" applyBorder="1" applyAlignment="1">
      <alignment horizontal="right" vertical="center"/>
    </xf>
    <xf numFmtId="0" fontId="100" fillId="0" borderId="0" xfId="11" applyFont="1" applyFill="1" applyBorder="1" applyAlignment="1">
      <alignment horizontal="right" vertical="center"/>
    </xf>
    <xf numFmtId="0" fontId="100" fillId="0" borderId="0" xfId="10" applyFont="1" applyFill="1" applyBorder="1" applyAlignment="1">
      <alignment horizontal="right"/>
    </xf>
    <xf numFmtId="0" fontId="100" fillId="0" borderId="0" xfId="0" applyFont="1" applyBorder="1" applyAlignment="1">
      <alignment horizontal="justify" vertical="center" readingOrder="1"/>
    </xf>
    <xf numFmtId="0" fontId="100" fillId="0" borderId="0" xfId="10" applyFont="1" applyBorder="1" applyAlignment="1">
      <alignment vertical="center" wrapText="1" readingOrder="1"/>
    </xf>
    <xf numFmtId="0" fontId="100" fillId="0" borderId="0" xfId="10" applyFont="1" applyBorder="1" applyAlignment="1">
      <alignment horizontal="left" vertical="center" wrapText="1" readingOrder="1"/>
    </xf>
    <xf numFmtId="0" fontId="104" fillId="0" borderId="0" xfId="10" applyFont="1" applyFill="1" applyBorder="1" applyAlignment="1">
      <alignment horizontal="right"/>
    </xf>
    <xf numFmtId="0" fontId="105" fillId="0" borderId="0" xfId="10" applyFont="1" applyFill="1" applyBorder="1" applyAlignment="1">
      <alignment horizontal="right"/>
    </xf>
    <xf numFmtId="168" fontId="106" fillId="0" borderId="0" xfId="1" applyNumberFormat="1" applyFont="1" applyFill="1" applyBorder="1"/>
    <xf numFmtId="168" fontId="100" fillId="0" borderId="0" xfId="10" applyNumberFormat="1" applyFont="1" applyBorder="1"/>
    <xf numFmtId="168" fontId="107" fillId="0" borderId="0" xfId="1" applyNumberFormat="1" applyFont="1" applyFill="1" applyBorder="1"/>
    <xf numFmtId="168" fontId="101" fillId="0" borderId="0" xfId="1" applyNumberFormat="1" applyFont="1" applyFill="1" applyBorder="1"/>
    <xf numFmtId="0" fontId="106" fillId="0" borderId="0" xfId="10" applyFont="1" applyFill="1" applyBorder="1" applyAlignment="1">
      <alignment horizontal="left" vertical="center" wrapText="1"/>
    </xf>
    <xf numFmtId="3" fontId="106" fillId="0" borderId="0" xfId="10" applyNumberFormat="1" applyFont="1" applyFill="1" applyBorder="1" applyAlignment="1">
      <alignment horizontal="right"/>
    </xf>
    <xf numFmtId="3" fontId="101" fillId="0" borderId="0" xfId="10" applyNumberFormat="1" applyFont="1" applyFill="1" applyBorder="1" applyAlignment="1">
      <alignment horizontal="right"/>
    </xf>
    <xf numFmtId="0" fontId="104" fillId="0" borderId="0" xfId="10" applyFont="1" applyFill="1" applyBorder="1" applyAlignment="1"/>
    <xf numFmtId="0" fontId="105" fillId="0" borderId="0" xfId="10" applyFont="1" applyFill="1" applyBorder="1" applyAlignment="1">
      <alignment horizontal="right" vertical="center" wrapText="1"/>
    </xf>
    <xf numFmtId="0" fontId="106" fillId="0" borderId="0" xfId="10" applyFont="1" applyFill="1" applyBorder="1" applyAlignment="1">
      <alignment horizontal="right" vertical="center" wrapText="1"/>
    </xf>
    <xf numFmtId="3" fontId="104" fillId="0" borderId="0" xfId="10" applyNumberFormat="1" applyFont="1" applyBorder="1"/>
    <xf numFmtId="168" fontId="101" fillId="0" borderId="0" xfId="8" applyNumberFormat="1" applyFont="1" applyBorder="1" applyAlignment="1"/>
    <xf numFmtId="3" fontId="101" fillId="0" borderId="0" xfId="10" applyNumberFormat="1" applyFont="1" applyFill="1" applyBorder="1"/>
    <xf numFmtId="168" fontId="101" fillId="0" borderId="0" xfId="8" applyNumberFormat="1" applyFont="1" applyFill="1" applyBorder="1" applyAlignment="1"/>
    <xf numFmtId="3" fontId="100" fillId="0" borderId="0" xfId="10" applyNumberFormat="1" applyFont="1" applyBorder="1" applyAlignment="1">
      <alignment horizontal="right"/>
    </xf>
    <xf numFmtId="3" fontId="105" fillId="0" borderId="0" xfId="10" applyNumberFormat="1" applyFont="1" applyFill="1" applyBorder="1" applyAlignment="1">
      <alignment horizontal="right"/>
    </xf>
    <xf numFmtId="3" fontId="106" fillId="0" borderId="0" xfId="10" applyNumberFormat="1" applyFont="1" applyBorder="1" applyAlignment="1">
      <alignment horizontal="right"/>
    </xf>
    <xf numFmtId="3" fontId="104" fillId="0" borderId="0" xfId="10" applyNumberFormat="1" applyFont="1" applyFill="1" applyBorder="1" applyAlignment="1">
      <alignment horizontal="right"/>
    </xf>
    <xf numFmtId="3" fontId="108" fillId="0" borderId="0" xfId="10" applyNumberFormat="1" applyFont="1" applyFill="1" applyBorder="1" applyAlignment="1">
      <alignment horizontal="right"/>
    </xf>
    <xf numFmtId="3" fontId="100" fillId="0" borderId="0" xfId="10" applyNumberFormat="1" applyFont="1" applyFill="1" applyBorder="1" applyAlignment="1">
      <alignment horizontal="right"/>
    </xf>
    <xf numFmtId="3" fontId="107" fillId="0" borderId="0" xfId="10" applyNumberFormat="1" applyFont="1" applyFill="1" applyBorder="1"/>
    <xf numFmtId="3" fontId="100" fillId="0" borderId="0" xfId="0" applyNumberFormat="1" applyFont="1" applyFill="1" applyBorder="1"/>
    <xf numFmtId="169" fontId="104" fillId="0" borderId="0" xfId="10" applyNumberFormat="1" applyFont="1" applyFill="1" applyBorder="1" applyAlignment="1">
      <alignment horizontal="right"/>
    </xf>
    <xf numFmtId="3" fontId="107" fillId="0" borderId="0" xfId="10" applyNumberFormat="1" applyFont="1" applyFill="1" applyBorder="1" applyAlignment="1">
      <alignment horizontal="right"/>
    </xf>
    <xf numFmtId="169" fontId="100" fillId="0" borderId="0" xfId="10" applyNumberFormat="1" applyFont="1" applyFill="1" applyBorder="1" applyAlignment="1">
      <alignment horizontal="right"/>
    </xf>
    <xf numFmtId="167" fontId="84" fillId="0" borderId="0" xfId="10" applyNumberFormat="1" applyFont="1" applyFill="1" applyBorder="1" applyAlignment="1">
      <alignment horizontal="right" vertical="center"/>
    </xf>
    <xf numFmtId="0" fontId="105" fillId="7" borderId="0" xfId="10" applyFont="1" applyFill="1" applyBorder="1" applyAlignment="1">
      <alignment horizontal="right"/>
    </xf>
    <xf numFmtId="0" fontId="100" fillId="7" borderId="0" xfId="10" applyFont="1" applyFill="1" applyBorder="1"/>
    <xf numFmtId="0" fontId="104" fillId="0" borderId="0" xfId="10" applyFont="1" applyFill="1" applyBorder="1" applyAlignment="1">
      <alignment horizontal="right" vertical="center"/>
    </xf>
    <xf numFmtId="0" fontId="109" fillId="0" borderId="0" xfId="10" applyFont="1" applyFill="1" applyBorder="1" applyAlignment="1">
      <alignment vertical="center"/>
    </xf>
    <xf numFmtId="0" fontId="105" fillId="0" borderId="0" xfId="10" applyFont="1" applyFill="1" applyBorder="1" applyAlignment="1">
      <alignment horizontal="right" vertical="center"/>
    </xf>
    <xf numFmtId="0" fontId="106" fillId="0" borderId="0" xfId="10" applyFont="1" applyFill="1" applyBorder="1" applyAlignment="1">
      <alignment horizontal="right"/>
    </xf>
    <xf numFmtId="0" fontId="106" fillId="0" borderId="0" xfId="10" applyFont="1" applyFill="1" applyBorder="1" applyAlignment="1">
      <alignment vertical="center"/>
    </xf>
    <xf numFmtId="0" fontId="101" fillId="0" borderId="0" xfId="10" applyFont="1" applyBorder="1"/>
    <xf numFmtId="0" fontId="101" fillId="0" borderId="0" xfId="10" applyFont="1" applyFill="1" applyBorder="1" applyAlignment="1">
      <alignment horizontal="right"/>
    </xf>
    <xf numFmtId="0" fontId="106" fillId="0" borderId="0" xfId="10" applyFont="1" applyFill="1" applyBorder="1" applyAlignment="1">
      <alignment horizontal="right" vertical="center"/>
    </xf>
    <xf numFmtId="0" fontId="101" fillId="0" borderId="0" xfId="10" applyFont="1" applyBorder="1" applyAlignment="1">
      <alignment horizontal="right"/>
    </xf>
    <xf numFmtId="168" fontId="106" fillId="0" borderId="0" xfId="1" applyNumberFormat="1" applyFont="1" applyBorder="1" applyAlignment="1">
      <alignment horizontal="right"/>
    </xf>
    <xf numFmtId="0" fontId="101" fillId="0" borderId="0" xfId="10" applyFont="1" applyFill="1" applyBorder="1" applyAlignment="1">
      <alignment horizontal="center"/>
    </xf>
    <xf numFmtId="168" fontId="110" fillId="0" borderId="0" xfId="1" applyNumberFormat="1" applyFont="1" applyFill="1" applyBorder="1" applyAlignment="1">
      <alignment horizontal="right" indent="2"/>
    </xf>
    <xf numFmtId="168" fontId="106" fillId="0" borderId="0" xfId="1" applyNumberFormat="1" applyFont="1" applyFill="1" applyBorder="1" applyAlignment="1">
      <alignment horizontal="right"/>
    </xf>
    <xf numFmtId="168" fontId="107" fillId="0" borderId="0" xfId="1" applyNumberFormat="1" applyFont="1" applyBorder="1"/>
    <xf numFmtId="168" fontId="106" fillId="0" borderId="0" xfId="1" applyNumberFormat="1" applyFont="1" applyFill="1" applyBorder="1" applyAlignment="1">
      <alignment horizontal="right" vertical="center" indent="1"/>
    </xf>
    <xf numFmtId="168" fontId="101" fillId="0" borderId="0" xfId="1" applyNumberFormat="1" applyFont="1" applyBorder="1" applyAlignment="1">
      <alignment horizontal="right"/>
    </xf>
    <xf numFmtId="168" fontId="101" fillId="0" borderId="0" xfId="1" applyNumberFormat="1" applyFont="1" applyFill="1" applyBorder="1" applyAlignment="1">
      <alignment horizontal="right"/>
    </xf>
    <xf numFmtId="168" fontId="101" fillId="0" borderId="0" xfId="1" applyNumberFormat="1" applyFont="1" applyBorder="1"/>
    <xf numFmtId="168" fontId="111" fillId="0" borderId="0" xfId="1" applyNumberFormat="1" applyFont="1" applyFill="1" applyBorder="1" applyAlignment="1">
      <alignment horizontal="right" indent="2"/>
    </xf>
    <xf numFmtId="0" fontId="106" fillId="0" borderId="0" xfId="10" applyFont="1" applyFill="1" applyBorder="1" applyAlignment="1">
      <alignment horizontal="left" vertical="center"/>
    </xf>
    <xf numFmtId="168" fontId="106" fillId="0" borderId="0" xfId="1" applyNumberFormat="1" applyFont="1" applyFill="1" applyBorder="1" applyAlignment="1">
      <alignment horizontal="right" vertical="center" wrapText="1" indent="1"/>
    </xf>
    <xf numFmtId="0" fontId="101" fillId="0" borderId="0" xfId="10" applyFont="1" applyFill="1" applyBorder="1" applyAlignment="1">
      <alignment horizontal="left" indent="4"/>
    </xf>
    <xf numFmtId="0" fontId="112" fillId="0" borderId="0" xfId="10" applyFont="1" applyFill="1" applyBorder="1" applyAlignment="1"/>
    <xf numFmtId="2" fontId="105" fillId="0" borderId="0" xfId="10" applyNumberFormat="1" applyFont="1" applyFill="1" applyBorder="1" applyAlignment="1">
      <alignment horizontal="right"/>
    </xf>
    <xf numFmtId="0" fontId="106" fillId="0" borderId="0" xfId="10" applyFont="1" applyFill="1" applyBorder="1" applyAlignment="1">
      <alignment horizontal="center"/>
    </xf>
    <xf numFmtId="166" fontId="108" fillId="0" borderId="0" xfId="7" applyNumberFormat="1" applyFont="1" applyFill="1" applyBorder="1" applyAlignment="1">
      <alignment horizontal="right" vertical="center"/>
    </xf>
    <xf numFmtId="166" fontId="101" fillId="0" borderId="0" xfId="7" applyNumberFormat="1" applyFont="1" applyFill="1" applyBorder="1" applyAlignment="1">
      <alignment horizontal="right"/>
    </xf>
    <xf numFmtId="166" fontId="108" fillId="0" borderId="0" xfId="7" applyNumberFormat="1" applyFont="1" applyFill="1" applyBorder="1" applyAlignment="1">
      <alignment horizontal="right"/>
    </xf>
    <xf numFmtId="3" fontId="107" fillId="0" borderId="0" xfId="0" applyNumberFormat="1" applyFont="1" applyBorder="1" applyAlignment="1"/>
    <xf numFmtId="166" fontId="100" fillId="0" borderId="0" xfId="10" applyNumberFormat="1" applyFont="1" applyBorder="1"/>
    <xf numFmtId="3" fontId="107" fillId="0" borderId="0" xfId="0" applyNumberFormat="1" applyFont="1" applyFill="1" applyBorder="1" applyAlignment="1"/>
    <xf numFmtId="172" fontId="100" fillId="0" borderId="0" xfId="10" applyNumberFormat="1" applyFont="1" applyBorder="1"/>
    <xf numFmtId="166" fontId="112" fillId="0" borderId="0" xfId="7" applyNumberFormat="1" applyFont="1" applyFill="1" applyBorder="1" applyAlignment="1">
      <alignment horizontal="right"/>
    </xf>
    <xf numFmtId="166" fontId="106" fillId="0" borderId="0" xfId="8" applyNumberFormat="1" applyFont="1" applyFill="1" applyBorder="1" applyAlignment="1">
      <alignment horizontal="right"/>
    </xf>
    <xf numFmtId="166" fontId="101" fillId="0" borderId="0" xfId="7" applyNumberFormat="1" applyFont="1" applyFill="1" applyBorder="1" applyAlignment="1">
      <alignment horizontal="right" vertical="center"/>
    </xf>
    <xf numFmtId="166" fontId="101" fillId="0" borderId="0" xfId="10" applyNumberFormat="1" applyFont="1" applyBorder="1"/>
    <xf numFmtId="1" fontId="101" fillId="0" borderId="0" xfId="10" applyNumberFormat="1" applyFont="1" applyBorder="1"/>
    <xf numFmtId="0" fontId="104" fillId="0" borderId="0" xfId="10" applyFont="1" applyFill="1" applyBorder="1" applyAlignment="1">
      <alignment horizontal="left" wrapText="1"/>
    </xf>
    <xf numFmtId="165" fontId="106" fillId="0" borderId="0" xfId="10" applyNumberFormat="1" applyFont="1" applyFill="1" applyBorder="1" applyAlignment="1">
      <alignment horizontal="right"/>
    </xf>
    <xf numFmtId="165" fontId="100" fillId="0" borderId="0" xfId="10" applyNumberFormat="1" applyFont="1" applyBorder="1"/>
    <xf numFmtId="165" fontId="101" fillId="0" borderId="0" xfId="10" applyNumberFormat="1" applyFont="1" applyFill="1" applyBorder="1"/>
    <xf numFmtId="165" fontId="105" fillId="0" borderId="0" xfId="10" applyNumberFormat="1" applyFont="1" applyFill="1" applyBorder="1" applyAlignment="1">
      <alignment horizontal="right"/>
    </xf>
    <xf numFmtId="0" fontId="106" fillId="0" borderId="0" xfId="10" applyFont="1" applyFill="1" applyBorder="1"/>
    <xf numFmtId="165" fontId="106" fillId="0" borderId="0" xfId="10" applyNumberFormat="1" applyFont="1" applyFill="1" applyBorder="1" applyAlignment="1">
      <alignment horizontal="right" vertical="center"/>
    </xf>
    <xf numFmtId="4" fontId="106" fillId="0" borderId="0" xfId="10" applyNumberFormat="1" applyFont="1" applyFill="1" applyBorder="1" applyAlignment="1">
      <alignment horizontal="right" vertical="center"/>
    </xf>
    <xf numFmtId="165" fontId="101" fillId="0" borderId="0" xfId="10" applyNumberFormat="1" applyFont="1" applyFill="1" applyBorder="1" applyAlignment="1">
      <alignment horizontal="right" vertical="center"/>
    </xf>
    <xf numFmtId="2" fontId="105" fillId="7" borderId="0" xfId="10" applyNumberFormat="1" applyFont="1" applyFill="1" applyBorder="1" applyAlignment="1">
      <alignment horizontal="right"/>
    </xf>
    <xf numFmtId="0" fontId="100" fillId="0" borderId="0" xfId="10" applyFont="1" applyFill="1" applyBorder="1" applyAlignment="1">
      <alignment horizontal="left" vertical="center"/>
    </xf>
    <xf numFmtId="0" fontId="106" fillId="0" borderId="0" xfId="10" applyFont="1" applyFill="1" applyBorder="1" applyAlignment="1"/>
    <xf numFmtId="166" fontId="106" fillId="0" borderId="0" xfId="7" applyNumberFormat="1" applyFont="1" applyFill="1" applyBorder="1" applyAlignment="1"/>
    <xf numFmtId="166" fontId="101" fillId="0" borderId="0" xfId="7" applyNumberFormat="1" applyFont="1" applyFill="1" applyBorder="1" applyAlignment="1"/>
    <xf numFmtId="0" fontId="100" fillId="0" borderId="0" xfId="10" applyFont="1" applyFill="1" applyBorder="1" applyAlignment="1"/>
    <xf numFmtId="0" fontId="105" fillId="0" borderId="0" xfId="10" applyFont="1" applyFill="1" applyBorder="1" applyAlignment="1">
      <alignment vertical="center"/>
    </xf>
    <xf numFmtId="0" fontId="100" fillId="0" borderId="0" xfId="10" applyFont="1" applyBorder="1" applyAlignment="1"/>
    <xf numFmtId="0" fontId="100" fillId="0" borderId="0" xfId="10" applyFont="1" applyFill="1" applyBorder="1" applyAlignment="1">
      <alignment vertical="center"/>
    </xf>
    <xf numFmtId="0" fontId="101" fillId="0" borderId="0" xfId="10" applyFont="1" applyFill="1" applyBorder="1"/>
    <xf numFmtId="166" fontId="106" fillId="0" borderId="0" xfId="7" applyNumberFormat="1" applyFont="1" applyFill="1" applyBorder="1" applyAlignment="1">
      <alignment horizontal="right"/>
    </xf>
    <xf numFmtId="166" fontId="106" fillId="0" borderId="0" xfId="7" applyNumberFormat="1" applyFont="1" applyFill="1" applyBorder="1" applyAlignment="1">
      <alignment horizontal="right" vertical="center"/>
    </xf>
    <xf numFmtId="166" fontId="108" fillId="0" borderId="0" xfId="7" applyNumberFormat="1" applyFont="1" applyBorder="1" applyAlignment="1"/>
    <xf numFmtId="0" fontId="101" fillId="0" borderId="0" xfId="10" applyFont="1" applyFill="1" applyBorder="1" applyAlignment="1">
      <alignment horizontal="left"/>
    </xf>
    <xf numFmtId="166" fontId="107" fillId="0" borderId="0" xfId="7" applyNumberFormat="1" applyFont="1" applyFill="1" applyBorder="1" applyAlignment="1">
      <alignment horizontal="right" vertical="center"/>
    </xf>
    <xf numFmtId="0" fontId="101" fillId="0" borderId="0" xfId="10" applyFont="1" applyFill="1" applyBorder="1" applyAlignment="1"/>
    <xf numFmtId="166" fontId="101" fillId="0" borderId="0" xfId="7" applyNumberFormat="1" applyFont="1" applyBorder="1" applyAlignment="1"/>
    <xf numFmtId="166" fontId="106" fillId="0" borderId="0" xfId="7" applyNumberFormat="1" applyFont="1" applyBorder="1" applyAlignment="1"/>
    <xf numFmtId="166" fontId="101" fillId="0" borderId="0" xfId="7" applyNumberFormat="1" applyFont="1" applyFill="1" applyBorder="1" applyAlignment="1">
      <alignment vertical="center"/>
    </xf>
    <xf numFmtId="0" fontId="100" fillId="7" borderId="0" xfId="10" applyFont="1" applyFill="1" applyBorder="1" applyAlignment="1">
      <alignment horizontal="right"/>
    </xf>
    <xf numFmtId="167" fontId="106" fillId="0" borderId="0" xfId="10" applyNumberFormat="1" applyFont="1" applyBorder="1" applyAlignment="1">
      <alignment horizontal="right"/>
    </xf>
    <xf numFmtId="167" fontId="101" fillId="0" borderId="0" xfId="10" applyNumberFormat="1" applyFont="1" applyBorder="1" applyAlignment="1">
      <alignment horizontal="right"/>
    </xf>
    <xf numFmtId="165" fontId="105" fillId="7" borderId="0" xfId="10" applyNumberFormat="1" applyFont="1" applyFill="1" applyBorder="1" applyAlignment="1">
      <alignment horizontal="right"/>
    </xf>
    <xf numFmtId="0" fontId="104" fillId="0" borderId="0" xfId="10" applyFont="1" applyFill="1" applyBorder="1" applyAlignment="1">
      <alignment horizontal="left" vertical="center" wrapText="1"/>
    </xf>
    <xf numFmtId="3" fontId="112" fillId="0" borderId="0" xfId="10" applyNumberFormat="1" applyFont="1" applyFill="1" applyBorder="1" applyAlignment="1">
      <alignment horizontal="right"/>
    </xf>
    <xf numFmtId="0" fontId="113" fillId="0" borderId="0" xfId="10" applyFont="1" applyFill="1" applyBorder="1" applyAlignment="1">
      <alignment horizontal="right" readingOrder="2"/>
    </xf>
    <xf numFmtId="0" fontId="108" fillId="0" borderId="0" xfId="17" applyFont="1" applyFill="1" applyBorder="1" applyAlignment="1">
      <alignment vertical="center"/>
    </xf>
    <xf numFmtId="0" fontId="108" fillId="0" borderId="0" xfId="17" applyFont="1" applyFill="1" applyBorder="1" applyAlignment="1">
      <alignment horizontal="right" vertical="center" wrapText="1"/>
    </xf>
    <xf numFmtId="0" fontId="108" fillId="0" borderId="0" xfId="17" applyFont="1" applyFill="1" applyBorder="1" applyAlignment="1">
      <alignment horizontal="right" vertical="center"/>
    </xf>
    <xf numFmtId="0" fontId="108" fillId="0" borderId="0" xfId="10" applyFont="1" applyFill="1" applyBorder="1"/>
    <xf numFmtId="0" fontId="107" fillId="0" borderId="0" xfId="17" applyFont="1" applyFill="1" applyBorder="1" applyAlignment="1"/>
    <xf numFmtId="3" fontId="111" fillId="0" borderId="0" xfId="10" applyNumberFormat="1" applyFont="1" applyFill="1" applyBorder="1" applyAlignment="1">
      <alignment horizontal="right"/>
    </xf>
    <xf numFmtId="0" fontId="114" fillId="0" borderId="0" xfId="10" applyFont="1" applyFill="1" applyBorder="1" applyAlignment="1">
      <alignment horizontal="right"/>
    </xf>
    <xf numFmtId="3" fontId="101" fillId="0" borderId="0" xfId="10" applyNumberFormat="1" applyFont="1" applyFill="1" applyBorder="1" applyAlignment="1">
      <alignment horizontal="right" vertical="center"/>
    </xf>
    <xf numFmtId="0" fontId="112" fillId="7" borderId="0" xfId="10" applyFont="1" applyFill="1" applyBorder="1" applyAlignment="1">
      <alignment horizontal="right"/>
    </xf>
    <xf numFmtId="0" fontId="100" fillId="0" borderId="0" xfId="10" applyFont="1" applyFill="1" applyBorder="1" applyAlignment="1">
      <alignment horizontal="left" vertical="top"/>
    </xf>
    <xf numFmtId="0" fontId="104" fillId="0" borderId="0" xfId="10" applyFont="1" applyFill="1" applyBorder="1" applyAlignment="1">
      <alignment horizontal="left"/>
    </xf>
    <xf numFmtId="0" fontId="101" fillId="0" borderId="0" xfId="10" applyFont="1" applyFill="1" applyBorder="1" applyAlignment="1">
      <alignment horizontal="right" vertical="center"/>
    </xf>
    <xf numFmtId="3" fontId="101" fillId="0" borderId="0" xfId="10" applyNumberFormat="1" applyFont="1" applyBorder="1" applyAlignment="1">
      <alignment vertical="center" wrapText="1"/>
    </xf>
    <xf numFmtId="3" fontId="100" fillId="0" borderId="0" xfId="10" applyNumberFormat="1" applyFont="1" applyFill="1" applyBorder="1"/>
    <xf numFmtId="0" fontId="19" fillId="0" borderId="0" xfId="10" applyFont="1" applyFill="1"/>
    <xf numFmtId="0" fontId="25" fillId="0" borderId="0" xfId="10" applyFont="1" applyFill="1" applyAlignment="1">
      <alignment vertical="center"/>
    </xf>
    <xf numFmtId="0" fontId="25" fillId="0" borderId="0" xfId="10" applyFont="1" applyFill="1" applyAlignment="1"/>
    <xf numFmtId="0" fontId="41" fillId="0" borderId="0" xfId="10" applyFont="1" applyFill="1" applyAlignment="1">
      <alignment vertical="center" wrapText="1"/>
    </xf>
    <xf numFmtId="0" fontId="41" fillId="0" borderId="0" xfId="10" applyFont="1" applyFill="1"/>
    <xf numFmtId="168" fontId="84" fillId="0" borderId="0" xfId="7" applyNumberFormat="1" applyFont="1" applyBorder="1" applyAlignment="1">
      <alignment horizontal="right"/>
    </xf>
    <xf numFmtId="0" fontId="0" fillId="0" borderId="0" xfId="0" applyAlignment="1"/>
    <xf numFmtId="0" fontId="117" fillId="0" borderId="0" xfId="0" applyFont="1" applyAlignment="1">
      <alignment horizontal="left"/>
    </xf>
    <xf numFmtId="0" fontId="118" fillId="0" borderId="0" xfId="0" applyFont="1" applyAlignment="1"/>
    <xf numFmtId="0" fontId="117" fillId="0" borderId="0" xfId="0" applyFont="1" applyAlignment="1"/>
    <xf numFmtId="0" fontId="119" fillId="0" borderId="0" xfId="0" applyFont="1" applyAlignment="1"/>
    <xf numFmtId="0" fontId="120" fillId="0" borderId="0" xfId="0" applyFont="1" applyAlignment="1">
      <alignment horizontal="left"/>
    </xf>
    <xf numFmtId="0" fontId="120" fillId="0" borderId="0" xfId="0" applyFont="1" applyAlignment="1"/>
    <xf numFmtId="0" fontId="5" fillId="0" borderId="0" xfId="0" applyFont="1" applyAlignment="1">
      <alignment horizontal="left"/>
    </xf>
    <xf numFmtId="0" fontId="5" fillId="0" borderId="0" xfId="0" applyFont="1" applyAlignment="1"/>
    <xf numFmtId="0" fontId="3" fillId="0" borderId="0" xfId="0" applyFont="1" applyAlignment="1"/>
    <xf numFmtId="0" fontId="121" fillId="0" borderId="0" xfId="0" applyFont="1" applyAlignment="1">
      <alignment horizontal="left"/>
    </xf>
    <xf numFmtId="0" fontId="122" fillId="0" borderId="0" xfId="0" applyFont="1" applyAlignment="1"/>
    <xf numFmtId="0" fontId="103" fillId="0" borderId="0" xfId="17" applyFont="1" applyFill="1" applyAlignment="1">
      <alignment vertical="center" wrapText="1"/>
    </xf>
    <xf numFmtId="1" fontId="84" fillId="0" borderId="0" xfId="17" applyNumberFormat="1" applyFont="1" applyFill="1" applyBorder="1" applyAlignment="1">
      <alignment vertical="center" wrapText="1"/>
    </xf>
    <xf numFmtId="3" fontId="84" fillId="0" borderId="0" xfId="17" applyNumberFormat="1" applyFont="1" applyFill="1" applyBorder="1" applyAlignment="1">
      <alignment vertical="center" wrapText="1"/>
    </xf>
    <xf numFmtId="0" fontId="84" fillId="0" borderId="0" xfId="17" applyFont="1" applyFill="1" applyBorder="1" applyAlignment="1">
      <alignment vertical="center" wrapText="1"/>
    </xf>
    <xf numFmtId="0" fontId="124" fillId="0" borderId="0" xfId="17" applyFont="1" applyFill="1" applyAlignment="1">
      <alignment vertical="center" wrapText="1"/>
    </xf>
    <xf numFmtId="167" fontId="124" fillId="0" borderId="0" xfId="17" applyNumberFormat="1" applyFont="1" applyFill="1" applyBorder="1" applyAlignment="1">
      <alignment vertical="center" wrapText="1"/>
    </xf>
    <xf numFmtId="0" fontId="124" fillId="0" borderId="0" xfId="17" applyFont="1" applyFill="1" applyBorder="1" applyAlignment="1">
      <alignment vertical="center" wrapText="1"/>
    </xf>
    <xf numFmtId="167" fontId="125" fillId="0" borderId="2" xfId="17" applyNumberFormat="1" applyFont="1" applyFill="1" applyBorder="1" applyAlignment="1">
      <alignment vertical="center" wrapText="1"/>
    </xf>
    <xf numFmtId="0" fontId="61" fillId="0" borderId="0" xfId="17" applyFont="1" applyFill="1" applyAlignment="1">
      <alignment vertical="center" wrapText="1"/>
    </xf>
    <xf numFmtId="167" fontId="126" fillId="0" borderId="0" xfId="17" applyNumberFormat="1" applyFont="1" applyFill="1" applyBorder="1" applyAlignment="1">
      <alignment vertical="center" wrapText="1"/>
    </xf>
    <xf numFmtId="167" fontId="61" fillId="0" borderId="0" xfId="17" applyNumberFormat="1" applyFont="1" applyFill="1" applyBorder="1" applyAlignment="1">
      <alignment vertical="center" wrapText="1"/>
    </xf>
    <xf numFmtId="0" fontId="61" fillId="0" borderId="1" xfId="17" applyFont="1" applyFill="1" applyBorder="1" applyAlignment="1">
      <alignment horizontal="left" vertical="center" wrapText="1"/>
    </xf>
    <xf numFmtId="0" fontId="127" fillId="0" borderId="0" xfId="17" applyFont="1" applyFill="1" applyBorder="1" applyAlignment="1">
      <alignment horizontal="left" vertical="center" wrapText="1"/>
    </xf>
    <xf numFmtId="167" fontId="61" fillId="0" borderId="0" xfId="17" applyNumberFormat="1" applyFont="1" applyFill="1" applyAlignment="1">
      <alignment vertical="center" wrapText="1"/>
    </xf>
    <xf numFmtId="0" fontId="61" fillId="0" borderId="0" xfId="17" applyFont="1" applyFill="1" applyBorder="1" applyAlignment="1">
      <alignment horizontal="left" vertical="center" wrapText="1"/>
    </xf>
    <xf numFmtId="167" fontId="128" fillId="0" borderId="2" xfId="17" applyNumberFormat="1" applyFont="1" applyFill="1" applyBorder="1" applyAlignment="1">
      <alignment vertical="center" wrapText="1"/>
    </xf>
    <xf numFmtId="167" fontId="95" fillId="0" borderId="2" xfId="17" applyNumberFormat="1" applyFont="1" applyFill="1" applyBorder="1" applyAlignment="1">
      <alignment vertical="center" wrapText="1"/>
    </xf>
    <xf numFmtId="0" fontId="95" fillId="0" borderId="2" xfId="17" applyFont="1" applyFill="1" applyBorder="1" applyAlignment="1">
      <alignment vertical="center" wrapText="1"/>
    </xf>
    <xf numFmtId="0" fontId="128" fillId="0" borderId="3" xfId="17" applyFont="1" applyFill="1" applyBorder="1" applyAlignment="1">
      <alignment horizontal="right" vertical="center" wrapText="1"/>
    </xf>
    <xf numFmtId="0" fontId="95" fillId="0" borderId="3" xfId="17" applyFont="1" applyFill="1" applyBorder="1" applyAlignment="1">
      <alignment horizontal="right" vertical="center" wrapText="1"/>
    </xf>
    <xf numFmtId="0" fontId="95" fillId="0" borderId="3" xfId="17" applyFont="1" applyFill="1" applyBorder="1" applyAlignment="1">
      <alignment vertical="center" wrapText="1"/>
    </xf>
    <xf numFmtId="0" fontId="1" fillId="0" borderId="0" xfId="17" applyFont="1" applyFill="1" applyAlignment="1">
      <alignment vertical="center" wrapText="1"/>
    </xf>
    <xf numFmtId="167" fontId="1" fillId="0" borderId="0" xfId="17" applyNumberFormat="1" applyFont="1" applyFill="1" applyAlignment="1">
      <alignment vertical="center" wrapText="1"/>
    </xf>
    <xf numFmtId="0" fontId="124" fillId="0" borderId="1" xfId="17" applyFont="1" applyFill="1" applyBorder="1" applyAlignment="1">
      <alignment vertical="center" wrapText="1"/>
    </xf>
    <xf numFmtId="0" fontId="130" fillId="0" borderId="1" xfId="17" applyFont="1" applyFill="1" applyBorder="1" applyAlignment="1">
      <alignment vertical="center" wrapText="1"/>
    </xf>
    <xf numFmtId="167" fontId="124" fillId="0" borderId="0" xfId="17" applyNumberFormat="1" applyFont="1" applyFill="1" applyAlignment="1">
      <alignment vertical="center" wrapText="1"/>
    </xf>
    <xf numFmtId="1" fontId="124" fillId="0" borderId="0" xfId="17" applyNumberFormat="1" applyFont="1" applyFill="1" applyBorder="1" applyAlignment="1">
      <alignment vertical="center" wrapText="1"/>
    </xf>
    <xf numFmtId="3" fontId="124" fillId="0" borderId="0" xfId="17" applyNumberFormat="1" applyFont="1" applyFill="1" applyBorder="1" applyAlignment="1">
      <alignment vertical="center" wrapText="1"/>
    </xf>
    <xf numFmtId="167" fontId="124" fillId="0" borderId="2" xfId="17" applyNumberFormat="1" applyFont="1" applyFill="1" applyBorder="1" applyAlignment="1">
      <alignment vertical="center" wrapText="1"/>
    </xf>
    <xf numFmtId="167" fontId="128" fillId="0" borderId="0" xfId="17" applyNumberFormat="1" applyFont="1" applyFill="1" applyBorder="1" applyAlignment="1">
      <alignment vertical="center" wrapText="1"/>
    </xf>
    <xf numFmtId="167" fontId="95" fillId="0" borderId="0" xfId="17" applyNumberFormat="1" applyFont="1" applyFill="1" applyBorder="1" applyAlignment="1">
      <alignment vertical="center" wrapText="1"/>
    </xf>
    <xf numFmtId="165" fontId="124" fillId="0" borderId="0" xfId="17" applyNumberFormat="1" applyFont="1" applyFill="1" applyBorder="1" applyAlignment="1">
      <alignment vertical="center" wrapText="1"/>
    </xf>
    <xf numFmtId="165" fontId="126" fillId="0" borderId="1" xfId="17" applyNumberFormat="1" applyFont="1" applyFill="1" applyBorder="1" applyAlignment="1">
      <alignment vertical="center" wrapText="1"/>
    </xf>
    <xf numFmtId="165" fontId="61" fillId="0" borderId="1" xfId="17" applyNumberFormat="1" applyFont="1" applyFill="1" applyBorder="1" applyAlignment="1">
      <alignment vertical="center" wrapText="1"/>
    </xf>
    <xf numFmtId="165" fontId="126" fillId="0" borderId="0" xfId="17" applyNumberFormat="1" applyFont="1" applyFill="1" applyBorder="1" applyAlignment="1">
      <alignment vertical="center" wrapText="1"/>
    </xf>
    <xf numFmtId="165" fontId="61" fillId="0" borderId="0" xfId="17" applyNumberFormat="1" applyFont="1" applyFill="1" applyBorder="1" applyAlignment="1">
      <alignment vertical="center" wrapText="1"/>
    </xf>
    <xf numFmtId="165" fontId="128" fillId="0" borderId="2" xfId="17" applyNumberFormat="1" applyFont="1" applyFill="1" applyBorder="1" applyAlignment="1">
      <alignment vertical="center" wrapText="1"/>
    </xf>
    <xf numFmtId="165" fontId="95" fillId="0" borderId="2" xfId="17" applyNumberFormat="1" applyFont="1" applyFill="1" applyBorder="1" applyAlignment="1">
      <alignment vertical="center" wrapText="1"/>
    </xf>
    <xf numFmtId="165" fontId="1" fillId="0" borderId="0" xfId="17" applyNumberFormat="1" applyFont="1" applyFill="1" applyAlignment="1">
      <alignment vertical="center" wrapText="1"/>
    </xf>
    <xf numFmtId="165" fontId="124" fillId="0" borderId="0" xfId="17" applyNumberFormat="1" applyFont="1" applyFill="1" applyAlignment="1">
      <alignment vertical="center" wrapText="1"/>
    </xf>
    <xf numFmtId="0" fontId="124" fillId="0" borderId="2" xfId="17" applyFont="1" applyFill="1" applyBorder="1" applyAlignment="1">
      <alignment vertical="center" wrapText="1"/>
    </xf>
    <xf numFmtId="165" fontId="61" fillId="0" borderId="0" xfId="17" applyNumberFormat="1" applyFont="1" applyFill="1" applyAlignment="1">
      <alignment vertical="center" wrapText="1"/>
    </xf>
    <xf numFmtId="3" fontId="126" fillId="0" borderId="0" xfId="17" applyNumberFormat="1" applyFont="1" applyFill="1" applyBorder="1" applyAlignment="1">
      <alignment vertical="center" wrapText="1"/>
    </xf>
    <xf numFmtId="3" fontId="61" fillId="0" borderId="0" xfId="17" applyNumberFormat="1" applyFont="1" applyFill="1" applyBorder="1" applyAlignment="1">
      <alignment vertical="center" wrapText="1"/>
    </xf>
    <xf numFmtId="3" fontId="128" fillId="0" borderId="2" xfId="17" applyNumberFormat="1" applyFont="1" applyFill="1" applyBorder="1" applyAlignment="1">
      <alignment vertical="center" wrapText="1"/>
    </xf>
    <xf numFmtId="3" fontId="95" fillId="0" borderId="2" xfId="17" applyNumberFormat="1" applyFont="1" applyFill="1" applyBorder="1" applyAlignment="1">
      <alignment vertical="center" wrapText="1"/>
    </xf>
    <xf numFmtId="3" fontId="1" fillId="0" borderId="0" xfId="17" applyNumberFormat="1" applyFont="1" applyFill="1" applyAlignment="1">
      <alignment vertical="center" wrapText="1"/>
    </xf>
    <xf numFmtId="3" fontId="131" fillId="0" borderId="0" xfId="0" applyNumberFormat="1" applyFont="1" applyFill="1" applyAlignment="1">
      <alignment vertical="center" wrapText="1"/>
    </xf>
    <xf numFmtId="0" fontId="131" fillId="0" borderId="0" xfId="0" applyFont="1" applyFill="1" applyAlignment="1">
      <alignment vertical="center" wrapText="1"/>
    </xf>
    <xf numFmtId="1" fontId="131" fillId="0" borderId="0" xfId="0" applyNumberFormat="1" applyFont="1" applyFill="1" applyAlignment="1">
      <alignment vertical="center" wrapText="1"/>
    </xf>
    <xf numFmtId="3" fontId="124" fillId="0" borderId="0" xfId="17" applyNumberFormat="1" applyFont="1" applyFill="1" applyAlignment="1">
      <alignment vertical="center" wrapText="1"/>
    </xf>
    <xf numFmtId="3" fontId="134" fillId="0" borderId="0" xfId="0" applyNumberFormat="1" applyFont="1" applyFill="1" applyAlignment="1">
      <alignment vertical="center" wrapText="1"/>
    </xf>
    <xf numFmtId="1" fontId="134" fillId="0" borderId="0" xfId="0" applyNumberFormat="1" applyFont="1" applyFill="1" applyAlignment="1">
      <alignment vertical="center" wrapText="1"/>
    </xf>
    <xf numFmtId="0" fontId="134" fillId="0" borderId="0" xfId="0" applyFont="1" applyFill="1" applyAlignment="1">
      <alignment vertical="center" wrapText="1"/>
    </xf>
    <xf numFmtId="3" fontId="61" fillId="0" borderId="0" xfId="17" applyNumberFormat="1" applyFont="1" applyFill="1" applyAlignment="1">
      <alignment vertical="center" wrapText="1"/>
    </xf>
    <xf numFmtId="3" fontId="96" fillId="0" borderId="0" xfId="0" applyNumberFormat="1" applyFont="1" applyFill="1" applyAlignment="1">
      <alignment vertical="center" wrapText="1"/>
    </xf>
    <xf numFmtId="1" fontId="96" fillId="0" borderId="0" xfId="0" applyNumberFormat="1" applyFont="1" applyFill="1" applyAlignment="1">
      <alignment vertical="center" wrapText="1"/>
    </xf>
    <xf numFmtId="165" fontId="126" fillId="0" borderId="1" xfId="17" applyNumberFormat="1" applyFont="1" applyFill="1" applyBorder="1" applyAlignment="1" applyProtection="1">
      <alignment horizontal="right" vertical="center" wrapText="1" readingOrder="1"/>
    </xf>
    <xf numFmtId="165" fontId="126" fillId="0" borderId="0" xfId="17" applyNumberFormat="1" applyFont="1" applyFill="1" applyBorder="1" applyAlignment="1" applyProtection="1">
      <alignment horizontal="right" vertical="center" wrapText="1" readingOrder="1"/>
    </xf>
    <xf numFmtId="165" fontId="61" fillId="0" borderId="0" xfId="17" applyNumberFormat="1" applyFont="1" applyFill="1" applyBorder="1" applyAlignment="1" applyProtection="1">
      <alignment horizontal="right" vertical="center" wrapText="1" readingOrder="1"/>
    </xf>
    <xf numFmtId="3" fontId="61" fillId="0" borderId="0" xfId="17" applyNumberFormat="1" applyFont="1" applyFill="1" applyBorder="1" applyAlignment="1" applyProtection="1">
      <alignment horizontal="right" vertical="center" wrapText="1" readingOrder="1"/>
    </xf>
    <xf numFmtId="0" fontId="61" fillId="0" borderId="0" xfId="17" applyFont="1" applyFill="1" applyAlignment="1">
      <alignment horizontal="left" vertical="center" wrapText="1"/>
    </xf>
    <xf numFmtId="3" fontId="126" fillId="0" borderId="0" xfId="17" applyNumberFormat="1" applyFont="1" applyFill="1" applyBorder="1" applyAlignment="1" applyProtection="1">
      <alignment horizontal="right" vertical="center" wrapText="1" readingOrder="1"/>
    </xf>
    <xf numFmtId="0" fontId="61" fillId="0" borderId="0" xfId="17" applyFont="1" applyFill="1" applyBorder="1" applyAlignment="1">
      <alignment vertical="center" wrapText="1"/>
    </xf>
    <xf numFmtId="0" fontId="136" fillId="0" borderId="0" xfId="17" applyFont="1" applyFill="1" applyAlignment="1">
      <alignment vertical="center" wrapText="1"/>
    </xf>
    <xf numFmtId="167" fontId="136" fillId="0" borderId="0" xfId="17" applyNumberFormat="1" applyFont="1" applyFill="1" applyAlignment="1">
      <alignment vertical="center" wrapText="1"/>
    </xf>
    <xf numFmtId="1" fontId="136" fillId="0" borderId="0" xfId="17" applyNumberFormat="1" applyFont="1" applyFill="1" applyAlignment="1">
      <alignment vertical="center" wrapText="1"/>
    </xf>
    <xf numFmtId="0" fontId="107" fillId="0" borderId="0" xfId="17" applyFont="1" applyFill="1" applyAlignment="1">
      <alignment horizontal="left" vertical="center" wrapText="1"/>
    </xf>
    <xf numFmtId="0" fontId="116" fillId="0" borderId="0" xfId="17" applyFont="1" applyFill="1" applyAlignment="1">
      <alignment horizontal="left" vertical="center" wrapText="1"/>
    </xf>
    <xf numFmtId="0" fontId="137" fillId="0" borderId="0" xfId="17" applyFont="1" applyFill="1" applyAlignment="1">
      <alignment vertical="center" wrapText="1"/>
    </xf>
    <xf numFmtId="0" fontId="137" fillId="0" borderId="0" xfId="17" applyFont="1" applyFill="1" applyBorder="1" applyAlignment="1">
      <alignment vertical="center" wrapText="1"/>
    </xf>
    <xf numFmtId="0" fontId="107" fillId="0" borderId="0" xfId="17" applyFont="1" applyFill="1" applyAlignment="1">
      <alignment vertical="center" wrapText="1"/>
    </xf>
    <xf numFmtId="3" fontId="107" fillId="0" borderId="0" xfId="17" applyNumberFormat="1" applyFont="1" applyFill="1" applyAlignment="1">
      <alignment vertical="center" wrapText="1"/>
    </xf>
    <xf numFmtId="3" fontId="107" fillId="0" borderId="0" xfId="17" applyNumberFormat="1" applyFont="1" applyFill="1" applyBorder="1" applyAlignment="1" applyProtection="1">
      <alignment vertical="center" wrapText="1" readingOrder="1"/>
    </xf>
    <xf numFmtId="3" fontId="107" fillId="0" borderId="0" xfId="17" applyNumberFormat="1" applyFont="1" applyFill="1" applyBorder="1" applyAlignment="1" applyProtection="1">
      <alignment horizontal="right" vertical="center" wrapText="1" readingOrder="1"/>
    </xf>
    <xf numFmtId="165" fontId="107" fillId="0" borderId="0" xfId="17" applyNumberFormat="1" applyFont="1" applyFill="1" applyBorder="1" applyAlignment="1" applyProtection="1">
      <alignment horizontal="right" vertical="center" wrapText="1" readingOrder="1"/>
    </xf>
    <xf numFmtId="167" fontId="107" fillId="0" borderId="0" xfId="17" applyNumberFormat="1" applyFont="1" applyFill="1" applyAlignment="1">
      <alignment vertical="center" wrapText="1"/>
    </xf>
    <xf numFmtId="3" fontId="126" fillId="0" borderId="0" xfId="17" applyNumberFormat="1" applyFont="1" applyFill="1" applyAlignment="1">
      <alignment horizontal="right" vertical="center" wrapText="1"/>
    </xf>
    <xf numFmtId="167" fontId="107" fillId="0" borderId="0" xfId="17" applyNumberFormat="1" applyFont="1" applyFill="1" applyBorder="1" applyAlignment="1">
      <alignment horizontal="left" vertical="center" wrapText="1"/>
    </xf>
    <xf numFmtId="167" fontId="107" fillId="0" borderId="0" xfId="17" applyNumberFormat="1" applyFont="1" applyFill="1" applyAlignment="1">
      <alignment horizontal="left" vertical="center" wrapText="1"/>
    </xf>
    <xf numFmtId="167" fontId="61" fillId="0" borderId="0" xfId="17" applyNumberFormat="1" applyFont="1" applyFill="1" applyAlignment="1">
      <alignment horizontal="left" vertical="center" wrapText="1"/>
    </xf>
    <xf numFmtId="166" fontId="126" fillId="0" borderId="0" xfId="46" applyNumberFormat="1" applyFont="1" applyFill="1" applyBorder="1" applyAlignment="1" applyProtection="1">
      <alignment horizontal="right" vertical="center" wrapText="1" readingOrder="1"/>
    </xf>
    <xf numFmtId="167" fontId="128" fillId="0" borderId="1" xfId="17" applyNumberFormat="1" applyFont="1" applyFill="1" applyBorder="1" applyAlignment="1">
      <alignment vertical="center" wrapText="1"/>
    </xf>
    <xf numFmtId="167" fontId="95" fillId="0" borderId="1" xfId="17" applyNumberFormat="1" applyFont="1" applyFill="1" applyBorder="1" applyAlignment="1">
      <alignment horizontal="right" vertical="center" wrapText="1"/>
    </xf>
    <xf numFmtId="167" fontId="95" fillId="0" borderId="1" xfId="17" applyNumberFormat="1" applyFont="1" applyFill="1" applyBorder="1" applyAlignment="1">
      <alignment vertical="center" wrapText="1"/>
    </xf>
    <xf numFmtId="164" fontId="95" fillId="0" borderId="1" xfId="17" applyNumberFormat="1" applyFont="1" applyFill="1" applyBorder="1" applyAlignment="1">
      <alignment vertical="center" wrapText="1"/>
    </xf>
    <xf numFmtId="164" fontId="95" fillId="0" borderId="0" xfId="17" applyNumberFormat="1" applyFont="1" applyFill="1" applyBorder="1" applyAlignment="1">
      <alignment vertical="center" wrapText="1"/>
    </xf>
    <xf numFmtId="164" fontId="61" fillId="0" borderId="0" xfId="17" applyNumberFormat="1" applyFont="1" applyFill="1" applyBorder="1" applyAlignment="1">
      <alignment horizontal="left" vertical="center" wrapText="1"/>
    </xf>
    <xf numFmtId="164" fontId="127" fillId="0" borderId="0" xfId="17" applyNumberFormat="1" applyFont="1" applyFill="1" applyBorder="1" applyAlignment="1">
      <alignment horizontal="left" vertical="center" wrapText="1"/>
    </xf>
    <xf numFmtId="167" fontId="61" fillId="0" borderId="0" xfId="17" applyNumberFormat="1" applyFont="1" applyFill="1" applyBorder="1" applyAlignment="1">
      <alignment horizontal="right" vertical="center" wrapText="1"/>
    </xf>
    <xf numFmtId="167" fontId="95" fillId="0" borderId="0" xfId="17" applyNumberFormat="1" applyFont="1" applyFill="1" applyBorder="1" applyAlignment="1">
      <alignment horizontal="right" vertical="center" wrapText="1"/>
    </xf>
    <xf numFmtId="167" fontId="128" fillId="0" borderId="0" xfId="17" applyNumberFormat="1" applyFont="1" applyFill="1" applyBorder="1" applyAlignment="1">
      <alignment horizontal="right" vertical="center" wrapText="1"/>
    </xf>
    <xf numFmtId="166" fontId="107" fillId="0" borderId="0" xfId="46" applyNumberFormat="1" applyFont="1" applyFill="1" applyAlignment="1">
      <alignment vertical="center" wrapText="1"/>
    </xf>
    <xf numFmtId="0" fontId="95" fillId="0" borderId="3" xfId="17" applyFont="1" applyFill="1" applyBorder="1" applyAlignment="1">
      <alignment horizontal="left" vertical="center" wrapText="1"/>
    </xf>
    <xf numFmtId="0" fontId="136" fillId="0" borderId="0" xfId="17" applyFont="1" applyFill="1" applyAlignment="1">
      <alignment horizontal="right" vertical="center" wrapText="1"/>
    </xf>
    <xf numFmtId="0" fontId="1" fillId="0" borderId="0" xfId="17" applyFont="1" applyFill="1" applyBorder="1" applyAlignment="1">
      <alignment horizontal="center" vertical="center" wrapText="1"/>
    </xf>
    <xf numFmtId="0" fontId="130" fillId="0" borderId="0" xfId="17" applyFont="1" applyFill="1" applyBorder="1" applyAlignment="1">
      <alignment vertical="center" wrapText="1"/>
    </xf>
    <xf numFmtId="167" fontId="126" fillId="0" borderId="1" xfId="17" applyNumberFormat="1" applyFont="1" applyFill="1" applyBorder="1" applyAlignment="1">
      <alignment vertical="center" wrapText="1"/>
    </xf>
    <xf numFmtId="167" fontId="61" fillId="0" borderId="1" xfId="17" applyNumberFormat="1" applyFont="1" applyFill="1" applyBorder="1" applyAlignment="1">
      <alignment vertical="center" wrapText="1"/>
    </xf>
    <xf numFmtId="1" fontId="61" fillId="0" borderId="0" xfId="17" applyNumberFormat="1" applyFont="1" applyFill="1" applyAlignment="1">
      <alignment vertical="center" wrapText="1"/>
    </xf>
    <xf numFmtId="165" fontId="124" fillId="0" borderId="2" xfId="17" applyNumberFormat="1" applyFont="1" applyFill="1" applyBorder="1" applyAlignment="1">
      <alignment vertical="center" wrapText="1"/>
    </xf>
    <xf numFmtId="165" fontId="61" fillId="0" borderId="0" xfId="17" applyNumberFormat="1" applyFont="1" applyFill="1" applyBorder="1" applyAlignment="1">
      <alignment horizontal="right" vertical="center" wrapText="1"/>
    </xf>
    <xf numFmtId="165" fontId="95" fillId="0" borderId="2" xfId="17" applyNumberFormat="1" applyFont="1" applyFill="1" applyBorder="1" applyAlignment="1">
      <alignment horizontal="right" vertical="center" wrapText="1"/>
    </xf>
    <xf numFmtId="0" fontId="125" fillId="0" borderId="0" xfId="17" applyFont="1" applyFill="1" applyAlignment="1">
      <alignment vertical="center" wrapText="1"/>
    </xf>
    <xf numFmtId="0" fontId="130" fillId="0" borderId="0" xfId="17" applyFont="1" applyFill="1" applyAlignment="1">
      <alignment vertical="center" wrapText="1"/>
    </xf>
    <xf numFmtId="0" fontId="116" fillId="0" borderId="0" xfId="17" applyFont="1" applyFill="1" applyAlignment="1">
      <alignment vertical="center" wrapText="1"/>
    </xf>
    <xf numFmtId="167" fontId="126" fillId="0" borderId="1" xfId="17" applyNumberFormat="1" applyFont="1" applyFill="1" applyBorder="1" applyAlignment="1">
      <alignment horizontal="right" vertical="center" wrapText="1"/>
    </xf>
    <xf numFmtId="167" fontId="61" fillId="0" borderId="1" xfId="17" applyNumberFormat="1" applyFont="1" applyFill="1" applyBorder="1" applyAlignment="1">
      <alignment horizontal="right" vertical="center" wrapText="1"/>
    </xf>
    <xf numFmtId="167" fontId="126" fillId="0" borderId="0" xfId="17" applyNumberFormat="1" applyFont="1" applyFill="1" applyBorder="1" applyAlignment="1">
      <alignment horizontal="right" vertical="center" wrapText="1"/>
    </xf>
    <xf numFmtId="165" fontId="126" fillId="0" borderId="0" xfId="17" applyNumberFormat="1" applyFont="1" applyFill="1" applyBorder="1" applyAlignment="1">
      <alignment horizontal="right" vertical="center" wrapText="1"/>
    </xf>
    <xf numFmtId="3" fontId="126" fillId="0" borderId="0" xfId="17" applyNumberFormat="1" applyFont="1" applyFill="1" applyBorder="1" applyAlignment="1">
      <alignment horizontal="right" vertical="center" wrapText="1"/>
    </xf>
    <xf numFmtId="3" fontId="126" fillId="0" borderId="0" xfId="17" applyNumberFormat="1" applyFont="1" applyFill="1" applyAlignment="1">
      <alignment vertical="center" wrapText="1"/>
    </xf>
    <xf numFmtId="3" fontId="126" fillId="0" borderId="2" xfId="17" applyNumberFormat="1" applyFont="1" applyFill="1" applyBorder="1" applyAlignment="1">
      <alignment vertical="center" wrapText="1"/>
    </xf>
    <xf numFmtId="3" fontId="61" fillId="0" borderId="2" xfId="17" applyNumberFormat="1" applyFont="1" applyFill="1" applyBorder="1" applyAlignment="1">
      <alignment vertical="center" wrapText="1"/>
    </xf>
    <xf numFmtId="165" fontId="1" fillId="0" borderId="0" xfId="17" applyNumberFormat="1" applyFont="1" applyFill="1" applyBorder="1" applyAlignment="1">
      <alignment vertical="center" wrapText="1"/>
    </xf>
    <xf numFmtId="3" fontId="126" fillId="0" borderId="1" xfId="17" applyNumberFormat="1" applyFont="1" applyFill="1" applyBorder="1" applyAlignment="1">
      <alignment vertical="center" wrapText="1"/>
    </xf>
    <xf numFmtId="3" fontId="61" fillId="0" borderId="1" xfId="17" applyNumberFormat="1" applyFont="1" applyFill="1" applyBorder="1" applyAlignment="1">
      <alignment vertical="center" wrapText="1"/>
    </xf>
    <xf numFmtId="166" fontId="126" fillId="0" borderId="0" xfId="47" applyNumberFormat="1" applyFont="1" applyFill="1" applyBorder="1" applyAlignment="1">
      <alignment vertical="center" wrapText="1"/>
    </xf>
    <xf numFmtId="178" fontId="61" fillId="0" borderId="0" xfId="17" applyNumberFormat="1" applyFont="1" applyFill="1" applyAlignment="1">
      <alignment vertical="center" wrapText="1"/>
    </xf>
    <xf numFmtId="0" fontId="96" fillId="0" borderId="0" xfId="0" applyFont="1" applyFill="1" applyAlignment="1">
      <alignment vertical="center" wrapText="1"/>
    </xf>
    <xf numFmtId="0" fontId="84" fillId="0" borderId="0" xfId="17" applyFont="1" applyFill="1" applyBorder="1" applyAlignment="1">
      <alignment horizontal="left" vertical="center" wrapText="1"/>
    </xf>
    <xf numFmtId="165" fontId="96" fillId="0" borderId="0" xfId="0" applyNumberFormat="1" applyFont="1" applyFill="1" applyAlignment="1">
      <alignment vertical="center" wrapText="1"/>
    </xf>
    <xf numFmtId="0" fontId="139" fillId="0" borderId="0" xfId="17" applyFont="1" applyFill="1" applyAlignment="1">
      <alignment vertical="center" wrapText="1"/>
    </xf>
    <xf numFmtId="179" fontId="103" fillId="0" borderId="0" xfId="17" applyNumberFormat="1" applyFont="1" applyFill="1" applyBorder="1" applyAlignment="1">
      <alignment vertical="center" wrapText="1"/>
    </xf>
    <xf numFmtId="0" fontId="103" fillId="0" borderId="0" xfId="17" applyFont="1" applyFill="1" applyBorder="1" applyAlignment="1">
      <alignment vertical="center" wrapText="1"/>
    </xf>
    <xf numFmtId="3" fontId="103" fillId="0" borderId="0" xfId="17" applyNumberFormat="1" applyFont="1" applyFill="1" applyBorder="1" applyAlignment="1">
      <alignment horizontal="right" vertical="center" wrapText="1"/>
    </xf>
    <xf numFmtId="0" fontId="11" fillId="0" borderId="0" xfId="17" applyFont="1" applyFill="1" applyBorder="1" applyAlignment="1">
      <alignment vertical="center" wrapText="1"/>
    </xf>
    <xf numFmtId="3" fontId="141" fillId="0" borderId="0" xfId="17" applyNumberFormat="1" applyFont="1" applyFill="1" applyBorder="1" applyAlignment="1">
      <alignment horizontal="right" vertical="center" wrapText="1"/>
    </xf>
    <xf numFmtId="167" fontId="141" fillId="0" borderId="0" xfId="17" applyNumberFormat="1" applyFont="1" applyFill="1" applyBorder="1" applyAlignment="1">
      <alignment horizontal="right" vertical="center" wrapText="1"/>
    </xf>
    <xf numFmtId="179" fontId="141" fillId="0" borderId="0" xfId="17" applyNumberFormat="1" applyFont="1" applyFill="1" applyBorder="1" applyAlignment="1">
      <alignment horizontal="right" vertical="center" wrapText="1"/>
    </xf>
    <xf numFmtId="179" fontId="141" fillId="0" borderId="0" xfId="17" applyNumberFormat="1" applyFont="1" applyFill="1" applyBorder="1" applyAlignment="1">
      <alignment vertical="center" wrapText="1"/>
    </xf>
    <xf numFmtId="3" fontId="141" fillId="0" borderId="0" xfId="17" applyNumberFormat="1" applyFont="1" applyFill="1" applyBorder="1" applyAlignment="1">
      <alignment vertical="center" wrapText="1"/>
    </xf>
    <xf numFmtId="0" fontId="142" fillId="0" borderId="0" xfId="17" applyFont="1" applyFill="1" applyAlignment="1">
      <alignment vertical="center" wrapText="1"/>
    </xf>
    <xf numFmtId="0" fontId="143" fillId="0" borderId="0" xfId="17" applyFont="1" applyFill="1" applyAlignment="1">
      <alignment vertical="center" wrapText="1"/>
    </xf>
    <xf numFmtId="0" fontId="103" fillId="0" borderId="0" xfId="0" applyFont="1" applyFill="1" applyAlignment="1">
      <alignment vertical="center"/>
    </xf>
    <xf numFmtId="0" fontId="144" fillId="0" borderId="0" xfId="0" applyFont="1" applyFill="1" applyAlignment="1">
      <alignment horizontal="right" vertical="center"/>
    </xf>
    <xf numFmtId="0" fontId="144" fillId="0" borderId="0" xfId="0" applyFont="1" applyFill="1" applyAlignment="1">
      <alignment vertical="center"/>
    </xf>
    <xf numFmtId="0" fontId="145" fillId="0" borderId="0" xfId="0" applyFont="1" applyFill="1" applyAlignment="1">
      <alignment vertical="center"/>
    </xf>
    <xf numFmtId="0" fontId="146" fillId="0" borderId="0" xfId="0" applyFont="1" applyFill="1" applyBorder="1" applyAlignment="1">
      <alignment horizontal="right" vertical="center"/>
    </xf>
    <xf numFmtId="0" fontId="147" fillId="0" borderId="0" xfId="0" applyFont="1" applyFill="1" applyBorder="1" applyAlignment="1">
      <alignment vertical="center"/>
    </xf>
    <xf numFmtId="0" fontId="84" fillId="0" borderId="0" xfId="0" applyFont="1" applyFill="1" applyAlignment="1">
      <alignment vertical="center"/>
    </xf>
    <xf numFmtId="165" fontId="127" fillId="0" borderId="1" xfId="47" applyNumberFormat="1" applyFont="1" applyFill="1" applyBorder="1" applyAlignment="1" applyProtection="1">
      <alignment horizontal="right" vertical="center"/>
    </xf>
    <xf numFmtId="0" fontId="127" fillId="0" borderId="1" xfId="0" applyFont="1" applyFill="1" applyBorder="1" applyAlignment="1">
      <alignment horizontal="left" vertical="center"/>
    </xf>
    <xf numFmtId="165" fontId="127" fillId="0" borderId="0" xfId="47" applyNumberFormat="1" applyFont="1" applyFill="1" applyBorder="1" applyAlignment="1" applyProtection="1">
      <alignment horizontal="right" vertical="center"/>
    </xf>
    <xf numFmtId="0" fontId="127" fillId="0" borderId="0" xfId="0" applyFont="1" applyFill="1" applyBorder="1" applyAlignment="1">
      <alignment horizontal="left" vertical="center"/>
    </xf>
    <xf numFmtId="165" fontId="65" fillId="0" borderId="2" xfId="0" applyNumberFormat="1" applyFont="1" applyFill="1" applyBorder="1" applyAlignment="1">
      <alignment horizontal="right" vertical="center"/>
    </xf>
    <xf numFmtId="0" fontId="65" fillId="0" borderId="2" xfId="0" applyFont="1" applyFill="1" applyBorder="1" applyAlignment="1">
      <alignment vertical="center"/>
    </xf>
    <xf numFmtId="0" fontId="65" fillId="0" borderId="7" xfId="0" applyFont="1" applyFill="1" applyBorder="1" applyAlignment="1">
      <alignment horizontal="center" vertical="center"/>
    </xf>
    <xf numFmtId="0" fontId="65" fillId="0" borderId="6" xfId="0" applyFont="1" applyFill="1" applyBorder="1" applyAlignment="1">
      <alignment horizontal="center" vertical="center"/>
    </xf>
    <xf numFmtId="0" fontId="65" fillId="0" borderId="8" xfId="0" applyFont="1" applyFill="1" applyBorder="1" applyAlignment="1">
      <alignment horizontal="center" vertical="center"/>
    </xf>
    <xf numFmtId="0" fontId="146" fillId="0" borderId="1" xfId="0" applyFont="1" applyFill="1" applyBorder="1" applyAlignment="1">
      <alignment horizontal="right" vertical="center"/>
    </xf>
    <xf numFmtId="0" fontId="148" fillId="0" borderId="1" xfId="0" applyFont="1" applyFill="1" applyBorder="1" applyAlignment="1">
      <alignment vertical="center"/>
    </xf>
    <xf numFmtId="0" fontId="132" fillId="0" borderId="0" xfId="0" applyFont="1" applyFill="1" applyAlignment="1">
      <alignment horizontal="right" vertical="center"/>
    </xf>
    <xf numFmtId="0" fontId="132" fillId="0" borderId="0" xfId="0" applyFont="1" applyFill="1" applyAlignment="1">
      <alignment vertical="center"/>
    </xf>
    <xf numFmtId="0" fontId="147" fillId="0" borderId="0" xfId="0" applyFont="1" applyFill="1" applyAlignment="1">
      <alignment horizontal="right" vertical="center"/>
    </xf>
    <xf numFmtId="0" fontId="147" fillId="0" borderId="0" xfId="0" applyFont="1" applyFill="1" applyAlignment="1">
      <alignment vertical="center"/>
    </xf>
    <xf numFmtId="167" fontId="127" fillId="0" borderId="1" xfId="0" applyNumberFormat="1" applyFont="1" applyFill="1" applyBorder="1" applyAlignment="1">
      <alignment horizontal="right" vertical="center"/>
    </xf>
    <xf numFmtId="165" fontId="127" fillId="0" borderId="1" xfId="0" applyNumberFormat="1" applyFont="1" applyFill="1" applyBorder="1" applyAlignment="1" applyProtection="1">
      <alignment horizontal="right" vertical="center" readingOrder="1"/>
    </xf>
    <xf numFmtId="167" fontId="127" fillId="0" borderId="0" xfId="0" applyNumberFormat="1" applyFont="1" applyFill="1" applyBorder="1" applyAlignment="1">
      <alignment horizontal="right" vertical="center"/>
    </xf>
    <xf numFmtId="165" fontId="127" fillId="0" borderId="0" xfId="0" applyNumberFormat="1" applyFont="1" applyFill="1" applyBorder="1" applyAlignment="1" applyProtection="1">
      <alignment horizontal="right" vertical="center" readingOrder="1"/>
    </xf>
    <xf numFmtId="3" fontId="65" fillId="0" borderId="2" xfId="0" applyNumberFormat="1" applyFont="1" applyFill="1" applyBorder="1" applyAlignment="1">
      <alignment horizontal="right" vertical="center"/>
    </xf>
    <xf numFmtId="0" fontId="65" fillId="0" borderId="0" xfId="0" applyFont="1" applyFill="1" applyBorder="1" applyAlignment="1">
      <alignment horizontal="right" vertical="center"/>
    </xf>
    <xf numFmtId="0" fontId="148" fillId="0" borderId="0" xfId="0" applyFont="1" applyFill="1" applyBorder="1" applyAlignment="1">
      <alignment vertical="center"/>
    </xf>
    <xf numFmtId="167" fontId="127" fillId="0" borderId="1" xfId="0" applyNumberFormat="1" applyFont="1" applyFill="1" applyBorder="1" applyAlignment="1" applyProtection="1">
      <alignment horizontal="right" vertical="center"/>
    </xf>
    <xf numFmtId="2" fontId="146" fillId="0" borderId="0" xfId="0" applyNumberFormat="1" applyFont="1" applyFill="1" applyBorder="1" applyAlignment="1">
      <alignment horizontal="right" vertical="center"/>
    </xf>
    <xf numFmtId="165" fontId="127" fillId="0" borderId="1" xfId="0" applyNumberFormat="1" applyFont="1" applyFill="1" applyBorder="1" applyAlignment="1" applyProtection="1">
      <alignment horizontal="right" vertical="center"/>
    </xf>
    <xf numFmtId="167" fontId="127" fillId="0" borderId="0" xfId="0" applyNumberFormat="1" applyFont="1" applyFill="1" applyBorder="1" applyAlignment="1" applyProtection="1">
      <alignment horizontal="right" vertical="center"/>
    </xf>
    <xf numFmtId="165" fontId="127" fillId="0" borderId="0" xfId="0" applyNumberFormat="1" applyFont="1" applyFill="1" applyAlignment="1" applyProtection="1">
      <alignment horizontal="right" vertical="center"/>
    </xf>
    <xf numFmtId="0" fontId="149" fillId="0" borderId="0" xfId="0" applyFont="1" applyFill="1" applyBorder="1" applyAlignment="1">
      <alignment horizontal="left" vertical="center"/>
    </xf>
    <xf numFmtId="165" fontId="127" fillId="0" borderId="0" xfId="0" applyNumberFormat="1" applyFont="1" applyFill="1" applyBorder="1" applyAlignment="1">
      <alignment horizontal="right" vertical="center"/>
    </xf>
    <xf numFmtId="0" fontId="65" fillId="0" borderId="0" xfId="10" applyFont="1" applyFill="1" applyAlignment="1">
      <alignment vertical="center"/>
    </xf>
    <xf numFmtId="0" fontId="127" fillId="0" borderId="0" xfId="0" applyFont="1" applyFill="1" applyAlignment="1">
      <alignment horizontal="left" vertical="center"/>
    </xf>
    <xf numFmtId="165" fontId="65" fillId="0" borderId="0" xfId="0" applyNumberFormat="1" applyFont="1" applyFill="1" applyAlignment="1">
      <alignment horizontal="right" vertical="center"/>
    </xf>
    <xf numFmtId="0" fontId="65" fillId="0" borderId="0" xfId="0" applyFont="1" applyFill="1" applyAlignment="1">
      <alignment horizontal="left" vertical="center"/>
    </xf>
    <xf numFmtId="0" fontId="65" fillId="0" borderId="3" xfId="0" applyFont="1" applyFill="1" applyBorder="1" applyAlignment="1">
      <alignment horizontal="right" vertical="center"/>
    </xf>
    <xf numFmtId="0" fontId="65" fillId="0" borderId="3" xfId="0" applyFont="1" applyFill="1" applyBorder="1" applyAlignment="1">
      <alignment vertical="center"/>
    </xf>
    <xf numFmtId="165" fontId="127" fillId="0" borderId="0" xfId="0" applyNumberFormat="1" applyFont="1" applyFill="1" applyBorder="1" applyAlignment="1" applyProtection="1">
      <alignment horizontal="right" vertical="center"/>
    </xf>
    <xf numFmtId="164" fontId="65" fillId="0" borderId="0" xfId="0" applyNumberFormat="1" applyFont="1" applyFill="1" applyBorder="1" applyAlignment="1">
      <alignment vertical="center"/>
    </xf>
    <xf numFmtId="0" fontId="147" fillId="0" borderId="0" xfId="0" applyFont="1" applyFill="1" applyBorder="1" applyAlignment="1">
      <alignment horizontal="right" vertical="center"/>
    </xf>
    <xf numFmtId="0" fontId="147" fillId="0" borderId="1" xfId="0" applyFont="1" applyFill="1" applyBorder="1" applyAlignment="1">
      <alignment horizontal="right" vertical="center"/>
    </xf>
    <xf numFmtId="0" fontId="148" fillId="0" borderId="0" xfId="0" applyFont="1" applyFill="1" applyBorder="1" applyAlignment="1">
      <alignment horizontal="left" vertical="center"/>
    </xf>
    <xf numFmtId="165" fontId="127" fillId="0" borderId="1" xfId="47" applyNumberFormat="1" applyFont="1" applyFill="1" applyBorder="1" applyAlignment="1" applyProtection="1">
      <alignment horizontal="right" vertical="center" readingOrder="1"/>
    </xf>
    <xf numFmtId="165" fontId="127" fillId="0" borderId="0" xfId="47" applyNumberFormat="1" applyFont="1" applyFill="1" applyBorder="1" applyAlignment="1" applyProtection="1">
      <alignment horizontal="right" vertical="center" readingOrder="1"/>
    </xf>
    <xf numFmtId="0" fontId="147" fillId="0" borderId="0" xfId="0" applyFont="1" applyFill="1" applyAlignment="1">
      <alignment horizontal="left" vertical="center"/>
    </xf>
    <xf numFmtId="165" fontId="84" fillId="0" borderId="0" xfId="47" applyNumberFormat="1" applyFont="1" applyFill="1" applyBorder="1" applyAlignment="1" applyProtection="1">
      <alignment vertical="center"/>
    </xf>
    <xf numFmtId="165" fontId="146" fillId="0" borderId="0" xfId="0" applyNumberFormat="1" applyFont="1" applyFill="1" applyBorder="1" applyAlignment="1">
      <alignment horizontal="right" vertical="center"/>
    </xf>
    <xf numFmtId="0" fontId="147" fillId="0" borderId="0" xfId="0" applyFont="1" applyFill="1" applyBorder="1" applyAlignment="1">
      <alignment horizontal="left" vertical="center"/>
    </xf>
    <xf numFmtId="0" fontId="148" fillId="0" borderId="1" xfId="0" applyFont="1" applyFill="1" applyBorder="1" applyAlignment="1">
      <alignment horizontal="left" vertical="center"/>
    </xf>
    <xf numFmtId="0" fontId="132" fillId="0" borderId="0" xfId="0" applyFont="1" applyFill="1" applyBorder="1" applyAlignment="1">
      <alignment horizontal="right" vertical="center"/>
    </xf>
    <xf numFmtId="0" fontId="132" fillId="0" borderId="0" xfId="0" applyFont="1" applyFill="1" applyBorder="1" applyAlignment="1">
      <alignment vertical="center"/>
    </xf>
    <xf numFmtId="165" fontId="127" fillId="0" borderId="1" xfId="0" applyNumberFormat="1" applyFont="1" applyFill="1" applyBorder="1" applyAlignment="1">
      <alignment horizontal="right" vertical="center"/>
    </xf>
    <xf numFmtId="167" fontId="127" fillId="0" borderId="0" xfId="0" applyNumberFormat="1" applyFont="1" applyFill="1" applyAlignment="1" applyProtection="1">
      <alignment horizontal="right" vertical="center"/>
    </xf>
    <xf numFmtId="165" fontId="127" fillId="0" borderId="0" xfId="0" applyNumberFormat="1" applyFont="1" applyFill="1" applyAlignment="1">
      <alignment horizontal="right" vertical="center"/>
    </xf>
    <xf numFmtId="164" fontId="145" fillId="0" borderId="0" xfId="0" applyNumberFormat="1" applyFont="1" applyFill="1" applyBorder="1" applyAlignment="1">
      <alignment horizontal="left" vertical="center"/>
    </xf>
    <xf numFmtId="167" fontId="151" fillId="0" borderId="1" xfId="0" applyNumberFormat="1" applyFont="1" applyFill="1" applyBorder="1" applyAlignment="1">
      <alignment horizontal="right" vertical="center"/>
    </xf>
    <xf numFmtId="165" fontId="151" fillId="0" borderId="1" xfId="0" applyNumberFormat="1" applyFont="1" applyFill="1" applyBorder="1" applyAlignment="1">
      <alignment horizontal="right" vertical="center"/>
    </xf>
    <xf numFmtId="167" fontId="151" fillId="0" borderId="0" xfId="0" applyNumberFormat="1" applyFont="1" applyFill="1" applyAlignment="1">
      <alignment horizontal="right" vertical="center"/>
    </xf>
    <xf numFmtId="165" fontId="151" fillId="0" borderId="0" xfId="0" applyNumberFormat="1" applyFont="1" applyFill="1" applyAlignment="1">
      <alignment horizontal="right" vertical="center"/>
    </xf>
    <xf numFmtId="166" fontId="152" fillId="0" borderId="0" xfId="47" applyNumberFormat="1" applyFont="1" applyFill="1" applyAlignment="1">
      <alignment horizontal="right" vertical="center"/>
    </xf>
    <xf numFmtId="165" fontId="152" fillId="0" borderId="0" xfId="0" applyNumberFormat="1" applyFont="1" applyFill="1" applyAlignment="1">
      <alignment horizontal="right" vertical="center"/>
    </xf>
    <xf numFmtId="1" fontId="152" fillId="0" borderId="0" xfId="0" applyNumberFormat="1" applyFont="1" applyFill="1" applyAlignment="1">
      <alignment horizontal="right" vertical="center"/>
    </xf>
    <xf numFmtId="165" fontId="84" fillId="0" borderId="0" xfId="0" applyNumberFormat="1" applyFont="1" applyFill="1" applyAlignment="1">
      <alignment vertical="center"/>
    </xf>
    <xf numFmtId="0" fontId="127" fillId="0" borderId="7" xfId="0" applyFont="1" applyFill="1" applyBorder="1" applyAlignment="1">
      <alignment horizontal="center" vertical="center"/>
    </xf>
    <xf numFmtId="0" fontId="127" fillId="0" borderId="6" xfId="0" applyFont="1" applyFill="1" applyBorder="1" applyAlignment="1">
      <alignment horizontal="center" vertical="center"/>
    </xf>
    <xf numFmtId="0" fontId="146" fillId="0" borderId="2" xfId="0" applyFont="1" applyFill="1" applyBorder="1" applyAlignment="1" applyProtection="1">
      <alignment horizontal="right" vertical="center"/>
    </xf>
    <xf numFmtId="0" fontId="127" fillId="0" borderId="1" xfId="0" applyFont="1" applyFill="1" applyBorder="1" applyAlignment="1">
      <alignment vertical="center"/>
    </xf>
    <xf numFmtId="0" fontId="127" fillId="0" borderId="2" xfId="0" applyFont="1" applyFill="1" applyBorder="1" applyAlignment="1">
      <alignment vertical="center"/>
    </xf>
    <xf numFmtId="0" fontId="148" fillId="0" borderId="0" xfId="0" applyFont="1" applyFill="1" applyAlignment="1">
      <alignment horizontal="left" vertical="center"/>
    </xf>
    <xf numFmtId="3" fontId="147" fillId="0" borderId="0" xfId="0" applyNumberFormat="1" applyFont="1" applyFill="1" applyAlignment="1">
      <alignment horizontal="right" vertical="center"/>
    </xf>
    <xf numFmtId="169" fontId="147" fillId="0" borderId="0" xfId="0" applyNumberFormat="1" applyFont="1" applyFill="1" applyAlignment="1">
      <alignment horizontal="right" vertical="center"/>
    </xf>
    <xf numFmtId="3" fontId="151" fillId="0" borderId="1" xfId="0" applyNumberFormat="1" applyFont="1" applyFill="1" applyBorder="1" applyAlignment="1">
      <alignment horizontal="right" vertical="center"/>
    </xf>
    <xf numFmtId="167" fontId="151" fillId="0" borderId="0" xfId="0" applyNumberFormat="1" applyFont="1" applyFill="1" applyBorder="1" applyAlignment="1">
      <alignment horizontal="right" vertical="center"/>
    </xf>
    <xf numFmtId="165" fontId="151" fillId="0" borderId="0" xfId="0" applyNumberFormat="1" applyFont="1" applyFill="1" applyBorder="1" applyAlignment="1">
      <alignment horizontal="right" vertical="center"/>
    </xf>
    <xf numFmtId="3" fontId="151" fillId="0" borderId="0" xfId="0" applyNumberFormat="1" applyFont="1" applyFill="1" applyBorder="1" applyAlignment="1">
      <alignment horizontal="right" vertical="center"/>
    </xf>
    <xf numFmtId="0" fontId="127" fillId="0" borderId="0" xfId="0" applyFont="1" applyFill="1" applyBorder="1" applyAlignment="1">
      <alignment vertical="center"/>
    </xf>
    <xf numFmtId="3" fontId="151" fillId="0" borderId="0" xfId="0" applyNumberFormat="1" applyFont="1" applyFill="1" applyAlignment="1">
      <alignment horizontal="right" vertical="center"/>
    </xf>
    <xf numFmtId="3" fontId="84" fillId="0" borderId="0" xfId="0" applyNumberFormat="1" applyFont="1" applyFill="1" applyAlignment="1">
      <alignment vertical="center"/>
    </xf>
    <xf numFmtId="3" fontId="152" fillId="0" borderId="0" xfId="0" applyNumberFormat="1" applyFont="1" applyFill="1" applyAlignment="1">
      <alignment horizontal="right" vertical="center"/>
    </xf>
    <xf numFmtId="3" fontId="147" fillId="0" borderId="1" xfId="0" applyNumberFormat="1" applyFont="1" applyFill="1" applyBorder="1" applyAlignment="1">
      <alignment horizontal="right" vertical="center"/>
    </xf>
    <xf numFmtId="3" fontId="127" fillId="0" borderId="1" xfId="0" applyNumberFormat="1" applyFont="1" applyFill="1" applyBorder="1" applyAlignment="1">
      <alignment horizontal="right" vertical="center"/>
    </xf>
    <xf numFmtId="3" fontId="127" fillId="0" borderId="0" xfId="0" applyNumberFormat="1" applyFont="1" applyFill="1" applyBorder="1" applyAlignment="1">
      <alignment horizontal="right" vertical="center"/>
    </xf>
    <xf numFmtId="167" fontId="127" fillId="0" borderId="0" xfId="0" applyNumberFormat="1" applyFont="1" applyFill="1" applyAlignment="1">
      <alignment horizontal="right" vertical="center"/>
    </xf>
    <xf numFmtId="3" fontId="127" fillId="0" borderId="0" xfId="0" applyNumberFormat="1" applyFont="1" applyFill="1" applyAlignment="1">
      <alignment horizontal="right" vertical="center"/>
    </xf>
    <xf numFmtId="1" fontId="65" fillId="0" borderId="0" xfId="0" applyNumberFormat="1" applyFont="1" applyFill="1" applyAlignment="1">
      <alignment horizontal="right" vertical="center"/>
    </xf>
    <xf numFmtId="3" fontId="65" fillId="0" borderId="0" xfId="0" applyNumberFormat="1" applyFont="1" applyFill="1" applyAlignment="1">
      <alignment horizontal="right" vertical="center"/>
    </xf>
    <xf numFmtId="0" fontId="144" fillId="0" borderId="0" xfId="0" applyFont="1" applyFill="1" applyBorder="1" applyAlignment="1">
      <alignment vertical="center" wrapText="1"/>
    </xf>
    <xf numFmtId="0" fontId="103" fillId="0" borderId="0" xfId="0" applyFont="1" applyFill="1" applyAlignment="1">
      <alignment horizontal="left" vertical="center"/>
    </xf>
    <xf numFmtId="172" fontId="127" fillId="0" borderId="1" xfId="47" applyNumberFormat="1" applyFont="1" applyFill="1" applyBorder="1" applyAlignment="1">
      <alignment horizontal="right" vertical="center"/>
    </xf>
    <xf numFmtId="172" fontId="127" fillId="0" borderId="1" xfId="47" applyNumberFormat="1" applyFont="1" applyFill="1" applyBorder="1" applyAlignment="1" applyProtection="1">
      <alignment horizontal="right" vertical="center"/>
    </xf>
    <xf numFmtId="172" fontId="127" fillId="0" borderId="0" xfId="47" applyNumberFormat="1" applyFont="1" applyFill="1" applyBorder="1" applyAlignment="1" applyProtection="1">
      <alignment horizontal="right" vertical="center"/>
    </xf>
    <xf numFmtId="172" fontId="127" fillId="0" borderId="0" xfId="47" applyNumberFormat="1" applyFont="1" applyFill="1" applyBorder="1" applyAlignment="1">
      <alignment horizontal="right" vertical="center"/>
    </xf>
    <xf numFmtId="172" fontId="127" fillId="0" borderId="0" xfId="47" applyNumberFormat="1" applyFont="1" applyFill="1" applyAlignment="1">
      <alignment horizontal="right" vertical="center"/>
    </xf>
    <xf numFmtId="172" fontId="127" fillId="0" borderId="0" xfId="47" applyNumberFormat="1" applyFont="1" applyFill="1" applyBorder="1" applyAlignment="1" applyProtection="1">
      <alignment horizontal="right" vertical="center" readingOrder="1"/>
    </xf>
    <xf numFmtId="1" fontId="65" fillId="0" borderId="2" xfId="0" applyNumberFormat="1" applyFont="1" applyFill="1" applyBorder="1" applyAlignment="1">
      <alignment horizontal="right" vertical="center"/>
    </xf>
    <xf numFmtId="1" fontId="65" fillId="0" borderId="0" xfId="47" applyNumberFormat="1" applyFont="1" applyFill="1" applyBorder="1" applyAlignment="1" applyProtection="1">
      <alignment horizontal="right" vertical="center"/>
    </xf>
    <xf numFmtId="172" fontId="65" fillId="0" borderId="0" xfId="47" applyNumberFormat="1" applyFont="1" applyFill="1" applyBorder="1" applyAlignment="1" applyProtection="1">
      <alignment horizontal="right" vertical="center"/>
    </xf>
    <xf numFmtId="165" fontId="84" fillId="0" borderId="0" xfId="0" applyNumberFormat="1" applyFont="1" applyFill="1" applyBorder="1" applyAlignment="1" applyProtection="1">
      <alignment vertical="center"/>
    </xf>
    <xf numFmtId="165" fontId="84" fillId="0" borderId="0" xfId="0" applyNumberFormat="1" applyFont="1" applyFill="1" applyBorder="1" applyAlignment="1" applyProtection="1">
      <alignment vertical="center" readingOrder="1"/>
    </xf>
    <xf numFmtId="165" fontId="84" fillId="0" borderId="0" xfId="0" applyNumberFormat="1" applyFont="1" applyFill="1" applyBorder="1" applyAlignment="1">
      <alignment horizontal="left" vertical="center"/>
    </xf>
    <xf numFmtId="0" fontId="147" fillId="0" borderId="0" xfId="0" applyFont="1" applyAlignment="1">
      <alignment vertical="center"/>
    </xf>
    <xf numFmtId="0" fontId="153" fillId="0" borderId="0" xfId="0" applyFont="1" applyFill="1" applyAlignment="1">
      <alignment vertical="center"/>
    </xf>
    <xf numFmtId="165" fontId="147" fillId="0" borderId="0" xfId="0" applyNumberFormat="1" applyFont="1" applyFill="1" applyAlignment="1">
      <alignment horizontal="right" vertical="center"/>
    </xf>
    <xf numFmtId="0" fontId="147" fillId="0" borderId="2" xfId="0" applyFont="1" applyFill="1" applyBorder="1" applyAlignment="1">
      <alignment horizontal="right" vertical="center"/>
    </xf>
    <xf numFmtId="0" fontId="147" fillId="0" borderId="2" xfId="0" applyFont="1" applyFill="1" applyBorder="1" applyAlignment="1">
      <alignment vertical="center"/>
    </xf>
    <xf numFmtId="0" fontId="65" fillId="0" borderId="3" xfId="0" applyFont="1" applyFill="1" applyBorder="1" applyAlignment="1">
      <alignment horizontal="left" vertical="center"/>
    </xf>
    <xf numFmtId="166" fontId="65" fillId="0" borderId="2" xfId="47" applyNumberFormat="1" applyFont="1" applyFill="1" applyBorder="1" applyAlignment="1">
      <alignment horizontal="right" vertical="center"/>
    </xf>
    <xf numFmtId="180" fontId="84" fillId="0" borderId="0" xfId="0" applyNumberFormat="1" applyFont="1" applyFill="1" applyAlignment="1">
      <alignment vertical="center"/>
    </xf>
    <xf numFmtId="181" fontId="84" fillId="0" borderId="0" xfId="0" applyNumberFormat="1" applyFont="1" applyFill="1" applyAlignment="1">
      <alignment vertical="center"/>
    </xf>
    <xf numFmtId="164" fontId="65" fillId="0" borderId="2" xfId="0" applyNumberFormat="1" applyFont="1" applyFill="1" applyBorder="1" applyAlignment="1">
      <alignment vertical="center"/>
    </xf>
    <xf numFmtId="0" fontId="65" fillId="0" borderId="1" xfId="0" applyFont="1" applyFill="1" applyBorder="1" applyAlignment="1">
      <alignment horizontal="right" vertical="center"/>
    </xf>
    <xf numFmtId="167" fontId="127" fillId="0" borderId="0" xfId="0" applyNumberFormat="1" applyFont="1" applyFill="1" applyBorder="1" applyAlignment="1" applyProtection="1">
      <alignment horizontal="right" vertical="center" readingOrder="1"/>
    </xf>
    <xf numFmtId="167" fontId="65" fillId="0" borderId="0" xfId="0" applyNumberFormat="1" applyFont="1" applyFill="1" applyAlignment="1">
      <alignment horizontal="right" vertical="center"/>
    </xf>
    <xf numFmtId="0" fontId="146" fillId="0" borderId="0" xfId="0" applyFont="1" applyFill="1" applyAlignment="1">
      <alignment horizontal="right" vertical="center"/>
    </xf>
    <xf numFmtId="165" fontId="147" fillId="0" borderId="0" xfId="0" applyNumberFormat="1" applyFont="1" applyFill="1" applyBorder="1" applyAlignment="1">
      <alignment horizontal="right" vertical="center"/>
    </xf>
    <xf numFmtId="165" fontId="127" fillId="0" borderId="1" xfId="0" applyNumberFormat="1" applyFont="1" applyFill="1" applyBorder="1" applyAlignment="1">
      <alignment horizontal="right" vertical="center" readingOrder="1"/>
    </xf>
    <xf numFmtId="165" fontId="127" fillId="0" borderId="0" xfId="0" applyNumberFormat="1" applyFont="1" applyFill="1" applyAlignment="1">
      <alignment horizontal="right" vertical="center" readingOrder="1"/>
    </xf>
    <xf numFmtId="165" fontId="65" fillId="0" borderId="0" xfId="0" applyNumberFormat="1" applyFont="1" applyFill="1" applyAlignment="1">
      <alignment horizontal="right" vertical="center" readingOrder="1"/>
    </xf>
    <xf numFmtId="0" fontId="136" fillId="0" borderId="0" xfId="0" applyFont="1" applyFill="1" applyAlignment="1">
      <alignment vertical="center"/>
    </xf>
    <xf numFmtId="10" fontId="136" fillId="0" borderId="0" xfId="0" applyNumberFormat="1" applyFont="1" applyFill="1" applyAlignment="1">
      <alignment vertical="center"/>
    </xf>
    <xf numFmtId="164" fontId="89" fillId="0" borderId="0" xfId="0" applyNumberFormat="1" applyFont="1" applyFill="1" applyBorder="1" applyAlignment="1">
      <alignment horizontal="left" vertical="center" wrapText="1"/>
    </xf>
    <xf numFmtId="164" fontId="103" fillId="0" borderId="0" xfId="0" applyNumberFormat="1" applyFont="1" applyFill="1" applyBorder="1" applyAlignment="1">
      <alignment horizontal="left" vertical="center"/>
    </xf>
    <xf numFmtId="165" fontId="152" fillId="0" borderId="1" xfId="0" applyNumberFormat="1" applyFont="1" applyFill="1" applyBorder="1" applyAlignment="1" applyProtection="1">
      <alignment horizontal="right" vertical="center" readingOrder="1"/>
    </xf>
    <xf numFmtId="165" fontId="65" fillId="0" borderId="1" xfId="0" applyNumberFormat="1" applyFont="1" applyFill="1" applyBorder="1" applyAlignment="1" applyProtection="1">
      <alignment horizontal="right" vertical="center" readingOrder="1"/>
    </xf>
    <xf numFmtId="164" fontId="65" fillId="0" borderId="1" xfId="0" applyNumberFormat="1" applyFont="1" applyFill="1" applyBorder="1" applyAlignment="1">
      <alignment vertical="center"/>
    </xf>
    <xf numFmtId="165" fontId="65" fillId="0" borderId="0" xfId="0" applyNumberFormat="1" applyFont="1" applyFill="1" applyBorder="1" applyAlignment="1" applyProtection="1">
      <alignment horizontal="right" vertical="center" readingOrder="1"/>
    </xf>
    <xf numFmtId="164" fontId="65" fillId="0" borderId="0" xfId="0" applyNumberFormat="1" applyFont="1" applyFill="1" applyBorder="1" applyAlignment="1">
      <alignment horizontal="left" vertical="center" wrapText="1"/>
    </xf>
    <xf numFmtId="164" fontId="127" fillId="0" borderId="0" xfId="0" applyNumberFormat="1" applyFont="1" applyFill="1" applyBorder="1" applyAlignment="1">
      <alignment horizontal="left" vertical="center"/>
    </xf>
    <xf numFmtId="165" fontId="151" fillId="0" borderId="0" xfId="0" applyNumberFormat="1" applyFont="1" applyFill="1" applyAlignment="1">
      <alignment horizontal="right" vertical="center" readingOrder="1"/>
    </xf>
    <xf numFmtId="165" fontId="151" fillId="0" borderId="0" xfId="0" applyNumberFormat="1" applyFont="1" applyFill="1" applyBorder="1" applyAlignment="1">
      <alignment horizontal="right" vertical="center" readingOrder="1"/>
    </xf>
    <xf numFmtId="165" fontId="127" fillId="0" borderId="0" xfId="0" applyNumberFormat="1" applyFont="1" applyFill="1" applyBorder="1" applyAlignment="1">
      <alignment horizontal="right" vertical="center" readingOrder="1"/>
    </xf>
    <xf numFmtId="164" fontId="65" fillId="0" borderId="0" xfId="0" applyNumberFormat="1" applyFont="1" applyFill="1" applyBorder="1" applyAlignment="1">
      <alignment horizontal="left" vertical="center"/>
    </xf>
    <xf numFmtId="1" fontId="65" fillId="0" borderId="0" xfId="0" applyNumberFormat="1" applyFont="1" applyFill="1" applyBorder="1" applyAlignment="1">
      <alignment horizontal="right" vertical="center" readingOrder="1"/>
    </xf>
    <xf numFmtId="0" fontId="65" fillId="0" borderId="3" xfId="0" applyFont="1" applyFill="1" applyBorder="1" applyAlignment="1">
      <alignment horizontal="right" vertical="center" readingOrder="1"/>
    </xf>
    <xf numFmtId="167" fontId="84" fillId="0" borderId="0" xfId="0" applyNumberFormat="1" applyFont="1" applyFill="1" applyAlignment="1">
      <alignment vertical="center"/>
    </xf>
    <xf numFmtId="179" fontId="107" fillId="0" borderId="0" xfId="2" applyNumberFormat="1" applyFont="1" applyFill="1" applyAlignment="1">
      <alignment vertical="center"/>
    </xf>
    <xf numFmtId="167" fontId="65" fillId="0" borderId="1" xfId="0" applyNumberFormat="1" applyFont="1" applyFill="1" applyBorder="1" applyAlignment="1">
      <alignment horizontal="right" vertical="center"/>
    </xf>
    <xf numFmtId="167" fontId="65" fillId="0" borderId="1" xfId="47" applyNumberFormat="1" applyFont="1" applyFill="1" applyBorder="1" applyAlignment="1">
      <alignment horizontal="right" vertical="center"/>
    </xf>
    <xf numFmtId="165" fontId="65" fillId="0" borderId="1" xfId="47" applyNumberFormat="1" applyFont="1" applyFill="1" applyBorder="1" applyAlignment="1">
      <alignment horizontal="right" vertical="center"/>
    </xf>
    <xf numFmtId="165" fontId="65" fillId="0" borderId="0" xfId="47" applyNumberFormat="1" applyFont="1" applyFill="1" applyBorder="1" applyAlignment="1" applyProtection="1">
      <alignment horizontal="right" vertical="center" readingOrder="1"/>
    </xf>
    <xf numFmtId="167" fontId="149" fillId="0" borderId="0" xfId="0" applyNumberFormat="1" applyFont="1" applyFill="1" applyAlignment="1">
      <alignment vertical="center"/>
    </xf>
    <xf numFmtId="177" fontId="84" fillId="0" borderId="0" xfId="47" applyFont="1" applyFill="1" applyAlignment="1">
      <alignment vertical="center"/>
    </xf>
    <xf numFmtId="167" fontId="151" fillId="0" borderId="0" xfId="47" applyNumberFormat="1" applyFont="1" applyFill="1" applyAlignment="1">
      <alignment horizontal="right" vertical="center"/>
    </xf>
    <xf numFmtId="165" fontId="127" fillId="0" borderId="0" xfId="47" applyNumberFormat="1" applyFont="1" applyFill="1" applyAlignment="1">
      <alignment horizontal="right" vertical="center"/>
    </xf>
    <xf numFmtId="167" fontId="152" fillId="0" borderId="0" xfId="0" applyNumberFormat="1" applyFont="1" applyFill="1" applyBorder="1" applyAlignment="1">
      <alignment horizontal="right" vertical="center"/>
    </xf>
    <xf numFmtId="167" fontId="152" fillId="0" borderId="0" xfId="47" applyNumberFormat="1" applyFont="1" applyFill="1" applyAlignment="1">
      <alignment horizontal="right" vertical="center"/>
    </xf>
    <xf numFmtId="165" fontId="65" fillId="0" borderId="0" xfId="47" applyNumberFormat="1" applyFont="1" applyFill="1" applyBorder="1" applyAlignment="1">
      <alignment horizontal="right" vertical="center"/>
    </xf>
    <xf numFmtId="167" fontId="152" fillId="0" borderId="0" xfId="47" applyNumberFormat="1" applyFont="1" applyFill="1" applyBorder="1" applyAlignment="1">
      <alignment horizontal="right" vertical="center"/>
    </xf>
    <xf numFmtId="0" fontId="65" fillId="0" borderId="0" xfId="0" applyFont="1" applyFill="1" applyBorder="1" applyAlignment="1">
      <alignment horizontal="left" vertical="center"/>
    </xf>
    <xf numFmtId="0" fontId="156" fillId="0" borderId="0" xfId="0" applyFont="1" applyFill="1" applyBorder="1" applyAlignment="1">
      <alignment vertical="center"/>
    </xf>
    <xf numFmtId="0" fontId="132" fillId="0" borderId="0" xfId="0" applyFont="1" applyFill="1" applyAlignment="1">
      <alignment vertical="center" wrapText="1"/>
    </xf>
    <xf numFmtId="4" fontId="127" fillId="0" borderId="0" xfId="0" applyNumberFormat="1" applyFont="1" applyFill="1" applyBorder="1" applyAlignment="1">
      <alignment vertical="center"/>
    </xf>
    <xf numFmtId="4" fontId="127" fillId="0" borderId="2" xfId="0" applyNumberFormat="1" applyFont="1" applyFill="1" applyBorder="1" applyAlignment="1">
      <alignment vertical="center"/>
    </xf>
    <xf numFmtId="167" fontId="132" fillId="0" borderId="0" xfId="0" applyNumberFormat="1" applyFont="1" applyFill="1" applyAlignment="1">
      <alignment vertical="center" wrapText="1"/>
    </xf>
    <xf numFmtId="0" fontId="65" fillId="0" borderId="3" xfId="0" applyFont="1" applyFill="1" applyBorder="1" applyAlignment="1">
      <alignment horizontal="center" vertical="center" wrapText="1"/>
    </xf>
    <xf numFmtId="0" fontId="65" fillId="0" borderId="3" xfId="0" applyFont="1" applyFill="1" applyBorder="1" applyAlignment="1">
      <alignment horizontal="left" vertical="center" wrapText="1"/>
    </xf>
    <xf numFmtId="165" fontId="127" fillId="0" borderId="1" xfId="0" applyNumberFormat="1" applyFont="1" applyFill="1" applyBorder="1" applyAlignment="1">
      <alignment vertical="center"/>
    </xf>
    <xf numFmtId="165" fontId="127" fillId="0" borderId="0" xfId="0" applyNumberFormat="1" applyFont="1" applyFill="1" applyBorder="1" applyAlignment="1">
      <alignment vertical="center"/>
    </xf>
    <xf numFmtId="4" fontId="127" fillId="0" borderId="0" xfId="0" applyNumberFormat="1" applyFont="1" applyFill="1" applyBorder="1" applyAlignment="1">
      <alignment horizontal="right" vertical="center"/>
    </xf>
    <xf numFmtId="165" fontId="127" fillId="0" borderId="2" xfId="0" applyNumberFormat="1" applyFont="1" applyFill="1" applyBorder="1" applyAlignment="1">
      <alignment vertical="center"/>
    </xf>
    <xf numFmtId="0" fontId="127" fillId="0" borderId="2" xfId="0" applyFont="1" applyFill="1" applyBorder="1" applyAlignment="1">
      <alignment horizontal="left" vertical="center"/>
    </xf>
    <xf numFmtId="0" fontId="65" fillId="0" borderId="0" xfId="0" applyFont="1" applyFill="1" applyBorder="1" applyAlignment="1">
      <alignment vertical="center" wrapText="1"/>
    </xf>
    <xf numFmtId="0" fontId="65" fillId="0" borderId="3" xfId="0" applyFont="1" applyFill="1" applyBorder="1" applyAlignment="1">
      <alignment vertical="center" wrapText="1"/>
    </xf>
    <xf numFmtId="0" fontId="132" fillId="0" borderId="1" xfId="0" applyFont="1" applyFill="1" applyBorder="1" applyAlignment="1">
      <alignment vertical="center"/>
    </xf>
    <xf numFmtId="2" fontId="136" fillId="0" borderId="0" xfId="0" applyNumberFormat="1" applyFont="1" applyFill="1" applyAlignment="1">
      <alignment horizontal="center" vertical="center"/>
    </xf>
    <xf numFmtId="2" fontId="136" fillId="0" borderId="0" xfId="0" applyNumberFormat="1" applyFont="1" applyFill="1" applyAlignment="1">
      <alignment vertical="center"/>
    </xf>
    <xf numFmtId="2" fontId="107" fillId="0" borderId="0" xfId="0" applyNumberFormat="1" applyFont="1" applyFill="1" applyBorder="1" applyAlignment="1">
      <alignment vertical="center"/>
    </xf>
    <xf numFmtId="0" fontId="107" fillId="0" borderId="0" xfId="0" applyFont="1" applyFill="1" applyBorder="1" applyAlignment="1">
      <alignment vertical="center"/>
    </xf>
    <xf numFmtId="167" fontId="103" fillId="0" borderId="0" xfId="0" applyNumberFormat="1" applyFont="1" applyFill="1" applyAlignment="1">
      <alignment vertical="center"/>
    </xf>
    <xf numFmtId="2" fontId="103" fillId="0" borderId="0" xfId="0" applyNumberFormat="1" applyFont="1" applyFill="1" applyAlignment="1">
      <alignment vertical="center"/>
    </xf>
    <xf numFmtId="167" fontId="127" fillId="0" borderId="0" xfId="0" applyNumberFormat="1" applyFont="1" applyFill="1" applyAlignment="1">
      <alignment horizontal="center" vertical="center"/>
    </xf>
    <xf numFmtId="167" fontId="127" fillId="0" borderId="0" xfId="0" applyNumberFormat="1" applyFont="1" applyFill="1" applyBorder="1" applyAlignment="1">
      <alignment horizontal="center" vertical="center"/>
    </xf>
    <xf numFmtId="167" fontId="127" fillId="0" borderId="0" xfId="0" applyNumberFormat="1" applyFont="1" applyFill="1" applyBorder="1" applyAlignment="1">
      <alignment horizontal="center" vertical="center" readingOrder="2"/>
    </xf>
    <xf numFmtId="0" fontId="65" fillId="0" borderId="7" xfId="0" applyFont="1" applyFill="1" applyBorder="1" applyAlignment="1">
      <alignment horizontal="center" vertical="center" wrapText="1"/>
    </xf>
    <xf numFmtId="0" fontId="65" fillId="0" borderId="6" xfId="0" applyFont="1" applyFill="1" applyBorder="1" applyAlignment="1">
      <alignment horizontal="center" vertical="center" wrapText="1"/>
    </xf>
    <xf numFmtId="0" fontId="65" fillId="0" borderId="1" xfId="0" applyFont="1" applyFill="1" applyBorder="1" applyAlignment="1">
      <alignment vertical="center"/>
    </xf>
    <xf numFmtId="0" fontId="144" fillId="0" borderId="1" xfId="0" applyFont="1" applyFill="1" applyBorder="1" applyAlignment="1">
      <alignment vertical="center"/>
    </xf>
    <xf numFmtId="0" fontId="132" fillId="0" borderId="0" xfId="0" applyFont="1" applyFill="1" applyAlignment="1">
      <alignment horizontal="left" vertical="center" wrapText="1"/>
    </xf>
    <xf numFmtId="167" fontId="136" fillId="0" borderId="0" xfId="0" applyNumberFormat="1" applyFont="1" applyFill="1" applyAlignment="1">
      <alignment vertical="center"/>
    </xf>
    <xf numFmtId="0" fontId="144" fillId="0" borderId="0" xfId="0" applyFont="1" applyFill="1" applyBorder="1" applyAlignment="1">
      <alignment vertical="center"/>
    </xf>
    <xf numFmtId="0" fontId="127" fillId="0" borderId="1" xfId="0" applyFont="1" applyFill="1" applyBorder="1" applyAlignment="1">
      <alignment vertical="center" wrapText="1"/>
    </xf>
    <xf numFmtId="0" fontId="127" fillId="0" borderId="0" xfId="0" applyFont="1" applyFill="1" applyBorder="1" applyAlignment="1">
      <alignment horizontal="left" vertical="center" wrapText="1"/>
    </xf>
    <xf numFmtId="0" fontId="127" fillId="0" borderId="0" xfId="0" applyFont="1" applyFill="1" applyBorder="1" applyAlignment="1">
      <alignment vertical="center" wrapText="1"/>
    </xf>
    <xf numFmtId="0" fontId="65" fillId="0" borderId="8" xfId="0" applyFont="1" applyFill="1" applyBorder="1" applyAlignment="1">
      <alignment horizontal="center" vertical="center" wrapText="1"/>
    </xf>
    <xf numFmtId="0" fontId="132" fillId="0" borderId="0" xfId="0" applyFont="1" applyFill="1" applyAlignment="1">
      <alignment horizontal="left" vertical="center"/>
    </xf>
    <xf numFmtId="167" fontId="127" fillId="0" borderId="1" xfId="0" applyNumberFormat="1" applyFont="1" applyFill="1" applyBorder="1" applyAlignment="1">
      <alignment vertical="center"/>
    </xf>
    <xf numFmtId="167" fontId="127" fillId="0" borderId="1" xfId="0" applyNumberFormat="1" applyFont="1" applyFill="1" applyBorder="1" applyAlignment="1" applyProtection="1">
      <alignment vertical="center"/>
    </xf>
    <xf numFmtId="167" fontId="127" fillId="0" borderId="0" xfId="0" applyNumberFormat="1" applyFont="1" applyFill="1" applyBorder="1" applyAlignment="1">
      <alignment vertical="center"/>
    </xf>
    <xf numFmtId="167" fontId="127" fillId="0" borderId="0" xfId="0" applyNumberFormat="1" applyFont="1" applyFill="1" applyBorder="1" applyAlignment="1" applyProtection="1">
      <alignment vertical="center"/>
    </xf>
    <xf numFmtId="0" fontId="144" fillId="0" borderId="0" xfId="0" applyFont="1" applyFill="1" applyBorder="1" applyAlignment="1">
      <alignment horizontal="justify" vertical="center" wrapText="1"/>
    </xf>
    <xf numFmtId="0" fontId="148" fillId="0" borderId="0" xfId="0" applyFont="1" applyFill="1" applyAlignment="1">
      <alignment vertical="center"/>
    </xf>
    <xf numFmtId="0" fontId="92" fillId="0" borderId="0" xfId="0" applyFont="1" applyFill="1" applyAlignment="1">
      <alignment vertical="center"/>
    </xf>
    <xf numFmtId="0" fontId="144" fillId="0" borderId="0" xfId="0" applyFont="1" applyFill="1" applyAlignment="1">
      <alignment horizontal="justify" vertical="center" wrapText="1"/>
    </xf>
    <xf numFmtId="0" fontId="119" fillId="0" borderId="0" xfId="0" applyFont="1" applyFill="1" applyAlignment="1">
      <alignment vertical="center"/>
    </xf>
    <xf numFmtId="0" fontId="136" fillId="0" borderId="0" xfId="0" applyFont="1" applyFill="1" applyAlignment="1">
      <alignment horizontal="right" vertical="center" wrapText="1"/>
    </xf>
    <xf numFmtId="0" fontId="144" fillId="0" borderId="0" xfId="0" applyFont="1" applyFill="1" applyAlignment="1">
      <alignment horizontal="justify" vertical="center"/>
    </xf>
    <xf numFmtId="0" fontId="103" fillId="0" borderId="0" xfId="17" applyFont="1" applyFill="1" applyAlignment="1">
      <alignment vertical="center"/>
    </xf>
    <xf numFmtId="0" fontId="103" fillId="0" borderId="0" xfId="17" applyFont="1" applyFill="1" applyAlignment="1">
      <alignment horizontal="right" vertical="center"/>
    </xf>
    <xf numFmtId="0" fontId="144" fillId="0" borderId="0" xfId="17" applyFont="1" applyFill="1" applyAlignment="1">
      <alignment horizontal="right" vertical="center"/>
    </xf>
    <xf numFmtId="0" fontId="144" fillId="0" borderId="0" xfId="17" applyFont="1" applyFill="1" applyAlignment="1">
      <alignment vertical="center"/>
    </xf>
    <xf numFmtId="167" fontId="103" fillId="0" borderId="0" xfId="17" applyNumberFormat="1" applyFont="1" applyFill="1" applyAlignment="1">
      <alignment horizontal="right" vertical="center"/>
    </xf>
    <xf numFmtId="167" fontId="144" fillId="0" borderId="0" xfId="17" applyNumberFormat="1" applyFont="1" applyFill="1" applyAlignment="1">
      <alignment horizontal="right" vertical="center"/>
    </xf>
    <xf numFmtId="0" fontId="147" fillId="0" borderId="0" xfId="17" applyFont="1" applyFill="1" applyBorder="1" applyAlignment="1">
      <alignment vertical="center"/>
    </xf>
    <xf numFmtId="0" fontId="145" fillId="0" borderId="0" xfId="17" applyFont="1" applyFill="1" applyBorder="1" applyAlignment="1">
      <alignment vertical="center"/>
    </xf>
    <xf numFmtId="165" fontId="84" fillId="0" borderId="0" xfId="17" applyNumberFormat="1" applyFont="1" applyFill="1" applyBorder="1" applyAlignment="1">
      <alignment horizontal="right" vertical="center"/>
    </xf>
    <xf numFmtId="165" fontId="127" fillId="0" borderId="1" xfId="17" applyNumberFormat="1" applyFont="1" applyFill="1" applyBorder="1" applyAlignment="1">
      <alignment horizontal="right" vertical="center"/>
    </xf>
    <xf numFmtId="0" fontId="127" fillId="0" borderId="1" xfId="17" applyFont="1" applyFill="1" applyBorder="1" applyAlignment="1">
      <alignment horizontal="right" vertical="center"/>
    </xf>
    <xf numFmtId="0" fontId="127" fillId="0" borderId="1" xfId="17" applyFont="1" applyFill="1" applyBorder="1" applyAlignment="1">
      <alignment vertical="center"/>
    </xf>
    <xf numFmtId="167" fontId="84" fillId="0" borderId="0" xfId="17" applyNumberFormat="1" applyFont="1" applyFill="1" applyBorder="1" applyAlignment="1">
      <alignment horizontal="right" vertical="center"/>
    </xf>
    <xf numFmtId="167" fontId="127" fillId="0" borderId="0" xfId="17" applyNumberFormat="1" applyFont="1" applyFill="1" applyBorder="1" applyAlignment="1">
      <alignment horizontal="right" vertical="center"/>
    </xf>
    <xf numFmtId="167" fontId="127" fillId="0" borderId="0" xfId="17" applyNumberFormat="1" applyFont="1" applyFill="1" applyAlignment="1">
      <alignment horizontal="right" vertical="center"/>
    </xf>
    <xf numFmtId="0" fontId="127" fillId="0" borderId="0" xfId="17" applyFont="1" applyFill="1" applyBorder="1" applyAlignment="1">
      <alignment vertical="center"/>
    </xf>
    <xf numFmtId="167" fontId="103" fillId="0" borderId="0" xfId="17" applyNumberFormat="1" applyFont="1" applyFill="1" applyAlignment="1">
      <alignment vertical="center"/>
    </xf>
    <xf numFmtId="0" fontId="0" fillId="0" borderId="0" xfId="0" applyAlignment="1">
      <alignment vertical="center" wrapText="1"/>
    </xf>
    <xf numFmtId="3" fontId="127" fillId="0" borderId="0" xfId="17" applyNumberFormat="1" applyFont="1" applyFill="1" applyBorder="1" applyAlignment="1">
      <alignment horizontal="right" vertical="center"/>
    </xf>
    <xf numFmtId="0" fontId="127" fillId="0" borderId="0" xfId="17" applyFont="1" applyFill="1" applyBorder="1" applyAlignment="1">
      <alignment horizontal="right" vertical="center"/>
    </xf>
    <xf numFmtId="0" fontId="32" fillId="0" borderId="0" xfId="0" applyFont="1" applyAlignment="1">
      <alignment vertical="center" wrapText="1"/>
    </xf>
    <xf numFmtId="0" fontId="127" fillId="0" borderId="2" xfId="17" applyFont="1" applyFill="1" applyBorder="1" applyAlignment="1">
      <alignment horizontal="right" vertical="center"/>
    </xf>
    <xf numFmtId="0" fontId="65" fillId="0" borderId="3" xfId="17" applyFont="1" applyFill="1" applyBorder="1" applyAlignment="1">
      <alignment horizontal="right" vertical="center"/>
    </xf>
    <xf numFmtId="0" fontId="65" fillId="0" borderId="3" xfId="17" applyFont="1" applyFill="1" applyBorder="1" applyAlignment="1">
      <alignment horizontal="left" vertical="center"/>
    </xf>
    <xf numFmtId="0" fontId="92" fillId="0" borderId="0" xfId="17" applyFont="1" applyFill="1" applyBorder="1" applyAlignment="1">
      <alignment vertical="center"/>
    </xf>
    <xf numFmtId="0" fontId="132" fillId="0" borderId="1" xfId="17" applyFont="1" applyFill="1" applyBorder="1" applyAlignment="1">
      <alignment vertical="center"/>
    </xf>
    <xf numFmtId="0" fontId="132" fillId="0" borderId="1" xfId="17" applyFont="1" applyFill="1" applyBorder="1" applyAlignment="1">
      <alignment horizontal="left" vertical="center"/>
    </xf>
    <xf numFmtId="1" fontId="84" fillId="0" borderId="0" xfId="17" applyNumberFormat="1" applyFont="1" applyFill="1" applyBorder="1" applyAlignment="1">
      <alignment vertical="center"/>
    </xf>
    <xf numFmtId="1" fontId="127" fillId="0" borderId="0" xfId="17" applyNumberFormat="1" applyFont="1" applyFill="1" applyBorder="1" applyAlignment="1">
      <alignment vertical="center"/>
    </xf>
    <xf numFmtId="0" fontId="147" fillId="0" borderId="0" xfId="17" applyFont="1" applyFill="1" applyBorder="1" applyAlignment="1">
      <alignment horizontal="left" vertical="center"/>
    </xf>
    <xf numFmtId="0" fontId="103" fillId="0" borderId="0" xfId="17" applyFont="1" applyFill="1" applyBorder="1" applyAlignment="1">
      <alignment vertical="center"/>
    </xf>
    <xf numFmtId="3" fontId="84" fillId="0" borderId="0" xfId="17" applyNumberFormat="1" applyFont="1" applyFill="1" applyBorder="1" applyAlignment="1">
      <alignment horizontal="right" vertical="center"/>
    </xf>
    <xf numFmtId="3" fontId="151" fillId="0" borderId="1" xfId="17" applyNumberFormat="1" applyFont="1" applyFill="1" applyBorder="1" applyAlignment="1">
      <alignment horizontal="right" vertical="center"/>
    </xf>
    <xf numFmtId="3" fontId="127" fillId="0" borderId="1" xfId="17" applyNumberFormat="1" applyFont="1" applyFill="1" applyBorder="1" applyAlignment="1">
      <alignment horizontal="right" vertical="center"/>
    </xf>
    <xf numFmtId="167" fontId="151" fillId="0" borderId="0" xfId="17" applyNumberFormat="1" applyFont="1" applyFill="1" applyBorder="1" applyAlignment="1">
      <alignment horizontal="right" vertical="center"/>
    </xf>
    <xf numFmtId="0" fontId="92" fillId="0" borderId="0" xfId="17" applyFont="1" applyFill="1" applyBorder="1" applyAlignment="1">
      <alignment horizontal="center" vertical="center"/>
    </xf>
    <xf numFmtId="0" fontId="152" fillId="0" borderId="3" xfId="17" applyFont="1" applyFill="1" applyBorder="1" applyAlignment="1">
      <alignment horizontal="right" vertical="center"/>
    </xf>
    <xf numFmtId="0" fontId="144" fillId="0" borderId="0" xfId="17" applyFont="1" applyFill="1" applyBorder="1" applyAlignment="1">
      <alignment vertical="center"/>
    </xf>
    <xf numFmtId="0" fontId="132" fillId="0" borderId="0" xfId="17" applyFont="1" applyFill="1" applyBorder="1" applyAlignment="1">
      <alignment vertical="center"/>
    </xf>
    <xf numFmtId="0" fontId="103" fillId="0" borderId="0" xfId="17" applyFont="1" applyFill="1" applyBorder="1" applyAlignment="1">
      <alignment horizontal="justify" vertical="center"/>
    </xf>
    <xf numFmtId="0" fontId="156" fillId="0" borderId="0" xfId="17" applyFont="1" applyFill="1" applyAlignment="1">
      <alignment vertical="center"/>
    </xf>
    <xf numFmtId="0" fontId="0" fillId="0" borderId="0" xfId="0" applyFont="1" applyFill="1" applyAlignment="1">
      <alignment vertical="center"/>
    </xf>
    <xf numFmtId="167" fontId="144" fillId="0" borderId="0" xfId="0" applyNumberFormat="1" applyFont="1" applyFill="1" applyAlignment="1">
      <alignment vertical="center"/>
    </xf>
    <xf numFmtId="0" fontId="124" fillId="0" borderId="0" xfId="0" applyFont="1" applyFill="1" applyAlignment="1">
      <alignment vertical="center"/>
    </xf>
    <xf numFmtId="0" fontId="61" fillId="0" borderId="0" xfId="0" applyFont="1" applyFill="1" applyAlignment="1">
      <alignment vertical="center"/>
    </xf>
    <xf numFmtId="0" fontId="89" fillId="0" borderId="0" xfId="0" applyFont="1" applyFill="1" applyBorder="1" applyAlignment="1">
      <alignment vertical="center"/>
    </xf>
    <xf numFmtId="167" fontId="151" fillId="0" borderId="1" xfId="0" applyNumberFormat="1" applyFont="1" applyFill="1" applyBorder="1" applyAlignment="1" applyProtection="1">
      <alignment vertical="center"/>
    </xf>
    <xf numFmtId="0" fontId="61" fillId="8" borderId="0" xfId="0" applyFont="1" applyFill="1" applyAlignment="1">
      <alignment vertical="center"/>
    </xf>
    <xf numFmtId="167" fontId="151" fillId="0" borderId="0" xfId="0" applyNumberFormat="1" applyFont="1" applyFill="1" applyBorder="1" applyAlignment="1" applyProtection="1">
      <alignment vertical="center"/>
    </xf>
    <xf numFmtId="3" fontId="152" fillId="0" borderId="0" xfId="0" applyNumberFormat="1" applyFont="1" applyFill="1" applyBorder="1" applyAlignment="1">
      <alignment vertical="center"/>
    </xf>
    <xf numFmtId="3" fontId="65" fillId="0" borderId="0" xfId="0" applyNumberFormat="1" applyFont="1" applyFill="1" applyBorder="1" applyAlignment="1">
      <alignment vertical="center"/>
    </xf>
    <xf numFmtId="0" fontId="65" fillId="0" borderId="0" xfId="0" applyFont="1" applyFill="1" applyBorder="1" applyAlignment="1">
      <alignment vertical="center"/>
    </xf>
    <xf numFmtId="0" fontId="152" fillId="0" borderId="3" xfId="0" applyFont="1" applyFill="1" applyBorder="1" applyAlignment="1">
      <alignment horizontal="right" vertical="center" wrapText="1"/>
    </xf>
    <xf numFmtId="0" fontId="65" fillId="0" borderId="3" xfId="0" applyFont="1" applyFill="1" applyBorder="1" applyAlignment="1">
      <alignment horizontal="right" vertical="center" wrapText="1"/>
    </xf>
    <xf numFmtId="0" fontId="161" fillId="0" borderId="0" xfId="0" applyFont="1" applyFill="1" applyBorder="1" applyAlignment="1">
      <alignment vertical="center"/>
    </xf>
    <xf numFmtId="0" fontId="146" fillId="0" borderId="0" xfId="0" applyFont="1" applyFill="1" applyBorder="1" applyAlignment="1">
      <alignment vertical="center"/>
    </xf>
    <xf numFmtId="0" fontId="92" fillId="0" borderId="0" xfId="0" applyFont="1" applyFill="1" applyBorder="1" applyAlignment="1">
      <alignment vertical="center"/>
    </xf>
    <xf numFmtId="167" fontId="65" fillId="0" borderId="0" xfId="0" applyNumberFormat="1" applyFont="1" applyFill="1" applyBorder="1" applyAlignment="1">
      <alignment horizontal="right" vertical="center"/>
    </xf>
    <xf numFmtId="167" fontId="127" fillId="0" borderId="0" xfId="0" applyNumberFormat="1" applyFont="1" applyFill="1" applyBorder="1" applyAlignment="1">
      <alignment horizontal="left" vertical="center"/>
    </xf>
    <xf numFmtId="167" fontId="65" fillId="0" borderId="0" xfId="0" applyNumberFormat="1" applyFont="1" applyFill="1" applyBorder="1" applyAlignment="1">
      <alignment horizontal="left" vertical="center"/>
    </xf>
    <xf numFmtId="1" fontId="152" fillId="0" borderId="0" xfId="0" applyNumberFormat="1" applyFont="1" applyFill="1" applyBorder="1" applyAlignment="1">
      <alignment vertical="center"/>
    </xf>
    <xf numFmtId="1" fontId="65" fillId="0" borderId="0" xfId="0" applyNumberFormat="1" applyFont="1" applyFill="1" applyBorder="1" applyAlignment="1">
      <alignment vertical="center"/>
    </xf>
    <xf numFmtId="0" fontId="125" fillId="0" borderId="0" xfId="0" applyFont="1" applyFill="1" applyBorder="1" applyAlignment="1">
      <alignment horizontal="left" vertical="center" wrapText="1"/>
    </xf>
    <xf numFmtId="0" fontId="146" fillId="0" borderId="0" xfId="0" applyFont="1" applyFill="1" applyBorder="1" applyAlignment="1">
      <alignment horizontal="left" vertical="center" wrapText="1"/>
    </xf>
    <xf numFmtId="0" fontId="148" fillId="0" borderId="0" xfId="0" applyFont="1" applyFill="1" applyBorder="1" applyAlignment="1">
      <alignment horizontal="left" vertical="center" wrapText="1"/>
    </xf>
    <xf numFmtId="0" fontId="144" fillId="0" borderId="0" xfId="0" applyFont="1" applyFill="1" applyBorder="1" applyAlignment="1">
      <alignment horizontal="left" vertical="center"/>
    </xf>
    <xf numFmtId="0" fontId="132" fillId="0" borderId="0" xfId="0" applyFont="1" applyFill="1" applyBorder="1" applyAlignment="1">
      <alignment horizontal="left" vertical="center"/>
    </xf>
    <xf numFmtId="0" fontId="127" fillId="0" borderId="1" xfId="0" applyFont="1" applyFill="1" applyBorder="1" applyAlignment="1">
      <alignment horizontal="right" vertical="center"/>
    </xf>
    <xf numFmtId="0" fontId="127" fillId="0" borderId="0" xfId="0" applyFont="1" applyFill="1" applyBorder="1" applyAlignment="1">
      <alignment horizontal="right" vertical="center"/>
    </xf>
    <xf numFmtId="0" fontId="152" fillId="0" borderId="2" xfId="0" applyFont="1" applyFill="1" applyBorder="1" applyAlignment="1">
      <alignment vertical="center"/>
    </xf>
    <xf numFmtId="182" fontId="65" fillId="0" borderId="2" xfId="0" applyNumberFormat="1" applyFont="1" applyFill="1" applyBorder="1" applyAlignment="1">
      <alignment vertical="center"/>
    </xf>
    <xf numFmtId="0" fontId="65" fillId="0" borderId="0" xfId="0" applyFont="1" applyFill="1" applyBorder="1" applyAlignment="1">
      <alignment horizontal="right" vertical="center" wrapText="1"/>
    </xf>
    <xf numFmtId="0" fontId="162" fillId="0" borderId="0" xfId="0" applyFont="1" applyFill="1" applyBorder="1" applyAlignment="1">
      <alignment horizontal="left" vertical="center" wrapText="1"/>
    </xf>
    <xf numFmtId="0" fontId="146" fillId="0" borderId="1" xfId="0" applyFont="1" applyFill="1" applyBorder="1" applyAlignment="1">
      <alignment horizontal="left" vertical="center" wrapText="1"/>
    </xf>
    <xf numFmtId="0" fontId="148" fillId="0" borderId="1" xfId="0" applyFont="1" applyFill="1" applyBorder="1" applyAlignment="1">
      <alignment horizontal="left" vertical="center" wrapText="1"/>
    </xf>
    <xf numFmtId="0" fontId="156" fillId="0" borderId="0" xfId="0" applyFont="1" applyFill="1" applyAlignment="1">
      <alignment vertical="center"/>
    </xf>
    <xf numFmtId="0" fontId="144" fillId="0" borderId="0" xfId="17" applyFont="1" applyFill="1" applyAlignment="1">
      <alignment vertical="center" wrapText="1"/>
    </xf>
    <xf numFmtId="0" fontId="147" fillId="0" borderId="0" xfId="17" applyFont="1" applyFill="1" applyBorder="1" applyAlignment="1">
      <alignment vertical="center" wrapText="1"/>
    </xf>
    <xf numFmtId="166" fontId="148" fillId="0" borderId="2" xfId="47" applyNumberFormat="1" applyFont="1" applyFill="1" applyBorder="1" applyAlignment="1">
      <alignment vertical="center" wrapText="1"/>
    </xf>
    <xf numFmtId="3" fontId="148" fillId="0" borderId="2" xfId="17" applyNumberFormat="1" applyFont="1" applyFill="1" applyBorder="1" applyAlignment="1">
      <alignment vertical="center" wrapText="1"/>
    </xf>
    <xf numFmtId="3" fontId="147" fillId="0" borderId="2" xfId="17" applyNumberFormat="1" applyFont="1" applyFill="1" applyBorder="1" applyAlignment="1">
      <alignment vertical="center" wrapText="1"/>
    </xf>
    <xf numFmtId="0" fontId="147" fillId="0" borderId="2" xfId="17" applyFont="1" applyFill="1" applyBorder="1" applyAlignment="1">
      <alignment vertical="center" wrapText="1"/>
    </xf>
    <xf numFmtId="167" fontId="151" fillId="0" borderId="1" xfId="17" applyNumberFormat="1" applyFont="1" applyFill="1" applyBorder="1" applyAlignment="1">
      <alignment vertical="center" wrapText="1"/>
    </xf>
    <xf numFmtId="167" fontId="127" fillId="0" borderId="1" xfId="17" applyNumberFormat="1" applyFont="1" applyFill="1" applyBorder="1" applyAlignment="1">
      <alignment vertical="center" wrapText="1"/>
    </xf>
    <xf numFmtId="167" fontId="151" fillId="0" borderId="0" xfId="17" applyNumberFormat="1" applyFont="1" applyFill="1" applyBorder="1" applyAlignment="1">
      <alignment vertical="center" wrapText="1"/>
    </xf>
    <xf numFmtId="167" fontId="127" fillId="0" borderId="0" xfId="17" applyNumberFormat="1" applyFont="1" applyFill="1" applyBorder="1" applyAlignment="1">
      <alignment vertical="center" wrapText="1"/>
    </xf>
    <xf numFmtId="167" fontId="152" fillId="0" borderId="2" xfId="17" applyNumberFormat="1" applyFont="1" applyFill="1" applyBorder="1" applyAlignment="1">
      <alignment vertical="center" wrapText="1"/>
    </xf>
    <xf numFmtId="167" fontId="65" fillId="0" borderId="2" xfId="17" applyNumberFormat="1" applyFont="1" applyFill="1" applyBorder="1" applyAlignment="1">
      <alignment vertical="center" wrapText="1"/>
    </xf>
    <xf numFmtId="0" fontId="65" fillId="0" borderId="2" xfId="17" applyFont="1" applyFill="1" applyBorder="1" applyAlignment="1">
      <alignment vertical="center" wrapText="1"/>
    </xf>
    <xf numFmtId="0" fontId="152" fillId="0" borderId="3" xfId="17" applyFont="1" applyFill="1" applyBorder="1" applyAlignment="1">
      <alignment horizontal="right" vertical="center" wrapText="1"/>
    </xf>
    <xf numFmtId="0" fontId="65" fillId="0" borderId="3" xfId="17" applyFont="1" applyFill="1" applyBorder="1" applyAlignment="1">
      <alignment horizontal="right" vertical="center" wrapText="1"/>
    </xf>
    <xf numFmtId="0" fontId="65" fillId="0" borderId="3" xfId="17" applyFont="1" applyFill="1" applyBorder="1" applyAlignment="1">
      <alignment vertical="center" wrapText="1"/>
    </xf>
    <xf numFmtId="0" fontId="147" fillId="0" borderId="1" xfId="17" applyFont="1" applyFill="1" applyBorder="1" applyAlignment="1">
      <alignment vertical="center" wrapText="1"/>
    </xf>
    <xf numFmtId="0" fontId="148" fillId="0" borderId="1" xfId="17" applyFont="1" applyFill="1" applyBorder="1" applyAlignment="1">
      <alignment vertical="center" wrapText="1"/>
    </xf>
    <xf numFmtId="0" fontId="147" fillId="0" borderId="0" xfId="17" applyFont="1" applyFill="1" applyAlignment="1">
      <alignment vertical="center" wrapText="1"/>
    </xf>
    <xf numFmtId="3" fontId="84" fillId="0" borderId="0" xfId="17" applyNumberFormat="1" applyFont="1" applyFill="1" applyAlignment="1">
      <alignment vertical="center" wrapText="1"/>
    </xf>
    <xf numFmtId="167" fontId="84" fillId="0" borderId="0" xfId="17" applyNumberFormat="1" applyFont="1" applyFill="1" applyAlignment="1">
      <alignment vertical="center" wrapText="1"/>
    </xf>
    <xf numFmtId="1" fontId="84" fillId="0" borderId="0" xfId="17" applyNumberFormat="1" applyFont="1" applyFill="1" applyAlignment="1">
      <alignment vertical="center" wrapText="1"/>
    </xf>
    <xf numFmtId="3" fontId="151" fillId="0" borderId="1" xfId="17" applyNumberFormat="1" applyFont="1" applyFill="1" applyBorder="1" applyAlignment="1">
      <alignment vertical="center" wrapText="1"/>
    </xf>
    <xf numFmtId="3" fontId="127" fillId="0" borderId="1" xfId="17" applyNumberFormat="1" applyFont="1" applyFill="1" applyBorder="1" applyAlignment="1">
      <alignment vertical="center" wrapText="1"/>
    </xf>
    <xf numFmtId="3" fontId="127" fillId="0" borderId="0" xfId="17" applyNumberFormat="1" applyFont="1" applyFill="1" applyBorder="1" applyAlignment="1">
      <alignment vertical="center" wrapText="1"/>
    </xf>
    <xf numFmtId="3" fontId="151" fillId="0" borderId="0" xfId="17" applyNumberFormat="1" applyFont="1" applyFill="1" applyBorder="1" applyAlignment="1">
      <alignment vertical="center" wrapText="1"/>
    </xf>
    <xf numFmtId="3" fontId="152" fillId="0" borderId="2" xfId="17" applyNumberFormat="1" applyFont="1" applyFill="1" applyBorder="1" applyAlignment="1">
      <alignment vertical="center" wrapText="1"/>
    </xf>
    <xf numFmtId="3" fontId="65" fillId="0" borderId="2" xfId="17" applyNumberFormat="1" applyFont="1" applyFill="1" applyBorder="1" applyAlignment="1">
      <alignment vertical="center" wrapText="1"/>
    </xf>
    <xf numFmtId="0" fontId="156" fillId="0" borderId="0" xfId="17" applyFont="1" applyFill="1" applyAlignment="1">
      <alignment vertical="center" wrapText="1"/>
    </xf>
    <xf numFmtId="0" fontId="103" fillId="0" borderId="0" xfId="0" applyFont="1" applyFill="1" applyAlignment="1">
      <alignment readingOrder="1"/>
    </xf>
    <xf numFmtId="0" fontId="136" fillId="0" borderId="0" xfId="0" applyFont="1" applyFill="1" applyAlignment="1">
      <alignment readingOrder="1"/>
    </xf>
    <xf numFmtId="0" fontId="144" fillId="0" borderId="0" xfId="0" applyFont="1" applyFill="1" applyAlignment="1">
      <alignment readingOrder="1"/>
    </xf>
    <xf numFmtId="167" fontId="144" fillId="0" borderId="0" xfId="0" applyNumberFormat="1" applyFont="1" applyFill="1" applyAlignment="1">
      <alignment readingOrder="1"/>
    </xf>
    <xf numFmtId="0" fontId="136" fillId="9" borderId="0" xfId="0" applyFont="1" applyFill="1" applyAlignment="1">
      <alignment readingOrder="1"/>
    </xf>
    <xf numFmtId="3" fontId="136" fillId="9" borderId="0" xfId="0" applyNumberFormat="1" applyFont="1" applyFill="1" applyAlignment="1">
      <alignment readingOrder="1"/>
    </xf>
    <xf numFmtId="0" fontId="132" fillId="0" borderId="0" xfId="0" applyFont="1" applyFill="1" applyBorder="1" applyAlignment="1">
      <alignment horizontal="left" vertical="top"/>
    </xf>
    <xf numFmtId="0" fontId="103" fillId="0" borderId="0" xfId="0" applyFont="1" applyFill="1" applyAlignment="1">
      <alignment vertical="center" readingOrder="1"/>
    </xf>
    <xf numFmtId="0" fontId="136" fillId="0" borderId="0" xfId="0" applyFont="1" applyFill="1" applyAlignment="1">
      <alignment vertical="center" readingOrder="1"/>
    </xf>
    <xf numFmtId="0" fontId="144" fillId="0" borderId="0" xfId="0" applyFont="1" applyFill="1" applyAlignment="1">
      <alignment vertical="center" readingOrder="1"/>
    </xf>
    <xf numFmtId="0" fontId="145" fillId="0" borderId="0" xfId="0" applyFont="1" applyFill="1" applyAlignment="1">
      <alignment readingOrder="1"/>
    </xf>
    <xf numFmtId="0" fontId="137" fillId="0" borderId="0" xfId="0" applyFont="1" applyFill="1" applyAlignment="1">
      <alignment readingOrder="1"/>
    </xf>
    <xf numFmtId="0" fontId="147" fillId="0" borderId="0" xfId="0" applyFont="1" applyFill="1" applyAlignment="1">
      <alignment readingOrder="1"/>
    </xf>
    <xf numFmtId="0" fontId="145" fillId="0" borderId="0" xfId="0" applyFont="1" applyFill="1" applyAlignment="1">
      <alignment vertical="center" readingOrder="1"/>
    </xf>
    <xf numFmtId="0" fontId="137" fillId="0" borderId="0" xfId="0" applyFont="1" applyFill="1" applyAlignment="1">
      <alignment vertical="center" readingOrder="1"/>
    </xf>
    <xf numFmtId="167" fontId="147" fillId="0" borderId="0" xfId="0" applyNumberFormat="1" applyFont="1" applyFill="1" applyBorder="1" applyAlignment="1">
      <alignment horizontal="right" vertical="center" readingOrder="1"/>
    </xf>
    <xf numFmtId="0" fontId="147" fillId="0" borderId="0" xfId="0" applyFont="1" applyFill="1" applyAlignment="1">
      <alignment horizontal="left" vertical="center" readingOrder="1"/>
    </xf>
    <xf numFmtId="0" fontId="137" fillId="0" borderId="0" xfId="0" applyFont="1" applyFill="1" applyAlignment="1">
      <alignment vertical="center"/>
    </xf>
    <xf numFmtId="3" fontId="127" fillId="0" borderId="1" xfId="0" applyNumberFormat="1" applyFont="1" applyFill="1" applyBorder="1" applyAlignment="1">
      <alignment horizontal="right" vertical="center" readingOrder="1"/>
    </xf>
    <xf numFmtId="3" fontId="127" fillId="0" borderId="1" xfId="0" applyNumberFormat="1" applyFont="1" applyFill="1" applyBorder="1" applyAlignment="1">
      <alignment horizontal="left" vertical="center" readingOrder="1"/>
    </xf>
    <xf numFmtId="3" fontId="127" fillId="0" borderId="0" xfId="0" applyNumberFormat="1" applyFont="1" applyFill="1" applyBorder="1" applyAlignment="1">
      <alignment horizontal="right" vertical="center" readingOrder="1"/>
    </xf>
    <xf numFmtId="0" fontId="127" fillId="0" borderId="0" xfId="0" applyFont="1" applyFill="1" applyBorder="1" applyAlignment="1">
      <alignment horizontal="left" vertical="center" readingOrder="1"/>
    </xf>
    <xf numFmtId="3" fontId="65" fillId="0" borderId="0" xfId="0" applyNumberFormat="1" applyFont="1" applyFill="1" applyBorder="1" applyAlignment="1">
      <alignment horizontal="right" vertical="center" readingOrder="1"/>
    </xf>
    <xf numFmtId="0" fontId="65" fillId="0" borderId="0" xfId="0" applyFont="1" applyFill="1" applyBorder="1" applyAlignment="1">
      <alignment horizontal="left" vertical="center" readingOrder="1"/>
    </xf>
    <xf numFmtId="0" fontId="65" fillId="0" borderId="7" xfId="0" applyFont="1" applyFill="1" applyBorder="1" applyAlignment="1">
      <alignment horizontal="center" vertical="center" readingOrder="1"/>
    </xf>
    <xf numFmtId="0" fontId="65" fillId="0" borderId="6" xfId="0" applyFont="1" applyFill="1" applyBorder="1" applyAlignment="1">
      <alignment horizontal="center" vertical="center" readingOrder="1"/>
    </xf>
    <xf numFmtId="0" fontId="65" fillId="0" borderId="8" xfId="0" applyFont="1" applyFill="1" applyBorder="1" applyAlignment="1">
      <alignment horizontal="center" vertical="center" readingOrder="1"/>
    </xf>
    <xf numFmtId="0" fontId="146" fillId="0" borderId="1" xfId="0" applyFont="1" applyFill="1" applyBorder="1" applyAlignment="1">
      <alignment horizontal="left" vertical="center" wrapText="1" readingOrder="1"/>
    </xf>
    <xf numFmtId="0" fontId="148" fillId="0" borderId="1" xfId="0" applyFont="1" applyFill="1" applyBorder="1" applyAlignment="1">
      <alignment horizontal="left" vertical="center" wrapText="1" readingOrder="1"/>
    </xf>
    <xf numFmtId="0" fontId="144" fillId="0" borderId="0" xfId="0" applyFont="1" applyFill="1" applyBorder="1" applyAlignment="1">
      <alignment horizontal="left" vertical="center" readingOrder="1"/>
    </xf>
    <xf numFmtId="0" fontId="147" fillId="0" borderId="0" xfId="0" applyFont="1" applyFill="1" applyAlignment="1">
      <alignment vertical="center" readingOrder="1"/>
    </xf>
    <xf numFmtId="0" fontId="163" fillId="0" borderId="0" xfId="0" applyFont="1" applyFill="1" applyAlignment="1">
      <alignment vertical="center" readingOrder="1"/>
    </xf>
    <xf numFmtId="0" fontId="163" fillId="0" borderId="0" xfId="0" applyFont="1" applyFill="1" applyAlignment="1">
      <alignment vertical="center"/>
    </xf>
    <xf numFmtId="0" fontId="84" fillId="0" borderId="0" xfId="0" applyFont="1" applyFill="1" applyAlignment="1">
      <alignment vertical="center" readingOrder="1"/>
    </xf>
    <xf numFmtId="0" fontId="164" fillId="0" borderId="0" xfId="0" applyFont="1" applyFill="1" applyAlignment="1">
      <alignment vertical="center" readingOrder="1"/>
    </xf>
    <xf numFmtId="167" fontId="127" fillId="0" borderId="1" xfId="0" applyNumberFormat="1" applyFont="1" applyFill="1" applyBorder="1" applyAlignment="1">
      <alignment horizontal="right" vertical="center" readingOrder="1"/>
    </xf>
    <xf numFmtId="0" fontId="127" fillId="0" borderId="1" xfId="0" applyFont="1" applyFill="1" applyBorder="1" applyAlignment="1">
      <alignment horizontal="left" vertical="center" readingOrder="1"/>
    </xf>
    <xf numFmtId="167" fontId="127" fillId="0" borderId="0" xfId="0" applyNumberFormat="1" applyFont="1" applyFill="1" applyBorder="1" applyAlignment="1">
      <alignment horizontal="right" vertical="center" readingOrder="1"/>
    </xf>
    <xf numFmtId="0" fontId="107" fillId="0" borderId="0" xfId="0" applyFont="1" applyFill="1" applyAlignment="1">
      <alignment vertical="center" readingOrder="1"/>
    </xf>
    <xf numFmtId="3" fontId="103" fillId="0" borderId="0" xfId="0" applyNumberFormat="1" applyFont="1" applyFill="1" applyAlignment="1">
      <alignment vertical="center" readingOrder="1"/>
    </xf>
    <xf numFmtId="3" fontId="103" fillId="0" borderId="0" xfId="0" applyNumberFormat="1" applyFont="1" applyFill="1" applyAlignment="1">
      <alignment vertical="center"/>
    </xf>
    <xf numFmtId="3" fontId="84" fillId="0" borderId="0" xfId="0" applyNumberFormat="1" applyFont="1" applyFill="1" applyAlignment="1">
      <alignment vertical="center" readingOrder="1"/>
    </xf>
    <xf numFmtId="0" fontId="65" fillId="0" borderId="0" xfId="0" applyFont="1" applyFill="1" applyBorder="1" applyAlignment="1">
      <alignment horizontal="right" vertical="center" readingOrder="1"/>
    </xf>
    <xf numFmtId="0" fontId="147" fillId="0" borderId="0" xfId="0" applyFont="1" applyFill="1" applyBorder="1" applyAlignment="1">
      <alignment horizontal="left" vertical="center" readingOrder="1"/>
    </xf>
    <xf numFmtId="0" fontId="132" fillId="0" borderId="0" xfId="0" applyFont="1" applyFill="1" applyBorder="1" applyAlignment="1">
      <alignment horizontal="left" vertical="center" readingOrder="1"/>
    </xf>
    <xf numFmtId="0" fontId="144" fillId="0" borderId="0" xfId="0" applyFont="1" applyFill="1" applyBorder="1" applyAlignment="1">
      <alignment horizontal="justify" vertical="center" readingOrder="1"/>
    </xf>
    <xf numFmtId="0" fontId="144" fillId="0" borderId="0" xfId="0" applyFont="1" applyFill="1" applyBorder="1" applyAlignment="1">
      <alignment horizontal="justify" vertical="center" wrapText="1" readingOrder="1"/>
    </xf>
    <xf numFmtId="0" fontId="103" fillId="0" borderId="0" xfId="0" applyFont="1" applyFill="1" applyAlignment="1">
      <alignment vertical="top" readingOrder="1"/>
    </xf>
    <xf numFmtId="0" fontId="136" fillId="0" borderId="0" xfId="0" applyFont="1" applyFill="1" applyAlignment="1">
      <alignment vertical="top" readingOrder="1"/>
    </xf>
    <xf numFmtId="0" fontId="156" fillId="0" borderId="0" xfId="0" applyFont="1" applyFill="1" applyAlignment="1">
      <alignment vertical="center" readingOrder="1"/>
    </xf>
    <xf numFmtId="0" fontId="121" fillId="0" borderId="0" xfId="0" applyFont="1" applyAlignment="1">
      <alignment horizontal="left" vertical="center"/>
    </xf>
    <xf numFmtId="3" fontId="151" fillId="0" borderId="1" xfId="5" applyNumberFormat="1" applyFont="1" applyFill="1" applyBorder="1" applyAlignment="1" applyProtection="1">
      <alignment horizontal="right" vertical="center"/>
    </xf>
    <xf numFmtId="3" fontId="127" fillId="0" borderId="1" xfId="5" applyNumberFormat="1" applyFont="1" applyFill="1" applyBorder="1" applyAlignment="1" applyProtection="1">
      <alignment horizontal="right" vertical="center"/>
    </xf>
    <xf numFmtId="0" fontId="84" fillId="0" borderId="0" xfId="17" applyFont="1" applyFill="1" applyAlignment="1">
      <alignment vertical="center"/>
    </xf>
    <xf numFmtId="0" fontId="84" fillId="0" borderId="0" xfId="17" applyFont="1" applyFill="1" applyBorder="1" applyAlignment="1">
      <alignment vertical="center"/>
    </xf>
    <xf numFmtId="0" fontId="127" fillId="0" borderId="0" xfId="0" applyNumberFormat="1" applyFont="1" applyFill="1" applyBorder="1" applyAlignment="1">
      <alignment horizontal="right" vertical="center"/>
    </xf>
    <xf numFmtId="0" fontId="152" fillId="0" borderId="3" xfId="0" applyFont="1" applyFill="1" applyBorder="1" applyAlignment="1">
      <alignment horizontal="right" vertical="center"/>
    </xf>
    <xf numFmtId="0" fontId="131" fillId="0" borderId="0" xfId="0" applyFont="1" applyFill="1" applyAlignment="1">
      <alignment vertical="center"/>
    </xf>
    <xf numFmtId="0" fontId="134" fillId="0" borderId="0" xfId="0" applyFont="1" applyFill="1" applyAlignment="1">
      <alignment vertical="center"/>
    </xf>
    <xf numFmtId="1" fontId="147" fillId="0" borderId="0" xfId="0" applyNumberFormat="1" applyFont="1" applyFill="1" applyBorder="1" applyAlignment="1">
      <alignment vertical="center"/>
    </xf>
    <xf numFmtId="165" fontId="127" fillId="0" borderId="1" xfId="47" applyNumberFormat="1" applyFont="1" applyFill="1" applyBorder="1" applyAlignment="1">
      <alignment horizontal="right" vertical="center"/>
    </xf>
    <xf numFmtId="164" fontId="127" fillId="0" borderId="1" xfId="0" applyNumberFormat="1" applyFont="1" applyFill="1" applyBorder="1" applyAlignment="1">
      <alignment horizontal="left" vertical="center" wrapText="1"/>
    </xf>
    <xf numFmtId="166" fontId="127" fillId="0" borderId="0" xfId="47" applyNumberFormat="1" applyFont="1" applyFill="1" applyBorder="1" applyAlignment="1">
      <alignment horizontal="right" vertical="center"/>
    </xf>
    <xf numFmtId="164" fontId="127" fillId="0" borderId="0" xfId="0" applyNumberFormat="1" applyFont="1" applyFill="1" applyBorder="1" applyAlignment="1">
      <alignment vertical="center" wrapText="1"/>
    </xf>
    <xf numFmtId="164" fontId="65" fillId="0" borderId="2" xfId="0" applyNumberFormat="1" applyFont="1" applyFill="1" applyBorder="1" applyAlignment="1">
      <alignment vertical="center" wrapText="1"/>
    </xf>
    <xf numFmtId="1" fontId="65" fillId="0" borderId="1" xfId="0" applyNumberFormat="1" applyFont="1" applyFill="1" applyBorder="1" applyAlignment="1">
      <alignment horizontal="left" vertical="center"/>
    </xf>
    <xf numFmtId="166" fontId="165" fillId="0" borderId="0" xfId="47" applyNumberFormat="1" applyFont="1" applyFill="1" applyAlignment="1">
      <alignment vertical="center"/>
    </xf>
    <xf numFmtId="0" fontId="165" fillId="0" borderId="0" xfId="0" applyFont="1" applyFill="1" applyAlignment="1">
      <alignment vertical="center"/>
    </xf>
    <xf numFmtId="0" fontId="165" fillId="0" borderId="0" xfId="0" applyFont="1" applyFill="1" applyBorder="1" applyAlignment="1">
      <alignment vertical="center"/>
    </xf>
    <xf numFmtId="0" fontId="0" fillId="0" borderId="0" xfId="0" applyFont="1" applyFill="1" applyAlignment="1">
      <alignment vertical="center" wrapText="1"/>
    </xf>
    <xf numFmtId="166" fontId="144" fillId="0" borderId="0" xfId="47" applyNumberFormat="1" applyFont="1" applyFill="1" applyAlignment="1">
      <alignment horizontal="right" vertical="center" wrapText="1"/>
    </xf>
    <xf numFmtId="0" fontId="144" fillId="0" borderId="0" xfId="0" applyFont="1" applyFill="1" applyAlignment="1">
      <alignment vertical="center" wrapText="1"/>
    </xf>
    <xf numFmtId="0" fontId="144" fillId="0" borderId="0" xfId="0" applyFont="1" applyFill="1" applyAlignment="1">
      <alignment horizontal="right" vertical="center" wrapText="1"/>
    </xf>
    <xf numFmtId="3" fontId="144" fillId="0" borderId="0" xfId="0" applyNumberFormat="1" applyFont="1" applyFill="1" applyAlignment="1">
      <alignment horizontal="right" vertical="center" wrapText="1"/>
    </xf>
    <xf numFmtId="3" fontId="144" fillId="0" borderId="0" xfId="0" applyNumberFormat="1" applyFont="1" applyFill="1" applyBorder="1" applyAlignment="1">
      <alignment horizontal="right" vertical="center" wrapText="1"/>
    </xf>
    <xf numFmtId="165" fontId="144" fillId="0" borderId="0" xfId="0" applyNumberFormat="1" applyFont="1" applyFill="1" applyBorder="1" applyAlignment="1">
      <alignment horizontal="right" vertical="center" wrapText="1"/>
    </xf>
    <xf numFmtId="3" fontId="167" fillId="0" borderId="0" xfId="0" applyNumberFormat="1" applyFont="1" applyFill="1" applyBorder="1" applyAlignment="1">
      <alignment horizontal="right" vertical="center" wrapText="1"/>
    </xf>
    <xf numFmtId="0" fontId="168" fillId="0" borderId="0" xfId="0" applyFont="1" applyFill="1" applyAlignment="1">
      <alignment vertical="center"/>
    </xf>
    <xf numFmtId="0" fontId="124" fillId="0" borderId="0" xfId="0" applyFont="1" applyFill="1" applyAlignment="1">
      <alignment vertical="center" wrapText="1"/>
    </xf>
    <xf numFmtId="0" fontId="147" fillId="0" borderId="0" xfId="0" applyFont="1" applyFill="1" applyBorder="1" applyAlignment="1">
      <alignment horizontal="right" vertical="center" wrapText="1"/>
    </xf>
    <xf numFmtId="0" fontId="147" fillId="0" borderId="0" xfId="0" applyFont="1" applyFill="1" applyBorder="1" applyAlignment="1">
      <alignment horizontal="left" vertical="center" wrapText="1"/>
    </xf>
    <xf numFmtId="0" fontId="147" fillId="0" borderId="0" xfId="0" applyFont="1" applyFill="1" applyBorder="1" applyAlignment="1">
      <alignment vertical="center" wrapText="1"/>
    </xf>
    <xf numFmtId="0" fontId="61" fillId="0" borderId="0" xfId="0" applyFont="1" applyFill="1" applyAlignment="1">
      <alignment vertical="center" wrapText="1"/>
    </xf>
    <xf numFmtId="167" fontId="151" fillId="0" borderId="1" xfId="0" applyNumberFormat="1" applyFont="1" applyFill="1" applyBorder="1" applyAlignment="1">
      <alignment horizontal="right" vertical="center" wrapText="1" readingOrder="1"/>
    </xf>
    <xf numFmtId="167" fontId="127" fillId="0" borderId="1" xfId="0" applyNumberFormat="1" applyFont="1" applyFill="1" applyBorder="1" applyAlignment="1">
      <alignment horizontal="right" vertical="center" wrapText="1" readingOrder="1"/>
    </xf>
    <xf numFmtId="0" fontId="127" fillId="0" borderId="1" xfId="0" applyFont="1" applyFill="1" applyBorder="1" applyAlignment="1">
      <alignment horizontal="right" vertical="center" wrapText="1" readingOrder="1"/>
    </xf>
    <xf numFmtId="164" fontId="127" fillId="0" borderId="0" xfId="0" quotePrefix="1" applyNumberFormat="1" applyFont="1" applyFill="1" applyBorder="1" applyAlignment="1">
      <alignment horizontal="left" vertical="center" wrapText="1"/>
    </xf>
    <xf numFmtId="167" fontId="151" fillId="0" borderId="0" xfId="0" applyNumberFormat="1" applyFont="1" applyFill="1" applyBorder="1" applyAlignment="1">
      <alignment horizontal="right" vertical="center" wrapText="1" readingOrder="1"/>
    </xf>
    <xf numFmtId="167" fontId="127" fillId="0" borderId="0" xfId="0" applyNumberFormat="1" applyFont="1" applyFill="1" applyBorder="1" applyAlignment="1">
      <alignment horizontal="right" vertical="center" wrapText="1" readingOrder="1"/>
    </xf>
    <xf numFmtId="167" fontId="127" fillId="0" borderId="0" xfId="0" applyNumberFormat="1" applyFont="1" applyFill="1" applyAlignment="1">
      <alignment horizontal="right" vertical="center" wrapText="1" readingOrder="1"/>
    </xf>
    <xf numFmtId="0" fontId="127" fillId="0" borderId="0" xfId="0" applyFont="1" applyFill="1" applyBorder="1" applyAlignment="1">
      <alignment horizontal="right" vertical="center" wrapText="1" readingOrder="1"/>
    </xf>
    <xf numFmtId="1" fontId="151" fillId="0" borderId="0" xfId="0" applyNumberFormat="1" applyFont="1" applyFill="1" applyBorder="1" applyAlignment="1">
      <alignment horizontal="right" vertical="center" wrapText="1" readingOrder="1"/>
    </xf>
    <xf numFmtId="1" fontId="127" fillId="0" borderId="0" xfId="0" applyNumberFormat="1" applyFont="1" applyFill="1" applyBorder="1" applyAlignment="1">
      <alignment horizontal="right" vertical="center" wrapText="1" readingOrder="1"/>
    </xf>
    <xf numFmtId="164" fontId="127" fillId="0" borderId="0" xfId="0" applyNumberFormat="1" applyFont="1" applyFill="1" applyBorder="1" applyAlignment="1">
      <alignment horizontal="left" vertical="center" wrapText="1"/>
    </xf>
    <xf numFmtId="0" fontId="152" fillId="0" borderId="3" xfId="0" applyFont="1" applyFill="1" applyBorder="1" applyAlignment="1">
      <alignment horizontal="right" vertical="center" wrapText="1" readingOrder="1"/>
    </xf>
    <xf numFmtId="0" fontId="65" fillId="0" borderId="3" xfId="0" applyFont="1" applyFill="1" applyBorder="1" applyAlignment="1">
      <alignment horizontal="right" vertical="center" wrapText="1" readingOrder="1"/>
    </xf>
    <xf numFmtId="0" fontId="147" fillId="0" borderId="0" xfId="0" applyFont="1" applyFill="1" applyAlignment="1">
      <alignment horizontal="right" vertical="center" wrapText="1"/>
    </xf>
    <xf numFmtId="0" fontId="137" fillId="0" borderId="0" xfId="0" applyFont="1" applyFill="1" applyAlignment="1">
      <alignment vertical="center" wrapText="1"/>
    </xf>
    <xf numFmtId="167" fontId="137" fillId="10" borderId="0" xfId="0" applyNumberFormat="1" applyFont="1" applyFill="1" applyAlignment="1">
      <alignment vertical="center" wrapText="1"/>
    </xf>
    <xf numFmtId="0" fontId="137" fillId="10" borderId="0" xfId="0" applyFont="1" applyFill="1" applyAlignment="1">
      <alignment vertical="center" wrapText="1"/>
    </xf>
    <xf numFmtId="0" fontId="116" fillId="0" borderId="0" xfId="0" applyFont="1" applyFill="1" applyAlignment="1">
      <alignment vertical="center" wrapText="1"/>
    </xf>
    <xf numFmtId="0" fontId="147" fillId="0" borderId="2" xfId="0" applyFont="1" applyFill="1" applyBorder="1" applyAlignment="1">
      <alignment vertical="center" wrapText="1"/>
    </xf>
    <xf numFmtId="165" fontId="61" fillId="0" borderId="0" xfId="0" applyNumberFormat="1" applyFont="1" applyFill="1" applyBorder="1" applyAlignment="1">
      <alignment horizontal="right" vertical="center" wrapText="1"/>
    </xf>
    <xf numFmtId="3" fontId="127" fillId="0" borderId="0" xfId="0" applyNumberFormat="1" applyFont="1" applyFill="1" applyBorder="1" applyAlignment="1">
      <alignment horizontal="right" vertical="center" wrapText="1"/>
    </xf>
    <xf numFmtId="3" fontId="151" fillId="0" borderId="1" xfId="0" applyNumberFormat="1" applyFont="1" applyFill="1" applyBorder="1" applyAlignment="1">
      <alignment horizontal="right" vertical="center" wrapText="1" readingOrder="1"/>
    </xf>
    <xf numFmtId="3" fontId="127" fillId="0" borderId="1" xfId="0" applyNumberFormat="1" applyFont="1" applyFill="1" applyBorder="1" applyAlignment="1">
      <alignment horizontal="right" vertical="center" wrapText="1" readingOrder="1"/>
    </xf>
    <xf numFmtId="3" fontId="151" fillId="0" borderId="0" xfId="0" applyNumberFormat="1" applyFont="1" applyFill="1" applyBorder="1" applyAlignment="1">
      <alignment horizontal="right" vertical="center" wrapText="1" readingOrder="1"/>
    </xf>
    <xf numFmtId="3" fontId="127" fillId="0" borderId="0" xfId="0" applyNumberFormat="1" applyFont="1" applyFill="1" applyBorder="1" applyAlignment="1">
      <alignment horizontal="right" vertical="center" wrapText="1" readingOrder="1"/>
    </xf>
    <xf numFmtId="165" fontId="95" fillId="0" borderId="0" xfId="0" applyNumberFormat="1" applyFont="1" applyFill="1" applyBorder="1" applyAlignment="1">
      <alignment horizontal="right" vertical="center" wrapText="1"/>
    </xf>
    <xf numFmtId="3" fontId="65" fillId="0" borderId="0" xfId="0" applyNumberFormat="1" applyFont="1" applyFill="1" applyBorder="1" applyAlignment="1">
      <alignment horizontal="right" vertical="center" wrapText="1"/>
    </xf>
    <xf numFmtId="3" fontId="152" fillId="0" borderId="2" xfId="0" applyNumberFormat="1" applyFont="1" applyFill="1" applyBorder="1" applyAlignment="1">
      <alignment horizontal="right" vertical="center" wrapText="1" readingOrder="1"/>
    </xf>
    <xf numFmtId="3" fontId="65" fillId="0" borderId="2" xfId="0" applyNumberFormat="1" applyFont="1" applyFill="1" applyBorder="1" applyAlignment="1">
      <alignment horizontal="right" vertical="center" wrapText="1" readingOrder="1"/>
    </xf>
    <xf numFmtId="0" fontId="65" fillId="0" borderId="2" xfId="0" applyFont="1" applyFill="1" applyBorder="1" applyAlignment="1">
      <alignment vertical="center" wrapText="1"/>
    </xf>
    <xf numFmtId="0" fontId="148" fillId="0" borderId="0" xfId="0" applyFont="1" applyFill="1" applyBorder="1" applyAlignment="1">
      <alignment horizontal="right" vertical="center" wrapText="1"/>
    </xf>
    <xf numFmtId="0" fontId="147" fillId="0" borderId="2" xfId="0" applyFont="1" applyFill="1" applyBorder="1" applyAlignment="1">
      <alignment horizontal="right" vertical="center" wrapText="1"/>
    </xf>
    <xf numFmtId="3" fontId="151" fillId="0" borderId="1" xfId="0" applyNumberFormat="1" applyFont="1" applyFill="1" applyBorder="1" applyAlignment="1">
      <alignment horizontal="right" vertical="center" wrapText="1"/>
    </xf>
    <xf numFmtId="3" fontId="127" fillId="0" borderId="1" xfId="0" applyNumberFormat="1" applyFont="1" applyFill="1" applyBorder="1" applyAlignment="1">
      <alignment horizontal="right" vertical="center" wrapText="1"/>
    </xf>
    <xf numFmtId="3" fontId="151" fillId="0" borderId="0" xfId="0" applyNumberFormat="1" applyFont="1" applyFill="1" applyBorder="1" applyAlignment="1">
      <alignment horizontal="right" vertical="center" wrapText="1"/>
    </xf>
    <xf numFmtId="167" fontId="61" fillId="0" borderId="0" xfId="0" applyNumberFormat="1" applyFont="1" applyFill="1" applyAlignment="1">
      <alignment vertical="center" wrapText="1"/>
    </xf>
    <xf numFmtId="3" fontId="61" fillId="0" borderId="0" xfId="0" applyNumberFormat="1" applyFont="1" applyFill="1" applyAlignment="1">
      <alignment vertical="center" wrapText="1"/>
    </xf>
    <xf numFmtId="3" fontId="152" fillId="0" borderId="2" xfId="0" applyNumberFormat="1" applyFont="1" applyFill="1" applyBorder="1" applyAlignment="1">
      <alignment horizontal="right" vertical="center" wrapText="1"/>
    </xf>
    <xf numFmtId="3" fontId="65" fillId="0" borderId="2" xfId="0" applyNumberFormat="1" applyFont="1" applyFill="1" applyBorder="1" applyAlignment="1">
      <alignment horizontal="right" vertical="center" wrapText="1"/>
    </xf>
    <xf numFmtId="0" fontId="65" fillId="0" borderId="7" xfId="0" applyFont="1" applyFill="1" applyBorder="1" applyAlignment="1">
      <alignment horizontal="right" vertical="center" wrapText="1"/>
    </xf>
    <xf numFmtId="0" fontId="65" fillId="0" borderId="8" xfId="0" applyFont="1" applyFill="1" applyBorder="1" applyAlignment="1">
      <alignment horizontal="right" vertical="center" wrapText="1"/>
    </xf>
    <xf numFmtId="0" fontId="148" fillId="0" borderId="1" xfId="0" applyFont="1" applyFill="1" applyBorder="1" applyAlignment="1">
      <alignment horizontal="right" vertical="center" wrapText="1"/>
    </xf>
    <xf numFmtId="167" fontId="151" fillId="0" borderId="0" xfId="0" applyNumberFormat="1" applyFont="1" applyFill="1" applyBorder="1" applyAlignment="1">
      <alignment horizontal="right" vertical="center" wrapText="1"/>
    </xf>
    <xf numFmtId="167" fontId="127" fillId="0" borderId="0" xfId="0" applyNumberFormat="1" applyFont="1" applyFill="1" applyBorder="1" applyAlignment="1">
      <alignment horizontal="right" vertical="center" wrapText="1"/>
    </xf>
    <xf numFmtId="167" fontId="127" fillId="0" borderId="0" xfId="0" applyNumberFormat="1" applyFont="1" applyFill="1" applyAlignment="1">
      <alignment horizontal="right" vertical="center" wrapText="1"/>
    </xf>
    <xf numFmtId="167" fontId="151" fillId="0" borderId="0" xfId="0" applyNumberFormat="1" applyFont="1" applyFill="1" applyAlignment="1">
      <alignment horizontal="right" vertical="center" wrapText="1"/>
    </xf>
    <xf numFmtId="0" fontId="127" fillId="0" borderId="0" xfId="0" applyFont="1" applyFill="1" applyAlignment="1">
      <alignment horizontal="right" vertical="center" wrapText="1"/>
    </xf>
    <xf numFmtId="0" fontId="103" fillId="0" borderId="0" xfId="0" applyFont="1" applyFill="1" applyAlignment="1">
      <alignment vertical="center" wrapText="1"/>
    </xf>
    <xf numFmtId="0" fontId="144" fillId="0" borderId="0" xfId="0" applyFont="1" applyFill="1" applyBorder="1" applyAlignment="1">
      <alignment horizontal="left" vertical="center" wrapText="1"/>
    </xf>
    <xf numFmtId="0" fontId="156" fillId="0" borderId="0" xfId="0" applyFont="1" applyFill="1" applyAlignment="1">
      <alignment vertical="center" wrapText="1"/>
    </xf>
    <xf numFmtId="0" fontId="115" fillId="0" borderId="0" xfId="0" applyFont="1" applyFill="1" applyAlignment="1">
      <alignment horizontal="center" vertical="center"/>
    </xf>
    <xf numFmtId="0" fontId="115" fillId="0" borderId="0" xfId="0" applyFont="1" applyFill="1" applyAlignment="1">
      <alignment vertical="center"/>
    </xf>
    <xf numFmtId="0" fontId="136" fillId="0" borderId="0" xfId="0" applyFont="1" applyFill="1" applyAlignment="1">
      <alignment horizontal="center" vertical="center"/>
    </xf>
    <xf numFmtId="1" fontId="136" fillId="0" borderId="0" xfId="0" applyNumberFormat="1" applyFont="1" applyFill="1" applyAlignment="1">
      <alignment horizontal="center" vertical="center"/>
    </xf>
    <xf numFmtId="1" fontId="136" fillId="0" borderId="0" xfId="0" applyNumberFormat="1" applyFont="1" applyFill="1" applyAlignment="1">
      <alignment vertical="center"/>
    </xf>
    <xf numFmtId="166" fontId="127" fillId="0" borderId="0" xfId="47" applyNumberFormat="1" applyFont="1" applyFill="1" applyBorder="1" applyAlignment="1" applyProtection="1">
      <alignment horizontal="right" vertical="center"/>
    </xf>
    <xf numFmtId="3" fontId="127" fillId="0" borderId="0" xfId="0" applyNumberFormat="1" applyFont="1" applyFill="1" applyBorder="1" applyAlignment="1">
      <alignment vertical="center"/>
    </xf>
    <xf numFmtId="166" fontId="61" fillId="0" borderId="0" xfId="0" applyNumberFormat="1" applyFont="1" applyFill="1" applyAlignment="1">
      <alignment vertical="center"/>
    </xf>
    <xf numFmtId="166" fontId="65" fillId="0" borderId="2" xfId="47" applyNumberFormat="1" applyFont="1" applyFill="1" applyBorder="1" applyAlignment="1" applyProtection="1">
      <alignment horizontal="right" vertical="center"/>
    </xf>
    <xf numFmtId="0" fontId="65" fillId="0" borderId="2" xfId="0" applyFont="1" applyFill="1" applyBorder="1" applyAlignment="1">
      <alignment horizontal="left" vertical="center"/>
    </xf>
    <xf numFmtId="167" fontId="151" fillId="0" borderId="1" xfId="0" applyNumberFormat="1" applyFont="1" applyFill="1" applyBorder="1" applyAlignment="1" applyProtection="1">
      <alignment horizontal="right" vertical="center"/>
    </xf>
    <xf numFmtId="167" fontId="151" fillId="0" borderId="0" xfId="0" quotePrefix="1" applyNumberFormat="1" applyFont="1" applyFill="1" applyBorder="1" applyAlignment="1" applyProtection="1">
      <alignment horizontal="right" vertical="center"/>
    </xf>
    <xf numFmtId="167" fontId="151" fillId="0" borderId="0" xfId="0" applyNumberFormat="1" applyFont="1" applyFill="1" applyBorder="1" applyAlignment="1" applyProtection="1">
      <alignment horizontal="right" vertical="center"/>
    </xf>
    <xf numFmtId="3" fontId="152" fillId="0" borderId="2" xfId="0" applyNumberFormat="1" applyFont="1" applyFill="1" applyBorder="1" applyAlignment="1">
      <alignment horizontal="right" vertical="center"/>
    </xf>
    <xf numFmtId="0" fontId="61" fillId="0" borderId="0" xfId="0" applyFont="1" applyFill="1" applyBorder="1" applyAlignment="1">
      <alignment horizontal="left" vertical="center"/>
    </xf>
    <xf numFmtId="0" fontId="107" fillId="0" borderId="0" xfId="0" applyFont="1" applyFill="1" applyBorder="1" applyAlignment="1">
      <alignment horizontal="left" vertical="center"/>
    </xf>
    <xf numFmtId="9" fontId="137" fillId="0" borderId="0" xfId="0" applyNumberFormat="1" applyFont="1" applyFill="1" applyAlignment="1">
      <alignment vertical="center"/>
    </xf>
    <xf numFmtId="9" fontId="137" fillId="0" borderId="0" xfId="2" applyFont="1" applyFill="1" applyAlignment="1">
      <alignment vertical="center"/>
    </xf>
    <xf numFmtId="0" fontId="98" fillId="0" borderId="0" xfId="0" applyFont="1" applyFill="1" applyAlignment="1">
      <alignment vertical="center"/>
    </xf>
    <xf numFmtId="3" fontId="61" fillId="0" borderId="0" xfId="0" applyNumberFormat="1" applyFont="1" applyFill="1" applyAlignment="1">
      <alignment vertical="center"/>
    </xf>
    <xf numFmtId="9" fontId="84" fillId="0" borderId="0" xfId="2" applyFont="1" applyFill="1" applyAlignment="1">
      <alignment vertical="center"/>
    </xf>
    <xf numFmtId="0" fontId="61" fillId="0" borderId="0" xfId="0" applyNumberFormat="1" applyFont="1" applyFill="1" applyAlignment="1">
      <alignment vertical="center"/>
    </xf>
    <xf numFmtId="9" fontId="61" fillId="0" borderId="0" xfId="2" applyFont="1" applyFill="1" applyAlignment="1">
      <alignment vertical="center"/>
    </xf>
    <xf numFmtId="0" fontId="107" fillId="0" borderId="0" xfId="0" applyFont="1" applyFill="1" applyAlignment="1">
      <alignment vertical="center"/>
    </xf>
    <xf numFmtId="1" fontId="61" fillId="0" borderId="0" xfId="0" applyNumberFormat="1" applyFont="1" applyFill="1" applyAlignment="1">
      <alignment vertical="center"/>
    </xf>
    <xf numFmtId="1" fontId="65" fillId="0" borderId="1" xfId="0" applyNumberFormat="1" applyFont="1" applyFill="1" applyBorder="1" applyAlignment="1" applyProtection="1">
      <alignment horizontal="right" vertical="center"/>
    </xf>
    <xf numFmtId="3" fontId="127" fillId="0" borderId="0" xfId="0" applyNumberFormat="1" applyFont="1" applyFill="1" applyBorder="1" applyAlignment="1" applyProtection="1">
      <alignment horizontal="right" vertical="center"/>
    </xf>
    <xf numFmtId="1" fontId="127" fillId="0" borderId="0" xfId="0" applyNumberFormat="1" applyFont="1" applyFill="1" applyBorder="1" applyAlignment="1" applyProtection="1">
      <alignment horizontal="right" vertical="center"/>
    </xf>
    <xf numFmtId="1" fontId="127" fillId="0" borderId="0" xfId="0" applyNumberFormat="1" applyFont="1" applyFill="1" applyBorder="1" applyAlignment="1">
      <alignment horizontal="right" vertical="center"/>
    </xf>
    <xf numFmtId="3" fontId="151" fillId="0" borderId="0" xfId="0" applyNumberFormat="1" applyFont="1" applyFill="1" applyBorder="1" applyAlignment="1" applyProtection="1">
      <alignment horizontal="right" vertical="center"/>
    </xf>
    <xf numFmtId="1" fontId="65" fillId="0" borderId="0" xfId="0" applyNumberFormat="1" applyFont="1" applyFill="1" applyBorder="1" applyAlignment="1">
      <alignment horizontal="right" vertical="center"/>
    </xf>
    <xf numFmtId="167" fontId="61" fillId="0" borderId="0" xfId="0" applyNumberFormat="1" applyFont="1" applyFill="1" applyAlignment="1">
      <alignment vertical="center"/>
    </xf>
    <xf numFmtId="3" fontId="65" fillId="0" borderId="0" xfId="0" applyNumberFormat="1" applyFont="1" applyFill="1" applyBorder="1" applyAlignment="1">
      <alignment horizontal="right" vertical="center"/>
    </xf>
    <xf numFmtId="1" fontId="137" fillId="0" borderId="0" xfId="0" applyNumberFormat="1" applyFont="1" applyFill="1" applyAlignment="1">
      <alignment vertical="center"/>
    </xf>
    <xf numFmtId="0" fontId="172" fillId="0" borderId="0" xfId="0" applyFont="1" applyFill="1" applyAlignment="1">
      <alignment vertical="center"/>
    </xf>
    <xf numFmtId="1" fontId="151" fillId="0" borderId="1" xfId="0" applyNumberFormat="1" applyFont="1" applyFill="1" applyBorder="1" applyAlignment="1" applyProtection="1">
      <alignment horizontal="right" vertical="center"/>
    </xf>
    <xf numFmtId="1" fontId="127" fillId="0" borderId="1" xfId="0" applyNumberFormat="1" applyFont="1" applyFill="1" applyBorder="1" applyAlignment="1" applyProtection="1">
      <alignment horizontal="right" vertical="center"/>
    </xf>
    <xf numFmtId="166" fontId="127" fillId="0" borderId="1" xfId="47" applyNumberFormat="1" applyFont="1" applyFill="1" applyBorder="1" applyAlignment="1">
      <alignment horizontal="right" vertical="center"/>
    </xf>
    <xf numFmtId="1" fontId="151" fillId="0" borderId="0" xfId="0" applyNumberFormat="1" applyFont="1" applyFill="1" applyBorder="1" applyAlignment="1" applyProtection="1">
      <alignment horizontal="right" vertical="center"/>
    </xf>
    <xf numFmtId="1" fontId="127" fillId="0" borderId="0" xfId="44" applyNumberFormat="1" applyFont="1" applyFill="1" applyBorder="1" applyAlignment="1" applyProtection="1">
      <alignment horizontal="right" vertical="center"/>
    </xf>
    <xf numFmtId="1" fontId="151" fillId="0" borderId="2" xfId="0" applyNumberFormat="1" applyFont="1" applyFill="1" applyBorder="1" applyAlignment="1" applyProtection="1">
      <alignment horizontal="right" vertical="center"/>
    </xf>
    <xf numFmtId="1" fontId="127" fillId="0" borderId="2" xfId="0" applyNumberFormat="1" applyFont="1" applyFill="1" applyBorder="1" applyAlignment="1" applyProtection="1">
      <alignment horizontal="right" vertical="center"/>
    </xf>
    <xf numFmtId="166" fontId="127" fillId="0" borderId="2" xfId="47" applyNumberFormat="1" applyFont="1" applyFill="1" applyBorder="1" applyAlignment="1">
      <alignment horizontal="right" vertical="center"/>
    </xf>
    <xf numFmtId="0" fontId="127" fillId="0" borderId="2" xfId="0" applyFont="1" applyFill="1" applyBorder="1" applyAlignment="1">
      <alignment horizontal="right" vertical="center"/>
    </xf>
    <xf numFmtId="0" fontId="147" fillId="0" borderId="1" xfId="0" applyFont="1" applyFill="1" applyBorder="1" applyAlignment="1">
      <alignment vertical="center"/>
    </xf>
    <xf numFmtId="3" fontId="124" fillId="0" borderId="0" xfId="0" applyNumberFormat="1" applyFont="1" applyFill="1" applyAlignment="1">
      <alignment vertical="center"/>
    </xf>
    <xf numFmtId="3" fontId="147" fillId="0" borderId="0" xfId="0" applyNumberFormat="1" applyFont="1" applyFill="1" applyAlignment="1">
      <alignment vertical="center"/>
    </xf>
    <xf numFmtId="3" fontId="151" fillId="0" borderId="1" xfId="44" applyNumberFormat="1" applyFont="1" applyFill="1" applyBorder="1" applyAlignment="1" applyProtection="1">
      <alignment horizontal="right" vertical="center"/>
    </xf>
    <xf numFmtId="3" fontId="151" fillId="0" borderId="0" xfId="44" applyNumberFormat="1" applyFont="1" applyFill="1" applyBorder="1" applyAlignment="1" applyProtection="1">
      <alignment horizontal="right" vertical="center"/>
    </xf>
    <xf numFmtId="3" fontId="151" fillId="0" borderId="1" xfId="0" applyNumberFormat="1" applyFont="1" applyFill="1" applyBorder="1" applyAlignment="1" applyProtection="1">
      <alignment horizontal="right" vertical="center"/>
    </xf>
    <xf numFmtId="3" fontId="127" fillId="0" borderId="1" xfId="0" applyNumberFormat="1" applyFont="1" applyFill="1" applyBorder="1" applyAlignment="1" applyProtection="1">
      <alignment horizontal="right" vertical="center"/>
    </xf>
    <xf numFmtId="0" fontId="151" fillId="0" borderId="0" xfId="0" applyFont="1" applyFill="1" applyBorder="1" applyAlignment="1">
      <alignment horizontal="right" vertical="center"/>
    </xf>
    <xf numFmtId="0" fontId="65" fillId="0" borderId="2" xfId="0" applyFont="1" applyFill="1" applyBorder="1" applyAlignment="1">
      <alignment horizontal="right" vertical="center"/>
    </xf>
    <xf numFmtId="167" fontId="127" fillId="0" borderId="1" xfId="0" applyNumberFormat="1" applyFont="1" applyFill="1" applyBorder="1" applyAlignment="1" applyProtection="1">
      <alignment horizontal="right" vertical="center" readingOrder="1"/>
    </xf>
    <xf numFmtId="3" fontId="127" fillId="0" borderId="1" xfId="0" applyNumberFormat="1" applyFont="1" applyFill="1" applyBorder="1" applyAlignment="1">
      <alignment vertical="center"/>
    </xf>
    <xf numFmtId="167" fontId="127" fillId="0" borderId="2" xfId="0" applyNumberFormat="1" applyFont="1" applyFill="1" applyBorder="1" applyAlignment="1" applyProtection="1">
      <alignment horizontal="right" vertical="center" readingOrder="1"/>
    </xf>
    <xf numFmtId="3" fontId="127" fillId="0" borderId="2" xfId="0" applyNumberFormat="1" applyFont="1" applyFill="1" applyBorder="1" applyAlignment="1">
      <alignment vertical="center"/>
    </xf>
    <xf numFmtId="0" fontId="127" fillId="0" borderId="0" xfId="0" applyFont="1" applyFill="1" applyAlignment="1">
      <alignment horizontal="right" vertical="center"/>
    </xf>
    <xf numFmtId="0" fontId="61" fillId="7" borderId="0" xfId="0" applyFont="1" applyFill="1" applyBorder="1" applyAlignment="1">
      <alignment horizontal="right" vertical="center"/>
    </xf>
    <xf numFmtId="3" fontId="127" fillId="0" borderId="0" xfId="0" applyNumberFormat="1" applyFont="1" applyFill="1" applyBorder="1" applyAlignment="1" applyProtection="1">
      <alignment horizontal="right" vertical="center" readingOrder="1"/>
    </xf>
    <xf numFmtId="3" fontId="173" fillId="0" borderId="0" xfId="0" applyNumberFormat="1" applyFont="1" applyFill="1" applyBorder="1" applyAlignment="1" applyProtection="1">
      <alignment horizontal="right" vertical="center" readingOrder="1"/>
    </xf>
    <xf numFmtId="1" fontId="127" fillId="0" borderId="0" xfId="0" applyNumberFormat="1" applyFont="1" applyFill="1" applyBorder="1" applyAlignment="1" applyProtection="1">
      <alignment horizontal="right" vertical="center" readingOrder="1"/>
    </xf>
    <xf numFmtId="0" fontId="124" fillId="0" borderId="0" xfId="0" applyFont="1" applyAlignment="1">
      <alignment vertical="center"/>
    </xf>
    <xf numFmtId="0" fontId="0" fillId="0" borderId="0" xfId="0" applyFont="1" applyAlignment="1">
      <alignment vertical="center"/>
    </xf>
    <xf numFmtId="3" fontId="173" fillId="0" borderId="0" xfId="0" applyNumberFormat="1" applyFont="1" applyFill="1" applyBorder="1" applyAlignment="1">
      <alignment vertical="center"/>
    </xf>
    <xf numFmtId="3" fontId="65" fillId="0" borderId="2" xfId="0" applyNumberFormat="1" applyFont="1" applyFill="1" applyBorder="1" applyAlignment="1">
      <alignment vertical="center"/>
    </xf>
    <xf numFmtId="165" fontId="127" fillId="0" borderId="1" xfId="0" applyNumberFormat="1" applyFont="1" applyBorder="1" applyAlignment="1">
      <alignment horizontal="right" vertical="center"/>
    </xf>
    <xf numFmtId="0" fontId="174" fillId="0" borderId="1" xfId="41" applyFont="1" applyFill="1" applyBorder="1" applyAlignment="1">
      <alignment horizontal="left" vertical="center"/>
    </xf>
    <xf numFmtId="165" fontId="127" fillId="0" borderId="0" xfId="41" applyNumberFormat="1" applyFont="1" applyAlignment="1">
      <alignment horizontal="right" vertical="center"/>
    </xf>
    <xf numFmtId="165" fontId="127" fillId="0" borderId="0" xfId="0" applyNumberFormat="1" applyFont="1" applyAlignment="1">
      <alignment horizontal="right" vertical="center"/>
    </xf>
    <xf numFmtId="0" fontId="174" fillId="0" borderId="0" xfId="41" applyFont="1" applyFill="1" applyBorder="1" applyAlignment="1">
      <alignment horizontal="left" vertical="center"/>
    </xf>
    <xf numFmtId="0" fontId="65" fillId="0" borderId="3" xfId="41" applyFont="1" applyBorder="1" applyAlignment="1">
      <alignment horizontal="right" vertical="center"/>
    </xf>
    <xf numFmtId="0" fontId="64" fillId="0" borderId="3" xfId="41" applyFont="1" applyFill="1" applyBorder="1" applyAlignment="1">
      <alignment vertical="center"/>
    </xf>
    <xf numFmtId="3" fontId="147" fillId="0" borderId="0" xfId="0" applyNumberFormat="1" applyFont="1" applyAlignment="1">
      <alignment vertical="center"/>
    </xf>
    <xf numFmtId="3" fontId="175" fillId="0" borderId="0" xfId="41" applyNumberFormat="1" applyFont="1" applyFill="1" applyBorder="1" applyAlignment="1">
      <alignment vertical="center"/>
    </xf>
    <xf numFmtId="0" fontId="176" fillId="0" borderId="0" xfId="41" applyFont="1" applyFill="1" applyBorder="1" applyAlignment="1">
      <alignment vertical="center"/>
    </xf>
    <xf numFmtId="3" fontId="144" fillId="0" borderId="0" xfId="0" applyNumberFormat="1" applyFont="1" applyAlignment="1">
      <alignment vertical="center"/>
    </xf>
    <xf numFmtId="2" fontId="147" fillId="0" borderId="0" xfId="0" applyNumberFormat="1" applyFont="1" applyFill="1" applyBorder="1" applyAlignment="1">
      <alignment vertical="center"/>
    </xf>
    <xf numFmtId="0" fontId="147" fillId="0" borderId="0" xfId="0" applyFont="1" applyFill="1" applyBorder="1" applyAlignment="1">
      <alignment horizontal="center" vertical="center"/>
    </xf>
    <xf numFmtId="166" fontId="65" fillId="0" borderId="1" xfId="47" applyNumberFormat="1" applyFont="1" applyBorder="1" applyAlignment="1">
      <alignment vertical="center"/>
    </xf>
    <xf numFmtId="165" fontId="127" fillId="0" borderId="0" xfId="0" applyNumberFormat="1" applyFont="1" applyAlignment="1">
      <alignment vertical="center"/>
    </xf>
    <xf numFmtId="166" fontId="65" fillId="0" borderId="0" xfId="47" applyNumberFormat="1" applyFont="1" applyAlignment="1">
      <alignment vertical="center"/>
    </xf>
    <xf numFmtId="166" fontId="65" fillId="0" borderId="0" xfId="47" applyNumberFormat="1" applyFont="1" applyAlignment="1">
      <alignment horizontal="right" vertical="center"/>
    </xf>
    <xf numFmtId="165" fontId="151" fillId="0" borderId="1" xfId="0" applyNumberFormat="1" applyFont="1" applyFill="1" applyBorder="1" applyAlignment="1">
      <alignment horizontal="right" vertical="center" wrapText="1"/>
    </xf>
    <xf numFmtId="165" fontId="151" fillId="0" borderId="0" xfId="0" applyNumberFormat="1" applyFont="1" applyFill="1" applyBorder="1" applyAlignment="1">
      <alignment horizontal="right" vertical="center" wrapText="1"/>
    </xf>
    <xf numFmtId="165" fontId="127" fillId="0" borderId="0" xfId="0" applyNumberFormat="1" applyFont="1" applyFill="1" applyAlignment="1">
      <alignment vertical="center"/>
    </xf>
    <xf numFmtId="0" fontId="84" fillId="7" borderId="0" xfId="0" applyFont="1" applyFill="1" applyAlignment="1">
      <alignment vertical="center"/>
    </xf>
    <xf numFmtId="3" fontId="147" fillId="0" borderId="0" xfId="0" applyNumberFormat="1" applyFont="1" applyFill="1" applyBorder="1" applyAlignment="1">
      <alignment vertical="center"/>
    </xf>
    <xf numFmtId="9" fontId="107" fillId="0" borderId="0" xfId="2" applyFont="1" applyFill="1" applyAlignment="1">
      <alignment vertical="center"/>
    </xf>
    <xf numFmtId="3" fontId="127" fillId="0" borderId="1" xfId="0" applyNumberFormat="1" applyFont="1" applyBorder="1" applyAlignment="1">
      <alignment vertical="center"/>
    </xf>
    <xf numFmtId="3" fontId="127" fillId="0" borderId="0" xfId="0" applyNumberFormat="1" applyFont="1" applyAlignment="1">
      <alignment vertical="center"/>
    </xf>
    <xf numFmtId="0" fontId="149" fillId="0" borderId="0" xfId="0" applyFont="1" applyFill="1" applyAlignment="1">
      <alignment vertical="center"/>
    </xf>
    <xf numFmtId="3" fontId="127" fillId="0" borderId="0" xfId="0" applyNumberFormat="1" applyFont="1" applyFill="1" applyAlignment="1">
      <alignment vertical="center"/>
    </xf>
    <xf numFmtId="3" fontId="174" fillId="0" borderId="0" xfId="0" applyNumberFormat="1" applyFont="1" applyAlignment="1">
      <alignment vertical="center"/>
    </xf>
    <xf numFmtId="3" fontId="65" fillId="0" borderId="0" xfId="0" applyNumberFormat="1" applyFont="1" applyFill="1" applyBorder="1" applyAlignment="1" applyProtection="1">
      <alignment horizontal="right" vertical="center"/>
    </xf>
    <xf numFmtId="166" fontId="127" fillId="0" borderId="1" xfId="3" applyNumberFormat="1" applyFont="1" applyFill="1" applyBorder="1" applyAlignment="1" applyProtection="1">
      <alignment horizontal="right" vertical="center"/>
    </xf>
    <xf numFmtId="3" fontId="65" fillId="0" borderId="0" xfId="0" applyNumberFormat="1" applyFont="1" applyAlignment="1">
      <alignment vertical="center"/>
    </xf>
    <xf numFmtId="0" fontId="147" fillId="0" borderId="1" xfId="0" applyFont="1" applyFill="1" applyBorder="1" applyAlignment="1">
      <alignment horizontal="left" vertical="center"/>
    </xf>
    <xf numFmtId="2" fontId="127" fillId="0" borderId="0" xfId="0" applyNumberFormat="1" applyFont="1" applyFill="1" applyBorder="1" applyAlignment="1">
      <alignment vertical="center"/>
    </xf>
    <xf numFmtId="0" fontId="127" fillId="0" borderId="0" xfId="0" applyFont="1" applyFill="1" applyBorder="1" applyAlignment="1">
      <alignment horizontal="center" vertical="center"/>
    </xf>
    <xf numFmtId="165" fontId="127" fillId="0" borderId="1" xfId="0" applyNumberFormat="1" applyFont="1" applyBorder="1" applyAlignment="1">
      <alignment vertical="center"/>
    </xf>
    <xf numFmtId="3" fontId="147" fillId="0" borderId="0" xfId="0" applyNumberFormat="1" applyFont="1" applyFill="1" applyBorder="1" applyAlignment="1" applyProtection="1">
      <alignment horizontal="right" vertical="center"/>
    </xf>
    <xf numFmtId="0" fontId="103" fillId="0" borderId="0" xfId="0" applyFont="1" applyFill="1"/>
    <xf numFmtId="1" fontId="103" fillId="0" borderId="0" xfId="0" applyNumberFormat="1" applyFont="1" applyFill="1"/>
    <xf numFmtId="0" fontId="145" fillId="7" borderId="0" xfId="0" applyFont="1" applyFill="1" applyAlignment="1">
      <alignment vertical="center"/>
    </xf>
    <xf numFmtId="3" fontId="127" fillId="0" borderId="1" xfId="0" applyNumberFormat="1" applyFont="1" applyBorder="1" applyAlignment="1">
      <alignment horizontal="right" vertical="center"/>
    </xf>
    <xf numFmtId="3" fontId="127" fillId="0" borderId="0" xfId="0" applyNumberFormat="1" applyFont="1" applyAlignment="1">
      <alignment horizontal="right" vertical="center"/>
    </xf>
    <xf numFmtId="166" fontId="147" fillId="0" borderId="0" xfId="0" applyNumberFormat="1" applyFont="1" applyFill="1" applyBorder="1" applyAlignment="1">
      <alignment vertical="center"/>
    </xf>
    <xf numFmtId="165" fontId="174" fillId="0" borderId="0" xfId="0" applyNumberFormat="1" applyFont="1" applyAlignment="1">
      <alignment horizontal="right" vertical="center"/>
    </xf>
    <xf numFmtId="166" fontId="127" fillId="0" borderId="0" xfId="3" applyNumberFormat="1" applyFont="1" applyFill="1" applyBorder="1" applyAlignment="1">
      <alignment horizontal="right" vertical="center"/>
    </xf>
    <xf numFmtId="3" fontId="65" fillId="0" borderId="0" xfId="0" applyNumberFormat="1" applyFont="1" applyAlignment="1">
      <alignment horizontal="right" vertical="center"/>
    </xf>
    <xf numFmtId="3" fontId="127" fillId="0" borderId="2" xfId="0" applyNumberFormat="1" applyFont="1" applyBorder="1" applyAlignment="1">
      <alignment horizontal="right" vertical="center"/>
    </xf>
    <xf numFmtId="0" fontId="146" fillId="0" borderId="0" xfId="0" applyFont="1" applyFill="1" applyBorder="1" applyAlignment="1">
      <alignment horizontal="left" vertical="center"/>
    </xf>
    <xf numFmtId="3" fontId="151" fillId="0" borderId="1" xfId="0" applyNumberFormat="1" applyFont="1" applyFill="1" applyBorder="1" applyAlignment="1">
      <alignment vertical="center"/>
    </xf>
    <xf numFmtId="3" fontId="65" fillId="0" borderId="0" xfId="0" applyNumberFormat="1" applyFont="1" applyFill="1" applyAlignment="1">
      <alignment vertical="center"/>
    </xf>
    <xf numFmtId="0" fontId="147" fillId="0" borderId="2" xfId="0" applyFont="1" applyFill="1" applyBorder="1" applyAlignment="1">
      <alignment horizontal="left" vertical="center"/>
    </xf>
    <xf numFmtId="0" fontId="84" fillId="0" borderId="0" xfId="0" applyFont="1" applyFill="1" applyBorder="1" applyAlignment="1">
      <alignment horizontal="left" vertical="center"/>
    </xf>
    <xf numFmtId="0" fontId="89" fillId="0" borderId="0" xfId="0" applyFont="1" applyFill="1" applyBorder="1" applyAlignment="1">
      <alignment horizontal="left" vertical="center"/>
    </xf>
    <xf numFmtId="3" fontId="84" fillId="0" borderId="0" xfId="0" applyNumberFormat="1" applyFont="1" applyFill="1" applyBorder="1" applyAlignment="1">
      <alignment horizontal="left" vertical="center"/>
    </xf>
    <xf numFmtId="3" fontId="84" fillId="0" borderId="0" xfId="0" applyNumberFormat="1" applyFont="1" applyFill="1" applyBorder="1" applyAlignment="1">
      <alignment vertical="center"/>
    </xf>
    <xf numFmtId="3" fontId="103" fillId="0" borderId="0" xfId="0" applyNumberFormat="1" applyFont="1" applyFill="1" applyBorder="1" applyAlignment="1">
      <alignment vertical="center"/>
    </xf>
    <xf numFmtId="3" fontId="145" fillId="0" borderId="0" xfId="0" applyNumberFormat="1" applyFont="1" applyFill="1" applyAlignment="1">
      <alignment vertical="center"/>
    </xf>
    <xf numFmtId="3" fontId="145" fillId="0" borderId="0" xfId="0" applyNumberFormat="1" applyFont="1" applyFill="1" applyBorder="1" applyAlignment="1">
      <alignment vertical="center"/>
    </xf>
    <xf numFmtId="0" fontId="145" fillId="0" borderId="0" xfId="0" applyFont="1" applyFill="1" applyBorder="1" applyAlignment="1">
      <alignment horizontal="left" vertical="center"/>
    </xf>
    <xf numFmtId="0" fontId="89" fillId="0" borderId="0" xfId="0" applyFont="1" applyFill="1" applyBorder="1" applyAlignment="1">
      <alignment horizontal="center" vertical="center" wrapText="1"/>
    </xf>
    <xf numFmtId="0" fontId="89" fillId="0" borderId="0" xfId="0" applyFont="1" applyFill="1" applyBorder="1" applyAlignment="1">
      <alignment vertical="center" wrapText="1"/>
    </xf>
    <xf numFmtId="0" fontId="92" fillId="0" borderId="0" xfId="0" applyFont="1" applyFill="1" applyAlignment="1">
      <alignment vertical="center" wrapText="1"/>
    </xf>
    <xf numFmtId="3" fontId="127" fillId="0" borderId="0" xfId="0" applyNumberFormat="1" applyFont="1" applyFill="1" applyBorder="1" applyAlignment="1">
      <alignment horizontal="center" vertical="center"/>
    </xf>
    <xf numFmtId="3" fontId="65" fillId="0" borderId="0" xfId="0" applyNumberFormat="1" applyFont="1" applyFill="1" applyAlignment="1">
      <alignment horizontal="center" vertical="center"/>
    </xf>
    <xf numFmtId="0" fontId="65" fillId="0" borderId="1" xfId="0" applyFont="1" applyFill="1" applyBorder="1" applyAlignment="1">
      <alignment horizontal="right" vertical="center" wrapText="1"/>
    </xf>
    <xf numFmtId="0" fontId="127" fillId="0" borderId="0" xfId="0" applyFont="1" applyFill="1" applyAlignment="1">
      <alignment vertical="center"/>
    </xf>
    <xf numFmtId="0" fontId="89" fillId="0" borderId="0" xfId="0" applyFont="1" applyFill="1" applyAlignment="1">
      <alignment vertical="center" wrapText="1"/>
    </xf>
    <xf numFmtId="3" fontId="144" fillId="0" borderId="0" xfId="0" applyNumberFormat="1" applyFont="1" applyFill="1" applyAlignment="1">
      <alignment vertical="center"/>
    </xf>
    <xf numFmtId="0" fontId="142" fillId="0" borderId="0" xfId="0" applyFont="1" applyFill="1" applyAlignment="1">
      <alignment vertical="center" wrapText="1"/>
    </xf>
    <xf numFmtId="0" fontId="103" fillId="0" borderId="0" xfId="0" applyFont="1" applyFill="1" applyBorder="1" applyAlignment="1">
      <alignment vertical="center"/>
    </xf>
    <xf numFmtId="3" fontId="127" fillId="0" borderId="1" xfId="45" applyNumberFormat="1" applyFont="1" applyFill="1" applyBorder="1" applyAlignment="1">
      <alignment horizontal="right" vertical="center"/>
    </xf>
    <xf numFmtId="0" fontId="127" fillId="0" borderId="1" xfId="0" applyFont="1" applyFill="1" applyBorder="1" applyAlignment="1">
      <alignment horizontal="left" vertical="center" wrapText="1"/>
    </xf>
    <xf numFmtId="183" fontId="127" fillId="0" borderId="0" xfId="0" applyNumberFormat="1" applyFont="1" applyFill="1" applyBorder="1" applyAlignment="1">
      <alignment horizontal="right" vertical="center"/>
    </xf>
    <xf numFmtId="0" fontId="65" fillId="0" borderId="0" xfId="0" applyFont="1" applyFill="1" applyBorder="1" applyAlignment="1">
      <alignment horizontal="left" vertical="center" wrapText="1"/>
    </xf>
    <xf numFmtId="3" fontId="127" fillId="0" borderId="2" xfId="0" applyNumberFormat="1" applyFont="1" applyFill="1" applyBorder="1" applyAlignment="1">
      <alignment horizontal="right" vertical="center"/>
    </xf>
    <xf numFmtId="0" fontId="65" fillId="0" borderId="12" xfId="0" applyFont="1" applyFill="1" applyBorder="1" applyAlignment="1">
      <alignment horizontal="right" vertical="center"/>
    </xf>
    <xf numFmtId="0" fontId="65" fillId="0" borderId="13" xfId="0" applyFont="1" applyFill="1" applyBorder="1" applyAlignment="1">
      <alignment horizontal="right" vertical="center"/>
    </xf>
    <xf numFmtId="0" fontId="65" fillId="0" borderId="14" xfId="0" applyFont="1" applyFill="1" applyBorder="1" applyAlignment="1">
      <alignment horizontal="right" vertical="center"/>
    </xf>
    <xf numFmtId="183" fontId="127" fillId="0" borderId="0" xfId="45" applyNumberFormat="1" applyFont="1" applyFill="1" applyBorder="1" applyAlignment="1">
      <alignment horizontal="right" vertical="center"/>
    </xf>
    <xf numFmtId="2" fontId="127" fillId="0" borderId="0" xfId="0" applyNumberFormat="1" applyFont="1" applyFill="1" applyBorder="1" applyAlignment="1">
      <alignment horizontal="right" vertical="center"/>
    </xf>
    <xf numFmtId="2" fontId="127" fillId="0" borderId="1" xfId="0" applyNumberFormat="1" applyFont="1" applyFill="1" applyBorder="1" applyAlignment="1">
      <alignment vertical="center"/>
    </xf>
    <xf numFmtId="2" fontId="127" fillId="0" borderId="1" xfId="0" applyNumberFormat="1" applyFont="1" applyFill="1" applyBorder="1" applyAlignment="1">
      <alignment horizontal="right" vertical="center"/>
    </xf>
    <xf numFmtId="2" fontId="127" fillId="0" borderId="0" xfId="0" applyNumberFormat="1" applyFont="1" applyFill="1" applyAlignment="1">
      <alignment vertical="center"/>
    </xf>
    <xf numFmtId="2" fontId="127" fillId="0" borderId="0" xfId="0" applyNumberFormat="1" applyFont="1" applyFill="1" applyAlignment="1">
      <alignment horizontal="right" vertical="center"/>
    </xf>
    <xf numFmtId="166" fontId="127" fillId="0" borderId="0" xfId="47" applyNumberFormat="1" applyFont="1" applyFill="1" applyAlignment="1">
      <alignment vertical="center"/>
    </xf>
    <xf numFmtId="166" fontId="127" fillId="0" borderId="0" xfId="47" applyNumberFormat="1" applyFont="1" applyFill="1" applyAlignment="1">
      <alignment horizontal="right" vertical="center"/>
    </xf>
    <xf numFmtId="166" fontId="65" fillId="0" borderId="0" xfId="47" applyNumberFormat="1" applyFont="1" applyFill="1" applyAlignment="1">
      <alignment horizontal="right" vertical="center"/>
    </xf>
    <xf numFmtId="166" fontId="65" fillId="0" borderId="0" xfId="47" applyNumberFormat="1" applyFont="1" applyFill="1" applyAlignment="1">
      <alignment vertical="center"/>
    </xf>
    <xf numFmtId="166" fontId="65" fillId="0" borderId="0" xfId="47" applyNumberFormat="1" applyFont="1" applyFill="1" applyBorder="1" applyAlignment="1">
      <alignment horizontal="right" vertical="center"/>
    </xf>
    <xf numFmtId="0" fontId="95" fillId="0" borderId="0" xfId="0" applyFont="1" applyFill="1" applyBorder="1" applyAlignment="1">
      <alignment vertical="center"/>
    </xf>
    <xf numFmtId="0" fontId="95" fillId="0" borderId="0" xfId="0" applyFont="1" applyFill="1" applyAlignment="1">
      <alignment vertical="center"/>
    </xf>
    <xf numFmtId="0" fontId="61" fillId="0" borderId="0" xfId="0" applyFont="1" applyFill="1" applyBorder="1" applyAlignment="1">
      <alignment vertical="center"/>
    </xf>
    <xf numFmtId="0" fontId="0" fillId="0" borderId="0" xfId="0" applyFont="1" applyFill="1" applyBorder="1" applyAlignment="1">
      <alignment vertical="center"/>
    </xf>
    <xf numFmtId="0" fontId="125" fillId="0" borderId="0" xfId="0" applyFont="1" applyFill="1" applyAlignment="1">
      <alignment vertical="center"/>
    </xf>
    <xf numFmtId="4" fontId="147" fillId="0" borderId="0" xfId="0" applyNumberFormat="1" applyFont="1" applyFill="1" applyBorder="1" applyAlignment="1">
      <alignment vertical="center"/>
    </xf>
    <xf numFmtId="0" fontId="65" fillId="0" borderId="0" xfId="0" applyFont="1" applyFill="1" applyBorder="1" applyAlignment="1">
      <alignment horizontal="center" vertical="center" wrapText="1"/>
    </xf>
    <xf numFmtId="0" fontId="144" fillId="0" borderId="3" xfId="0" applyFont="1" applyFill="1" applyBorder="1" applyAlignment="1">
      <alignment vertical="center"/>
    </xf>
    <xf numFmtId="0" fontId="125" fillId="0" borderId="0" xfId="0" applyFont="1" applyFill="1" applyBorder="1" applyAlignment="1">
      <alignment horizontal="left" vertical="center"/>
    </xf>
    <xf numFmtId="4" fontId="61" fillId="0" borderId="0" xfId="0" applyNumberFormat="1" applyFont="1" applyFill="1" applyBorder="1" applyAlignment="1">
      <alignment vertical="center"/>
    </xf>
    <xf numFmtId="167" fontId="65" fillId="0" borderId="1" xfId="0" applyNumberFormat="1" applyFont="1" applyBorder="1"/>
    <xf numFmtId="167" fontId="127" fillId="0" borderId="1" xfId="0" applyNumberFormat="1" applyFont="1" applyBorder="1"/>
    <xf numFmtId="167" fontId="127" fillId="0" borderId="0" xfId="0" applyNumberFormat="1" applyFont="1" applyBorder="1"/>
    <xf numFmtId="0" fontId="65" fillId="0" borderId="6" xfId="0" applyFont="1" applyFill="1" applyBorder="1" applyAlignment="1">
      <alignment horizontal="right" vertical="center"/>
    </xf>
    <xf numFmtId="0" fontId="65" fillId="0" borderId="8" xfId="0" applyFont="1" applyFill="1" applyBorder="1" applyAlignment="1">
      <alignment horizontal="right" vertical="center"/>
    </xf>
    <xf numFmtId="0" fontId="116" fillId="0" borderId="0" xfId="0" applyFont="1" applyFill="1" applyBorder="1" applyAlignment="1">
      <alignment horizontal="left" vertical="center"/>
    </xf>
    <xf numFmtId="0" fontId="0" fillId="0" borderId="0" xfId="0" applyFont="1" applyFill="1"/>
    <xf numFmtId="3" fontId="127" fillId="0" borderId="1" xfId="0" applyNumberFormat="1" applyFont="1" applyFill="1" applyBorder="1" applyAlignment="1">
      <alignment vertical="center" wrapText="1"/>
    </xf>
    <xf numFmtId="3" fontId="127" fillId="0" borderId="0" xfId="0" applyNumberFormat="1" applyFont="1" applyFill="1" applyBorder="1" applyAlignment="1">
      <alignment vertical="center" wrapText="1"/>
    </xf>
    <xf numFmtId="3" fontId="65" fillId="0" borderId="0" xfId="0" applyNumberFormat="1" applyFont="1" applyFill="1" applyBorder="1" applyAlignment="1">
      <alignment vertical="center" wrapText="1"/>
    </xf>
    <xf numFmtId="0" fontId="65" fillId="0" borderId="0" xfId="0" applyFont="1" applyFill="1" applyBorder="1" applyAlignment="1"/>
    <xf numFmtId="0" fontId="61" fillId="0" borderId="0" xfId="0" applyFont="1" applyFill="1"/>
    <xf numFmtId="3" fontId="65" fillId="0" borderId="2" xfId="0" applyNumberFormat="1" applyFont="1" applyFill="1" applyBorder="1" applyAlignment="1">
      <alignment vertical="center" wrapText="1"/>
    </xf>
    <xf numFmtId="3" fontId="65" fillId="0" borderId="3" xfId="0" applyNumberFormat="1" applyFont="1" applyFill="1" applyBorder="1" applyAlignment="1">
      <alignment horizontal="left" vertical="center" wrapText="1"/>
    </xf>
    <xf numFmtId="0" fontId="144" fillId="0" borderId="0" xfId="0" applyFont="1" applyFill="1" applyAlignment="1"/>
    <xf numFmtId="3" fontId="127" fillId="0" borderId="1" xfId="0" applyNumberFormat="1" applyFont="1" applyFill="1" applyBorder="1" applyAlignment="1">
      <alignment horizontal="center" vertical="center" wrapText="1"/>
    </xf>
    <xf numFmtId="0" fontId="127" fillId="0" borderId="1" xfId="0" applyNumberFormat="1" applyFont="1" applyFill="1" applyBorder="1" applyAlignment="1">
      <alignment horizontal="center" vertical="center" wrapText="1"/>
    </xf>
    <xf numFmtId="0" fontId="177" fillId="0" borderId="1" xfId="0" applyFont="1" applyFill="1" applyBorder="1" applyAlignment="1">
      <alignment horizontal="left" vertical="center" wrapText="1" readingOrder="1"/>
    </xf>
    <xf numFmtId="3" fontId="127" fillId="0" borderId="0" xfId="0" applyNumberFormat="1" applyFont="1" applyFill="1" applyBorder="1" applyAlignment="1">
      <alignment horizontal="center" vertical="center" wrapText="1"/>
    </xf>
    <xf numFmtId="0" fontId="127" fillId="0" borderId="0" xfId="0" applyNumberFormat="1" applyFont="1" applyFill="1" applyBorder="1" applyAlignment="1">
      <alignment horizontal="center" vertical="center" wrapText="1"/>
    </xf>
    <xf numFmtId="0" fontId="177" fillId="0" borderId="0" xfId="0" applyFont="1" applyFill="1" applyBorder="1" applyAlignment="1">
      <alignment horizontal="left" vertical="center" wrapText="1" readingOrder="1"/>
    </xf>
    <xf numFmtId="0" fontId="124" fillId="0" borderId="0" xfId="0" applyFont="1" applyFill="1" applyAlignment="1">
      <alignment horizontal="center" vertical="center"/>
    </xf>
    <xf numFmtId="0" fontId="147" fillId="0" borderId="0" xfId="0" applyFont="1" applyFill="1" applyAlignment="1">
      <alignment horizontal="center" vertical="center"/>
    </xf>
    <xf numFmtId="0" fontId="65" fillId="0" borderId="3" xfId="0" applyFont="1" applyFill="1" applyBorder="1" applyAlignment="1">
      <alignment horizontal="center" vertical="center"/>
    </xf>
    <xf numFmtId="0" fontId="132" fillId="7" borderId="0" xfId="0" applyFont="1" applyFill="1" applyAlignment="1">
      <alignment vertical="center"/>
    </xf>
    <xf numFmtId="3" fontId="127" fillId="0" borderId="1" xfId="0" applyNumberFormat="1" applyFont="1" applyFill="1" applyBorder="1" applyAlignment="1">
      <alignment horizontal="left" vertical="center" wrapText="1"/>
    </xf>
    <xf numFmtId="3" fontId="127" fillId="0" borderId="0" xfId="0" applyNumberFormat="1" applyFont="1" applyFill="1" applyBorder="1" applyAlignment="1">
      <alignment horizontal="left" vertical="center" wrapText="1"/>
    </xf>
    <xf numFmtId="3" fontId="65" fillId="0" borderId="0" xfId="0" applyNumberFormat="1" applyFont="1" applyFill="1" applyBorder="1" applyAlignment="1">
      <alignment horizontal="left" vertical="center" wrapText="1"/>
    </xf>
    <xf numFmtId="3" fontId="147" fillId="0" borderId="0" xfId="0" applyNumberFormat="1" applyFont="1" applyFill="1" applyBorder="1" applyAlignment="1">
      <alignment horizontal="left" vertical="center" wrapText="1"/>
    </xf>
    <xf numFmtId="0" fontId="146" fillId="0" borderId="2" xfId="0" applyFont="1" applyFill="1" applyBorder="1" applyAlignment="1">
      <alignment vertical="center"/>
    </xf>
    <xf numFmtId="3" fontId="108" fillId="10" borderId="0" xfId="0" applyNumberFormat="1" applyFont="1" applyFill="1" applyBorder="1" applyAlignment="1">
      <alignment vertical="center"/>
    </xf>
    <xf numFmtId="0" fontId="108" fillId="10" borderId="0" xfId="0" applyFont="1" applyFill="1" applyBorder="1" applyAlignment="1">
      <alignment vertical="center"/>
    </xf>
    <xf numFmtId="1" fontId="127" fillId="0" borderId="1" xfId="0" applyNumberFormat="1" applyFont="1" applyFill="1" applyBorder="1" applyAlignment="1">
      <alignment horizontal="right" vertical="center"/>
    </xf>
    <xf numFmtId="1" fontId="127" fillId="0" borderId="1" xfId="0" applyNumberFormat="1" applyFont="1" applyFill="1" applyBorder="1" applyAlignment="1">
      <alignment vertical="center"/>
    </xf>
    <xf numFmtId="1" fontId="127" fillId="0" borderId="0" xfId="0" applyNumberFormat="1" applyFont="1" applyFill="1" applyAlignment="1">
      <alignment vertical="center"/>
    </xf>
    <xf numFmtId="164" fontId="127" fillId="0" borderId="0" xfId="0" quotePrefix="1" applyNumberFormat="1" applyFont="1" applyFill="1" applyBorder="1" applyAlignment="1">
      <alignment horizontal="left" vertical="center"/>
    </xf>
    <xf numFmtId="1" fontId="127" fillId="0" borderId="0" xfId="0" applyNumberFormat="1" applyFont="1" applyFill="1" applyAlignment="1">
      <alignment horizontal="right" vertical="center"/>
    </xf>
    <xf numFmtId="167" fontId="127" fillId="0" borderId="0" xfId="0" applyNumberFormat="1" applyFont="1" applyFill="1" applyAlignment="1">
      <alignment vertical="center"/>
    </xf>
    <xf numFmtId="164" fontId="132" fillId="0" borderId="0" xfId="0" applyNumberFormat="1" applyFont="1" applyFill="1" applyBorder="1" applyAlignment="1">
      <alignment vertical="center"/>
    </xf>
    <xf numFmtId="164" fontId="132" fillId="0" borderId="1" xfId="0" applyNumberFormat="1" applyFont="1" applyFill="1" applyBorder="1" applyAlignment="1">
      <alignment vertical="center"/>
    </xf>
    <xf numFmtId="3" fontId="151" fillId="0" borderId="0" xfId="0" applyNumberFormat="1" applyFont="1" applyFill="1" applyBorder="1" applyAlignment="1">
      <alignment vertical="center"/>
    </xf>
    <xf numFmtId="167" fontId="151" fillId="0" borderId="0" xfId="0" applyNumberFormat="1" applyFont="1" applyFill="1" applyAlignment="1">
      <alignment vertical="center"/>
    </xf>
    <xf numFmtId="3" fontId="146" fillId="0" borderId="0" xfId="0" applyNumberFormat="1" applyFont="1" applyFill="1" applyBorder="1" applyAlignment="1">
      <alignment vertical="center"/>
    </xf>
    <xf numFmtId="3" fontId="146" fillId="0" borderId="0" xfId="0" applyNumberFormat="1" applyFont="1" applyFill="1" applyAlignment="1">
      <alignment vertical="center"/>
    </xf>
    <xf numFmtId="0" fontId="146" fillId="0" borderId="0" xfId="0" applyFont="1" applyFill="1" applyAlignment="1">
      <alignment vertical="center"/>
    </xf>
    <xf numFmtId="0" fontId="65" fillId="0" borderId="0" xfId="0" applyFont="1" applyFill="1" applyAlignment="1">
      <alignment vertical="center"/>
    </xf>
    <xf numFmtId="164" fontId="147" fillId="0" borderId="0" xfId="0" applyNumberFormat="1" applyFont="1" applyFill="1" applyBorder="1" applyAlignment="1">
      <alignment horizontal="left" vertical="center" wrapText="1"/>
    </xf>
    <xf numFmtId="0" fontId="127" fillId="0" borderId="1" xfId="0" applyNumberFormat="1" applyFont="1" applyFill="1" applyBorder="1" applyAlignment="1">
      <alignment vertical="center" wrapText="1"/>
    </xf>
    <xf numFmtId="164" fontId="127" fillId="0" borderId="1" xfId="0" quotePrefix="1" applyNumberFormat="1" applyFont="1" applyFill="1" applyBorder="1" applyAlignment="1">
      <alignment horizontal="left" vertical="center"/>
    </xf>
    <xf numFmtId="164" fontId="127" fillId="0" borderId="0" xfId="0" applyNumberFormat="1" applyFont="1" applyFill="1" applyBorder="1" applyAlignment="1">
      <alignment horizontal="justify" vertical="center" wrapText="1"/>
    </xf>
    <xf numFmtId="0" fontId="65" fillId="0" borderId="1" xfId="0" applyFont="1" applyFill="1" applyBorder="1" applyAlignment="1">
      <alignment horizontal="center" vertical="center"/>
    </xf>
    <xf numFmtId="0" fontId="124" fillId="0" borderId="0" xfId="0" applyFont="1" applyFill="1" applyBorder="1" applyAlignment="1">
      <alignment vertical="center"/>
    </xf>
    <xf numFmtId="9" fontId="61" fillId="0" borderId="0" xfId="2" applyFont="1" applyFill="1" applyBorder="1" applyAlignment="1">
      <alignment vertical="center"/>
    </xf>
    <xf numFmtId="0" fontId="116" fillId="0" borderId="0" xfId="0" applyFont="1" applyFill="1" applyBorder="1" applyAlignment="1">
      <alignment vertical="center"/>
    </xf>
    <xf numFmtId="165" fontId="151" fillId="0" borderId="0" xfId="0" applyNumberFormat="1" applyFont="1" applyFill="1" applyBorder="1" applyAlignment="1">
      <alignment vertical="center"/>
    </xf>
    <xf numFmtId="0" fontId="132" fillId="0" borderId="1" xfId="0" applyFont="1" applyFill="1" applyBorder="1" applyAlignment="1">
      <alignment horizontal="left" vertical="center"/>
    </xf>
    <xf numFmtId="166" fontId="147" fillId="0" borderId="0" xfId="0" applyNumberFormat="1" applyFont="1" applyFill="1" applyAlignment="1">
      <alignment vertical="center"/>
    </xf>
    <xf numFmtId="0" fontId="146" fillId="0" borderId="1" xfId="0" applyFont="1" applyFill="1" applyBorder="1" applyAlignment="1">
      <alignment horizontal="left" vertical="center"/>
    </xf>
    <xf numFmtId="167" fontId="147" fillId="0" borderId="0" xfId="0" applyNumberFormat="1" applyFont="1" applyFill="1" applyBorder="1" applyAlignment="1">
      <alignment horizontal="right" vertical="center"/>
    </xf>
    <xf numFmtId="167" fontId="147" fillId="0" borderId="0" xfId="0" applyNumberFormat="1" applyFont="1" applyFill="1" applyBorder="1" applyAlignment="1">
      <alignment vertical="center"/>
    </xf>
    <xf numFmtId="2" fontId="65" fillId="0" borderId="0" xfId="0" applyNumberFormat="1" applyFont="1" applyFill="1" applyBorder="1" applyAlignment="1">
      <alignment horizontal="right" vertical="center"/>
    </xf>
    <xf numFmtId="167" fontId="65" fillId="0" borderId="0" xfId="0" applyNumberFormat="1" applyFont="1" applyFill="1" applyBorder="1" applyAlignment="1">
      <alignment vertical="center"/>
    </xf>
    <xf numFmtId="0" fontId="65" fillId="0" borderId="3" xfId="11" applyFont="1" applyFill="1" applyBorder="1" applyAlignment="1">
      <alignment horizontal="center" vertical="center" wrapText="1"/>
    </xf>
    <xf numFmtId="0" fontId="65" fillId="0" borderId="3" xfId="11" applyFont="1" applyFill="1" applyBorder="1" applyAlignment="1">
      <alignment horizontal="right" vertical="center"/>
    </xf>
    <xf numFmtId="0" fontId="178" fillId="0" borderId="0" xfId="0" applyFont="1" applyFill="1" applyBorder="1" applyAlignment="1">
      <alignment vertical="center"/>
    </xf>
    <xf numFmtId="3" fontId="147" fillId="0" borderId="0" xfId="11" applyNumberFormat="1" applyFont="1" applyFill="1" applyAlignment="1">
      <alignment vertical="center"/>
    </xf>
    <xf numFmtId="0" fontId="147" fillId="0" borderId="0" xfId="11" applyFont="1" applyFill="1" applyAlignment="1">
      <alignment vertical="center"/>
    </xf>
    <xf numFmtId="0" fontId="147" fillId="0" borderId="0" xfId="11" applyFont="1" applyFill="1" applyBorder="1" applyAlignment="1">
      <alignment vertical="center"/>
    </xf>
    <xf numFmtId="0" fontId="84" fillId="0" borderId="0" xfId="0" applyFont="1" applyFill="1" applyBorder="1" applyAlignment="1">
      <alignment vertical="center"/>
    </xf>
    <xf numFmtId="3" fontId="127" fillId="0" borderId="1" xfId="11" applyNumberFormat="1" applyFont="1" applyFill="1" applyBorder="1" applyAlignment="1">
      <alignment horizontal="right" vertical="center"/>
    </xf>
    <xf numFmtId="0" fontId="127" fillId="0" borderId="1" xfId="11" applyFont="1" applyFill="1" applyBorder="1" applyAlignment="1">
      <alignment horizontal="left" vertical="center"/>
    </xf>
    <xf numFmtId="3" fontId="127" fillId="0" borderId="0" xfId="11" applyNumberFormat="1" applyFont="1" applyFill="1" applyBorder="1" applyAlignment="1">
      <alignment horizontal="right" vertical="center"/>
    </xf>
    <xf numFmtId="0" fontId="127" fillId="0" borderId="0" xfId="11" applyFont="1" applyFill="1" applyBorder="1" applyAlignment="1">
      <alignment horizontal="left" vertical="center"/>
    </xf>
    <xf numFmtId="3" fontId="65" fillId="0" borderId="2" xfId="11" applyNumberFormat="1" applyFont="1" applyFill="1" applyBorder="1" applyAlignment="1">
      <alignment horizontal="right" vertical="center"/>
    </xf>
    <xf numFmtId="3" fontId="65" fillId="0" borderId="0" xfId="11" applyNumberFormat="1" applyFont="1" applyFill="1" applyBorder="1" applyAlignment="1">
      <alignment horizontal="right" vertical="center"/>
    </xf>
    <xf numFmtId="0" fontId="65" fillId="0" borderId="2" xfId="11" applyFont="1" applyFill="1" applyBorder="1" applyAlignment="1">
      <alignment vertical="center"/>
    </xf>
    <xf numFmtId="0" fontId="65" fillId="0" borderId="3" xfId="11" applyFont="1" applyFill="1" applyBorder="1" applyAlignment="1">
      <alignment horizontal="right" vertical="center" wrapText="1"/>
    </xf>
    <xf numFmtId="0" fontId="65" fillId="0" borderId="3" xfId="11" applyFont="1" applyFill="1" applyBorder="1" applyAlignment="1">
      <alignment vertical="center"/>
    </xf>
    <xf numFmtId="0" fontId="132" fillId="0" borderId="0" xfId="11" applyFont="1" applyFill="1" applyAlignment="1">
      <alignment vertical="center"/>
    </xf>
    <xf numFmtId="0" fontId="132" fillId="0" borderId="0" xfId="11" applyFont="1" applyFill="1" applyBorder="1" applyAlignment="1">
      <alignment vertical="center"/>
    </xf>
    <xf numFmtId="0" fontId="132" fillId="0" borderId="1" xfId="11" applyFont="1" applyFill="1" applyBorder="1" applyAlignment="1">
      <alignment vertical="center"/>
    </xf>
    <xf numFmtId="0" fontId="132" fillId="0" borderId="1" xfId="11" applyFont="1" applyFill="1" applyBorder="1" applyAlignment="1">
      <alignment horizontal="left" vertical="center"/>
    </xf>
    <xf numFmtId="0" fontId="145" fillId="0" borderId="0" xfId="0" applyFont="1" applyFill="1" applyBorder="1" applyAlignment="1">
      <alignment vertical="center"/>
    </xf>
    <xf numFmtId="4" fontId="127" fillId="0" borderId="1" xfId="0" applyNumberFormat="1" applyFont="1" applyFill="1" applyBorder="1" applyAlignment="1">
      <alignment vertical="center"/>
    </xf>
    <xf numFmtId="0" fontId="84" fillId="0" borderId="0" xfId="0" applyFont="1" applyFill="1" applyAlignment="1">
      <alignment vertical="center" wrapText="1"/>
    </xf>
    <xf numFmtId="0" fontId="84" fillId="0" borderId="0" xfId="0" applyFont="1" applyFill="1" applyBorder="1" applyAlignment="1">
      <alignment vertical="center" wrapText="1"/>
    </xf>
    <xf numFmtId="0" fontId="127" fillId="0" borderId="0" xfId="0" applyFont="1" applyFill="1" applyAlignment="1">
      <alignment vertical="center" wrapText="1"/>
    </xf>
    <xf numFmtId="0" fontId="65" fillId="0" borderId="3" xfId="11" applyFont="1" applyFill="1" applyBorder="1" applyAlignment="1">
      <alignment horizontal="center" vertical="top" wrapText="1"/>
    </xf>
    <xf numFmtId="165" fontId="127" fillId="0" borderId="1" xfId="11" applyNumberFormat="1" applyFont="1" applyFill="1" applyBorder="1" applyAlignment="1">
      <alignment horizontal="right" vertical="center"/>
    </xf>
    <xf numFmtId="165" fontId="127" fillId="0" borderId="0" xfId="11" applyNumberFormat="1" applyFont="1" applyFill="1" applyBorder="1" applyAlignment="1">
      <alignment horizontal="right" vertical="center"/>
    </xf>
    <xf numFmtId="0" fontId="103" fillId="0" borderId="0" xfId="0" applyFont="1" applyFill="1" applyAlignment="1">
      <alignment horizontal="right" vertical="center"/>
    </xf>
    <xf numFmtId="0" fontId="131" fillId="0" borderId="0" xfId="0" applyFont="1"/>
    <xf numFmtId="0" fontId="131" fillId="0" borderId="0" xfId="0" applyFont="1" applyAlignment="1">
      <alignment readingOrder="2"/>
    </xf>
    <xf numFmtId="0" fontId="179" fillId="0" borderId="0" xfId="0" applyFont="1" applyAlignment="1">
      <alignment horizontal="left" readingOrder="1"/>
    </xf>
    <xf numFmtId="0" fontId="179" fillId="0" borderId="0" xfId="0" applyFont="1" applyAlignment="1">
      <alignment horizontal="right" readingOrder="2"/>
    </xf>
    <xf numFmtId="0" fontId="210" fillId="0" borderId="0" xfId="0" applyFont="1"/>
    <xf numFmtId="167" fontId="210" fillId="0" borderId="0" xfId="0" applyNumberFormat="1" applyFont="1" applyFill="1" applyAlignment="1">
      <alignment horizontal="right"/>
    </xf>
    <xf numFmtId="4" fontId="210" fillId="0" borderId="0" xfId="0" applyNumberFormat="1" applyFont="1" applyFill="1" applyBorder="1"/>
    <xf numFmtId="0" fontId="210" fillId="0" borderId="0" xfId="0" applyFont="1" applyFill="1" applyBorder="1"/>
    <xf numFmtId="167" fontId="210" fillId="0" borderId="0" xfId="0" applyNumberFormat="1" applyFont="1" applyFill="1"/>
    <xf numFmtId="165" fontId="210" fillId="0" borderId="0" xfId="0" applyNumberFormat="1" applyFont="1" applyFill="1" applyBorder="1"/>
    <xf numFmtId="166" fontId="210" fillId="0" borderId="0" xfId="2980" applyNumberFormat="1" applyFont="1"/>
    <xf numFmtId="167" fontId="210" fillId="0" borderId="0" xfId="2" applyNumberFormat="1" applyFont="1" applyFill="1" applyAlignment="1">
      <alignment horizontal="right"/>
    </xf>
    <xf numFmtId="37" fontId="210" fillId="0" borderId="0" xfId="0" applyNumberFormat="1" applyFont="1" applyFill="1" applyBorder="1"/>
    <xf numFmtId="0" fontId="210" fillId="0" borderId="0" xfId="0" applyFont="1" applyFill="1"/>
    <xf numFmtId="166" fontId="210" fillId="0" borderId="0" xfId="2980" applyNumberFormat="1" applyFont="1" applyFill="1" applyAlignment="1">
      <alignment horizontal="right"/>
    </xf>
    <xf numFmtId="167" fontId="210" fillId="0" borderId="0" xfId="0" applyNumberFormat="1" applyFont="1"/>
    <xf numFmtId="37" fontId="212" fillId="0" borderId="0" xfId="0" applyNumberFormat="1" applyFont="1" applyFill="1" applyBorder="1"/>
    <xf numFmtId="0" fontId="212" fillId="0" borderId="0" xfId="0" applyFont="1" applyFill="1" applyBorder="1"/>
    <xf numFmtId="0" fontId="213" fillId="0" borderId="0" xfId="0" applyFont="1"/>
    <xf numFmtId="0" fontId="214" fillId="0" borderId="0" xfId="0" applyFont="1"/>
    <xf numFmtId="0" fontId="215" fillId="0" borderId="0" xfId="0" applyFont="1"/>
    <xf numFmtId="0" fontId="216" fillId="0" borderId="0" xfId="0" applyFont="1" applyFill="1" applyBorder="1" applyAlignment="1"/>
    <xf numFmtId="165" fontId="218" fillId="0" borderId="0" xfId="0" applyNumberFormat="1" applyFont="1" applyFill="1" applyBorder="1" applyAlignment="1">
      <alignment horizontal="right"/>
    </xf>
    <xf numFmtId="165" fontId="219" fillId="0" borderId="0" xfId="0" applyNumberFormat="1" applyFont="1" applyFill="1" applyBorder="1" applyAlignment="1">
      <alignment horizontal="right"/>
    </xf>
    <xf numFmtId="0" fontId="219" fillId="0" borderId="0" xfId="0" applyFont="1" applyFill="1" applyBorder="1" applyAlignment="1">
      <alignment horizontal="left" indent="3"/>
    </xf>
    <xf numFmtId="0" fontId="219" fillId="0" borderId="25" xfId="0" applyFont="1" applyFill="1" applyBorder="1" applyAlignment="1">
      <alignment horizontal="left" indent="3"/>
    </xf>
    <xf numFmtId="0" fontId="218" fillId="0" borderId="0" xfId="0" applyFont="1" applyFill="1" applyBorder="1" applyAlignment="1">
      <alignment horizontal="left" vertical="center" wrapText="1" indent="1"/>
    </xf>
    <xf numFmtId="0" fontId="218" fillId="0" borderId="25" xfId="0" applyFont="1" applyFill="1" applyBorder="1" applyAlignment="1">
      <alignment horizontal="left" vertical="center" wrapText="1" indent="1"/>
    </xf>
    <xf numFmtId="0" fontId="215" fillId="0" borderId="0" xfId="0" applyFont="1" applyBorder="1"/>
    <xf numFmtId="165" fontId="218" fillId="33" borderId="0" xfId="0" applyNumberFormat="1" applyFont="1" applyFill="1" applyBorder="1" applyAlignment="1">
      <alignment horizontal="right"/>
    </xf>
    <xf numFmtId="0" fontId="218" fillId="33" borderId="0" xfId="0" applyFont="1" applyFill="1" applyBorder="1" applyAlignment="1">
      <alignment vertical="center" wrapText="1"/>
    </xf>
    <xf numFmtId="165" fontId="215" fillId="0" borderId="0" xfId="0" applyNumberFormat="1" applyFont="1"/>
    <xf numFmtId="0" fontId="220" fillId="34" borderId="0" xfId="0" applyFont="1" applyFill="1" applyBorder="1" applyAlignment="1">
      <alignment horizontal="right" vertical="center" wrapText="1"/>
    </xf>
    <xf numFmtId="0" fontId="221" fillId="34" borderId="0" xfId="0" applyFont="1" applyFill="1" applyBorder="1" applyAlignment="1">
      <alignment horizontal="center" vertical="center" wrapText="1"/>
    </xf>
    <xf numFmtId="0" fontId="220" fillId="34" borderId="0" xfId="0" applyFont="1" applyFill="1" applyBorder="1" applyAlignment="1">
      <alignment vertical="center"/>
    </xf>
    <xf numFmtId="0" fontId="215" fillId="0" borderId="0" xfId="0" applyFont="1" applyFill="1" applyBorder="1"/>
    <xf numFmtId="0" fontId="216" fillId="0" borderId="0" xfId="0" applyFont="1" applyFill="1" applyBorder="1"/>
    <xf numFmtId="0" fontId="215" fillId="0" borderId="0" xfId="0" applyFont="1" applyFill="1"/>
    <xf numFmtId="0" fontId="216" fillId="0" borderId="0" xfId="0" applyFont="1" applyFill="1"/>
    <xf numFmtId="0" fontId="219" fillId="0" borderId="0" xfId="0" applyFont="1" applyFill="1" applyBorder="1" applyAlignment="1">
      <alignment horizontal="right"/>
    </xf>
    <xf numFmtId="0" fontId="217" fillId="0" borderId="0" xfId="0" applyFont="1" applyFill="1" applyBorder="1" applyAlignment="1"/>
    <xf numFmtId="0" fontId="216" fillId="0" borderId="25" xfId="0" applyFont="1" applyFill="1" applyBorder="1" applyAlignment="1"/>
    <xf numFmtId="0" fontId="215" fillId="0" borderId="26" xfId="0" applyFont="1" applyBorder="1"/>
    <xf numFmtId="0" fontId="217" fillId="33" borderId="0" xfId="0" applyFont="1" applyFill="1" applyBorder="1" applyAlignment="1"/>
    <xf numFmtId="0" fontId="220" fillId="34" borderId="0" xfId="0" applyFont="1" applyFill="1" applyBorder="1" applyAlignment="1">
      <alignment horizontal="right" vertical="center"/>
    </xf>
    <xf numFmtId="0" fontId="220" fillId="34" borderId="0" xfId="0" applyFont="1" applyFill="1" applyBorder="1" applyAlignment="1">
      <alignment horizontal="left" vertical="center"/>
    </xf>
    <xf numFmtId="0" fontId="223" fillId="0" borderId="0" xfId="0" applyFont="1" applyFill="1" applyBorder="1" applyAlignment="1">
      <alignment horizontal="right" vertical="center"/>
    </xf>
    <xf numFmtId="0" fontId="222" fillId="0" borderId="0" xfId="0" applyFont="1" applyFill="1" applyBorder="1" applyAlignment="1">
      <alignment vertical="center"/>
    </xf>
    <xf numFmtId="0" fontId="224" fillId="0" borderId="0" xfId="0" applyFont="1" applyFill="1"/>
    <xf numFmtId="0" fontId="225" fillId="0" borderId="0" xfId="0" applyFont="1" applyFill="1" applyBorder="1" applyAlignment="1"/>
    <xf numFmtId="0" fontId="226" fillId="0" borderId="0" xfId="0" applyFont="1" applyFill="1" applyBorder="1" applyAlignment="1"/>
    <xf numFmtId="1" fontId="219" fillId="0" borderId="0" xfId="0" applyNumberFormat="1" applyFont="1" applyBorder="1" applyAlignment="1">
      <alignment horizontal="right"/>
    </xf>
    <xf numFmtId="167" fontId="219" fillId="0" borderId="0" xfId="0" applyNumberFormat="1" applyFont="1" applyBorder="1" applyAlignment="1">
      <alignment horizontal="right"/>
    </xf>
    <xf numFmtId="1" fontId="218" fillId="33" borderId="0" xfId="0" applyNumberFormat="1" applyFont="1" applyFill="1" applyBorder="1" applyAlignment="1">
      <alignment horizontal="right"/>
    </xf>
    <xf numFmtId="167" fontId="218" fillId="33" borderId="0" xfId="0" applyNumberFormat="1" applyFont="1" applyFill="1" applyBorder="1" applyAlignment="1">
      <alignment horizontal="right"/>
    </xf>
    <xf numFmtId="0" fontId="222" fillId="0" borderId="0" xfId="0" applyFont="1" applyFill="1" applyBorder="1" applyAlignment="1">
      <alignment horizontal="left" vertical="center" wrapText="1"/>
    </xf>
    <xf numFmtId="0" fontId="222" fillId="0" borderId="0" xfId="0" applyFont="1" applyFill="1" applyBorder="1" applyAlignment="1">
      <alignment vertical="center" wrapText="1"/>
    </xf>
    <xf numFmtId="167" fontId="215" fillId="0" borderId="0" xfId="0" applyNumberFormat="1" applyFont="1" applyBorder="1"/>
    <xf numFmtId="196" fontId="219" fillId="0" borderId="0" xfId="0" applyNumberFormat="1" applyFont="1" applyFill="1" applyBorder="1" applyAlignment="1">
      <alignment horizontal="center" vertical="center"/>
    </xf>
    <xf numFmtId="196" fontId="219" fillId="0" borderId="0" xfId="0" applyNumberFormat="1" applyFont="1" applyFill="1" applyBorder="1" applyAlignment="1">
      <alignment horizontal="center"/>
    </xf>
    <xf numFmtId="197" fontId="218" fillId="33" borderId="0" xfId="0" applyNumberFormat="1" applyFont="1" applyFill="1" applyBorder="1" applyAlignment="1">
      <alignment horizontal="center"/>
    </xf>
    <xf numFmtId="196" fontId="218" fillId="33" borderId="0" xfId="0" applyNumberFormat="1" applyFont="1" applyFill="1" applyBorder="1" applyAlignment="1">
      <alignment horizontal="center"/>
    </xf>
    <xf numFmtId="196" fontId="218" fillId="0" borderId="0" xfId="0" applyNumberFormat="1" applyFont="1" applyFill="1" applyBorder="1" applyAlignment="1">
      <alignment horizontal="center"/>
    </xf>
    <xf numFmtId="0" fontId="217" fillId="0" borderId="25" xfId="0" applyFont="1" applyFill="1" applyBorder="1" applyAlignment="1"/>
    <xf numFmtId="0" fontId="220" fillId="34" borderId="0" xfId="0" applyFont="1" applyFill="1" applyBorder="1" applyAlignment="1">
      <alignment horizontal="center" vertical="center" wrapText="1"/>
    </xf>
    <xf numFmtId="0" fontId="220" fillId="34" borderId="0" xfId="0" applyFont="1" applyFill="1" applyBorder="1" applyAlignment="1">
      <alignment horizontal="center" vertical="center"/>
    </xf>
    <xf numFmtId="0" fontId="227" fillId="0" borderId="0" xfId="0" applyFont="1" applyFill="1" applyBorder="1" applyAlignment="1"/>
    <xf numFmtId="1" fontId="215" fillId="0" borderId="0" xfId="0" applyNumberFormat="1" applyFont="1" applyFill="1" applyBorder="1" applyAlignment="1"/>
    <xf numFmtId="3" fontId="219" fillId="0" borderId="0" xfId="0" applyNumberFormat="1" applyFont="1" applyFill="1" applyBorder="1" applyAlignment="1">
      <alignment horizontal="right"/>
    </xf>
    <xf numFmtId="49" fontId="219" fillId="0" borderId="0" xfId="0" applyNumberFormat="1" applyFont="1" applyFill="1" applyBorder="1" applyAlignment="1">
      <alignment horizontal="left" indent="3"/>
    </xf>
    <xf numFmtId="3" fontId="218" fillId="33" borderId="0" xfId="0" applyNumberFormat="1" applyFont="1" applyFill="1" applyBorder="1" applyAlignment="1">
      <alignment horizontal="right"/>
    </xf>
    <xf numFmtId="1" fontId="222" fillId="33" borderId="0" xfId="0" applyNumberFormat="1" applyFont="1" applyFill="1" applyBorder="1" applyAlignment="1">
      <alignment horizontal="left" vertical="center"/>
    </xf>
    <xf numFmtId="0" fontId="228" fillId="0" borderId="0" xfId="0" applyFont="1" applyFill="1"/>
    <xf numFmtId="0" fontId="222" fillId="0" borderId="0" xfId="0" applyFont="1" applyFill="1" applyBorder="1" applyAlignment="1">
      <alignment horizontal="left" vertical="center"/>
    </xf>
    <xf numFmtId="0" fontId="219" fillId="0" borderId="0" xfId="0" applyFont="1" applyFill="1"/>
    <xf numFmtId="0" fontId="215" fillId="0" borderId="0" xfId="0" applyFont="1" applyFill="1" applyBorder="1" applyAlignment="1"/>
    <xf numFmtId="49" fontId="215" fillId="0" borderId="0" xfId="0" applyNumberFormat="1" applyFont="1"/>
    <xf numFmtId="0" fontId="222" fillId="0" borderId="0" xfId="0" applyFont="1" applyFill="1" applyAlignment="1">
      <alignment horizontal="left" vertical="top" wrapText="1"/>
    </xf>
    <xf numFmtId="0" fontId="222" fillId="0" borderId="0" xfId="0" applyFont="1" applyFill="1" applyAlignment="1">
      <alignment horizontal="left" vertical="center" wrapText="1"/>
    </xf>
    <xf numFmtId="0" fontId="222" fillId="0" borderId="0" xfId="0" applyFont="1" applyFill="1" applyAlignment="1">
      <alignment vertical="top" wrapText="1"/>
    </xf>
    <xf numFmtId="0" fontId="215" fillId="0" borderId="0" xfId="0" applyFont="1" applyAlignment="1">
      <alignment vertical="center" wrapText="1"/>
    </xf>
    <xf numFmtId="0" fontId="222" fillId="0" borderId="0" xfId="0" applyFont="1" applyFill="1" applyBorder="1" applyAlignment="1">
      <alignment horizontal="center"/>
    </xf>
    <xf numFmtId="0" fontId="222" fillId="0" borderId="0" xfId="0" applyFont="1" applyFill="1" applyAlignment="1"/>
    <xf numFmtId="0" fontId="222" fillId="0" borderId="0" xfId="0" applyFont="1" applyFill="1" applyAlignment="1">
      <alignment vertical="center"/>
    </xf>
    <xf numFmtId="0" fontId="220" fillId="34" borderId="0" xfId="0" applyFont="1" applyFill="1" applyBorder="1" applyAlignment="1">
      <alignment horizontal="right"/>
    </xf>
    <xf numFmtId="0" fontId="220" fillId="34" borderId="27" xfId="0" applyFont="1" applyFill="1" applyBorder="1" applyAlignment="1">
      <alignment horizontal="right"/>
    </xf>
    <xf numFmtId="0" fontId="220" fillId="34" borderId="28" xfId="0" applyFont="1" applyFill="1" applyBorder="1" applyAlignment="1">
      <alignment horizontal="right"/>
    </xf>
    <xf numFmtId="0" fontId="220" fillId="34" borderId="29" xfId="0" applyFont="1" applyFill="1" applyBorder="1" applyAlignment="1">
      <alignment horizontal="right"/>
    </xf>
    <xf numFmtId="165" fontId="218" fillId="0" borderId="0" xfId="0" applyNumberFormat="1" applyFont="1" applyFill="1" applyBorder="1" applyAlignment="1"/>
    <xf numFmtId="165" fontId="215" fillId="0" borderId="0" xfId="0" applyNumberFormat="1" applyFont="1" applyAlignment="1">
      <alignment horizontal="right"/>
    </xf>
    <xf numFmtId="165" fontId="219" fillId="0" borderId="0" xfId="0" applyNumberFormat="1" applyFont="1" applyFill="1" applyBorder="1" applyAlignment="1"/>
    <xf numFmtId="165" fontId="215" fillId="36" borderId="0" xfId="0" applyNumberFormat="1" applyFont="1" applyFill="1" applyAlignment="1">
      <alignment horizontal="right"/>
    </xf>
    <xf numFmtId="165" fontId="219" fillId="36" borderId="0" xfId="0" applyNumberFormat="1" applyFont="1" applyFill="1" applyBorder="1" applyAlignment="1"/>
    <xf numFmtId="0" fontId="219" fillId="36" borderId="25" xfId="0" applyFont="1" applyFill="1" applyBorder="1" applyAlignment="1">
      <alignment horizontal="left" vertical="center" wrapText="1" indent="1"/>
    </xf>
    <xf numFmtId="165" fontId="222" fillId="0" borderId="0" xfId="0" applyNumberFormat="1" applyFont="1" applyBorder="1" applyAlignment="1"/>
    <xf numFmtId="0" fontId="218" fillId="0" borderId="25" xfId="0" applyFont="1" applyFill="1" applyBorder="1" applyAlignment="1">
      <alignment horizontal="left"/>
    </xf>
    <xf numFmtId="165" fontId="218" fillId="35" borderId="0" xfId="0" applyNumberFormat="1" applyFont="1" applyFill="1" applyBorder="1" applyAlignment="1"/>
    <xf numFmtId="0" fontId="218" fillId="35" borderId="25" xfId="0" applyFont="1" applyFill="1" applyBorder="1" applyAlignment="1">
      <alignment vertical="center" wrapText="1"/>
    </xf>
    <xf numFmtId="0" fontId="220" fillId="34" borderId="0" xfId="0" applyFont="1" applyFill="1" applyBorder="1" applyAlignment="1">
      <alignment vertical="center" wrapText="1"/>
    </xf>
    <xf numFmtId="0" fontId="220" fillId="34" borderId="0" xfId="0" applyFont="1" applyFill="1" applyBorder="1" applyAlignment="1">
      <alignment horizontal="left" vertical="center" wrapText="1"/>
    </xf>
    <xf numFmtId="0" fontId="219" fillId="0" borderId="0" xfId="0" applyFont="1" applyFill="1" applyBorder="1"/>
    <xf numFmtId="0" fontId="219" fillId="0" borderId="0" xfId="0" applyFont="1" applyFill="1" applyBorder="1" applyAlignment="1">
      <alignment horizontal="left" indent="4"/>
    </xf>
    <xf numFmtId="165" fontId="219" fillId="36" borderId="0" xfId="0" applyNumberFormat="1" applyFont="1" applyFill="1" applyBorder="1" applyAlignment="1">
      <alignment horizontal="right"/>
    </xf>
    <xf numFmtId="0" fontId="218" fillId="36" borderId="0" xfId="0" applyFont="1" applyFill="1" applyBorder="1" applyAlignment="1">
      <alignment horizontal="left"/>
    </xf>
    <xf numFmtId="0" fontId="218" fillId="0" borderId="0" xfId="0" applyFont="1" applyFill="1" applyBorder="1" applyAlignment="1">
      <alignment horizontal="left"/>
    </xf>
    <xf numFmtId="0" fontId="219" fillId="36" borderId="0" xfId="0" applyFont="1" applyFill="1" applyBorder="1"/>
    <xf numFmtId="3" fontId="218" fillId="36" borderId="0" xfId="0" applyNumberFormat="1" applyFont="1" applyFill="1" applyBorder="1" applyAlignment="1">
      <alignment horizontal="right"/>
    </xf>
    <xf numFmtId="0" fontId="218" fillId="36" borderId="0" xfId="0" applyFont="1" applyFill="1" applyBorder="1"/>
    <xf numFmtId="3" fontId="218" fillId="0" borderId="0" xfId="0" applyNumberFormat="1" applyFont="1" applyFill="1" applyBorder="1" applyAlignment="1">
      <alignment horizontal="right"/>
    </xf>
    <xf numFmtId="0" fontId="218" fillId="0" borderId="0" xfId="0" applyFont="1" applyFill="1" applyBorder="1"/>
    <xf numFmtId="0" fontId="222" fillId="0" borderId="0" xfId="0" applyFont="1" applyFill="1" applyBorder="1" applyAlignment="1">
      <alignment horizontal="center" vertical="center"/>
    </xf>
    <xf numFmtId="0" fontId="222" fillId="0" borderId="0" xfId="0" applyFont="1" applyFill="1" applyAlignment="1">
      <alignment vertical="top"/>
    </xf>
    <xf numFmtId="165" fontId="219" fillId="0" borderId="0" xfId="2980" applyNumberFormat="1" applyFont="1" applyFill="1" applyBorder="1" applyAlignment="1">
      <alignment horizontal="right"/>
    </xf>
    <xf numFmtId="0" fontId="219" fillId="0" borderId="0" xfId="0" applyFont="1" applyFill="1" applyBorder="1" applyAlignment="1">
      <alignment horizontal="left" indent="2"/>
    </xf>
    <xf numFmtId="0" fontId="219" fillId="0" borderId="25" xfId="0" applyFont="1" applyFill="1" applyBorder="1" applyAlignment="1">
      <alignment horizontal="left" indent="6"/>
    </xf>
    <xf numFmtId="0" fontId="218" fillId="36" borderId="25" xfId="0" applyFont="1" applyFill="1" applyBorder="1" applyAlignment="1">
      <alignment horizontal="left" vertical="center"/>
    </xf>
    <xf numFmtId="0" fontId="231" fillId="34" borderId="0" xfId="0" applyFont="1" applyFill="1" applyBorder="1" applyAlignment="1">
      <alignment horizontal="left" vertical="center"/>
    </xf>
    <xf numFmtId="0" fontId="215" fillId="0" borderId="0" xfId="0" applyFont="1" applyFill="1" applyBorder="1" applyAlignment="1">
      <alignment horizontal="left" vertical="top"/>
    </xf>
    <xf numFmtId="0" fontId="215" fillId="0" borderId="32" xfId="0" applyFont="1" applyFill="1" applyBorder="1" applyAlignment="1">
      <alignment horizontal="left" vertical="top"/>
    </xf>
    <xf numFmtId="0" fontId="215" fillId="0" borderId="33" xfId="0" applyFont="1" applyFill="1" applyBorder="1" applyAlignment="1">
      <alignment horizontal="left" vertical="top"/>
    </xf>
    <xf numFmtId="0" fontId="215" fillId="0" borderId="33" xfId="0" applyFont="1" applyFill="1" applyBorder="1"/>
    <xf numFmtId="0" fontId="215" fillId="0" borderId="33" xfId="0" applyFont="1" applyBorder="1" applyAlignment="1">
      <alignment horizontal="left" vertical="top"/>
    </xf>
    <xf numFmtId="0" fontId="222" fillId="0" borderId="33" xfId="0" applyFont="1" applyFill="1" applyBorder="1" applyAlignment="1">
      <alignment vertical="top"/>
    </xf>
    <xf numFmtId="0" fontId="223" fillId="0" borderId="0" xfId="0" applyFont="1" applyFill="1" applyBorder="1" applyAlignment="1">
      <alignment vertical="center"/>
    </xf>
    <xf numFmtId="0" fontId="232" fillId="0" borderId="0" xfId="0" applyFont="1" applyFill="1" applyAlignment="1">
      <alignment horizontal="center" vertical="center" textRotation="90"/>
    </xf>
    <xf numFmtId="0" fontId="215" fillId="0" borderId="0" xfId="0" applyFont="1" applyFill="1" applyAlignment="1">
      <alignment horizontal="right" indent="1"/>
    </xf>
    <xf numFmtId="0" fontId="215" fillId="0" borderId="0" xfId="0" applyFont="1" applyAlignment="1">
      <alignment horizontal="left"/>
    </xf>
    <xf numFmtId="0" fontId="233" fillId="0" borderId="0" xfId="0" applyFont="1"/>
    <xf numFmtId="0" fontId="234" fillId="0" borderId="0" xfId="0" applyFont="1" applyFill="1" applyBorder="1" applyAlignment="1"/>
    <xf numFmtId="0" fontId="235" fillId="0" borderId="0" xfId="0" applyFont="1" applyFill="1" applyBorder="1" applyAlignment="1"/>
    <xf numFmtId="198" fontId="219" fillId="0" borderId="0" xfId="0" applyNumberFormat="1" applyFont="1" applyFill="1" applyBorder="1" applyAlignment="1">
      <alignment horizontal="right" vertical="center"/>
    </xf>
    <xf numFmtId="198" fontId="219" fillId="0" borderId="0" xfId="0" applyNumberFormat="1" applyFont="1" applyFill="1" applyBorder="1" applyAlignment="1">
      <alignment horizontal="right"/>
    </xf>
    <xf numFmtId="198" fontId="218" fillId="36" borderId="0" xfId="0" applyNumberFormat="1" applyFont="1" applyFill="1" applyBorder="1" applyAlignment="1">
      <alignment horizontal="right"/>
    </xf>
    <xf numFmtId="0" fontId="216" fillId="36" borderId="0" xfId="0" applyFont="1" applyFill="1" applyBorder="1" applyAlignment="1"/>
    <xf numFmtId="0" fontId="219" fillId="0" borderId="0" xfId="0" applyFont="1"/>
    <xf numFmtId="0" fontId="217" fillId="36" borderId="0" xfId="0" applyFont="1" applyFill="1" applyBorder="1" applyAlignment="1"/>
    <xf numFmtId="0" fontId="219" fillId="0" borderId="0" xfId="0" applyFont="1" applyBorder="1"/>
    <xf numFmtId="0" fontId="219" fillId="36" borderId="0" xfId="0" applyFont="1" applyFill="1" applyBorder="1" applyAlignment="1">
      <alignment horizontal="left" indent="2"/>
    </xf>
    <xf numFmtId="49" fontId="218" fillId="0" borderId="0" xfId="4589" applyNumberFormat="1" applyFont="1" applyFill="1" applyBorder="1" applyAlignment="1">
      <alignment horizontal="right"/>
    </xf>
    <xf numFmtId="0" fontId="218" fillId="0" borderId="0" xfId="0" applyFont="1" applyFill="1" applyBorder="1" applyAlignment="1">
      <alignment vertical="center"/>
    </xf>
    <xf numFmtId="166" fontId="219" fillId="0" borderId="0" xfId="2980" applyNumberFormat="1" applyFont="1" applyBorder="1"/>
    <xf numFmtId="166" fontId="219" fillId="36" borderId="0" xfId="2980" applyNumberFormat="1" applyFont="1" applyFill="1" applyBorder="1"/>
    <xf numFmtId="0" fontId="222" fillId="0" borderId="0" xfId="0" applyFont="1"/>
    <xf numFmtId="0" fontId="236" fillId="36" borderId="0" xfId="0" applyFont="1" applyFill="1" applyBorder="1"/>
    <xf numFmtId="37" fontId="236" fillId="36" borderId="0" xfId="0" applyNumberFormat="1" applyFont="1" applyFill="1" applyBorder="1"/>
    <xf numFmtId="37" fontId="218" fillId="0" borderId="0" xfId="0" applyNumberFormat="1" applyFont="1" applyFill="1" applyBorder="1"/>
    <xf numFmtId="0" fontId="216" fillId="0" borderId="0" xfId="0" applyFont="1" applyFill="1" applyBorder="1" applyAlignment="1">
      <alignment horizontal="left" wrapText="1"/>
    </xf>
    <xf numFmtId="0" fontId="220" fillId="37" borderId="0" xfId="0" applyFont="1" applyFill="1" applyBorder="1" applyAlignment="1">
      <alignment horizontal="right" vertical="center" wrapText="1"/>
    </xf>
    <xf numFmtId="0" fontId="220" fillId="37" borderId="0" xfId="0" applyFont="1" applyFill="1" applyBorder="1" applyAlignment="1">
      <alignment horizontal="right" vertical="center"/>
    </xf>
    <xf numFmtId="0" fontId="220" fillId="37" borderId="0" xfId="0" applyFont="1" applyFill="1" applyBorder="1" applyAlignment="1">
      <alignment vertical="center"/>
    </xf>
    <xf numFmtId="167" fontId="215" fillId="0" borderId="0" xfId="0" applyNumberFormat="1" applyFont="1"/>
    <xf numFmtId="167" fontId="219" fillId="0" borderId="0" xfId="0" applyNumberFormat="1" applyFont="1" applyBorder="1" applyAlignment="1">
      <alignment horizontal="center"/>
    </xf>
    <xf numFmtId="0" fontId="219" fillId="0" borderId="25" xfId="0" applyFont="1" applyFill="1" applyBorder="1" applyAlignment="1">
      <alignment horizontal="left" indent="4"/>
    </xf>
    <xf numFmtId="167" fontId="219" fillId="36" borderId="0" xfId="0" applyNumberFormat="1" applyFont="1" applyFill="1" applyBorder="1" applyAlignment="1">
      <alignment horizontal="center"/>
    </xf>
    <xf numFmtId="0" fontId="218" fillId="36" borderId="0" xfId="0" applyFont="1" applyFill="1" applyBorder="1" applyAlignment="1"/>
    <xf numFmtId="0" fontId="219" fillId="36" borderId="0" xfId="0" applyFont="1" applyFill="1" applyBorder="1" applyAlignment="1">
      <alignment horizontal="center"/>
    </xf>
    <xf numFmtId="0" fontId="215" fillId="36" borderId="0" xfId="0" applyFont="1" applyFill="1" applyBorder="1" applyAlignment="1">
      <alignment horizontal="center"/>
    </xf>
    <xf numFmtId="0" fontId="220" fillId="37" borderId="0" xfId="0" applyFont="1" applyFill="1" applyBorder="1" applyAlignment="1">
      <alignment horizontal="center" vertical="center"/>
    </xf>
    <xf numFmtId="0" fontId="218" fillId="0" borderId="25" xfId="0" applyFont="1" applyFill="1" applyBorder="1" applyAlignment="1">
      <alignment horizontal="left" indent="2"/>
    </xf>
    <xf numFmtId="49" fontId="218" fillId="36" borderId="0" xfId="4589" applyNumberFormat="1" applyFont="1" applyFill="1" applyBorder="1" applyAlignment="1">
      <alignment horizontal="right"/>
    </xf>
    <xf numFmtId="0" fontId="218" fillId="36" borderId="0" xfId="0" applyFont="1" applyFill="1" applyBorder="1" applyAlignment="1">
      <alignment vertical="center"/>
    </xf>
    <xf numFmtId="0" fontId="215" fillId="0" borderId="25" xfId="0" applyFont="1" applyFill="1" applyBorder="1"/>
    <xf numFmtId="0" fontId="236" fillId="0" borderId="0" xfId="0" applyFont="1" applyFill="1" applyBorder="1"/>
    <xf numFmtId="37" fontId="236" fillId="0" borderId="0" xfId="0" applyNumberFormat="1" applyFont="1" applyFill="1" applyBorder="1"/>
    <xf numFmtId="37" fontId="218" fillId="36" borderId="0" xfId="0" applyNumberFormat="1" applyFont="1" applyFill="1" applyBorder="1"/>
    <xf numFmtId="0" fontId="219" fillId="0" borderId="0" xfId="0" applyFont="1" applyFill="1" applyBorder="1" applyAlignment="1">
      <alignment horizontal="justify" vertical="top"/>
    </xf>
    <xf numFmtId="0" fontId="223" fillId="0" borderId="0" xfId="0" applyFont="1" applyFill="1" applyBorder="1" applyAlignment="1">
      <alignment horizontal="left" vertical="center"/>
    </xf>
    <xf numFmtId="0" fontId="219" fillId="0" borderId="0" xfId="0" applyFont="1" applyFill="1" applyBorder="1" applyAlignment="1">
      <alignment readingOrder="1"/>
    </xf>
    <xf numFmtId="167" fontId="219" fillId="0" borderId="0" xfId="0" applyNumberFormat="1" applyFont="1" applyFill="1" applyBorder="1" applyAlignment="1">
      <alignment horizontal="center"/>
    </xf>
    <xf numFmtId="0" fontId="219" fillId="0" borderId="25" xfId="0" applyFont="1" applyFill="1" applyBorder="1" applyAlignment="1">
      <alignment horizontal="left"/>
    </xf>
    <xf numFmtId="0" fontId="219" fillId="36" borderId="25" xfId="0" applyFont="1" applyFill="1" applyBorder="1" applyAlignment="1">
      <alignment horizontal="left"/>
    </xf>
    <xf numFmtId="0" fontId="215" fillId="38" borderId="0" xfId="0" applyFont="1" applyFill="1"/>
    <xf numFmtId="167" fontId="218" fillId="36" borderId="0" xfId="0" applyNumberFormat="1" applyFont="1" applyFill="1" applyBorder="1" applyAlignment="1">
      <alignment horizontal="center"/>
    </xf>
    <xf numFmtId="0" fontId="222" fillId="0" borderId="0" xfId="0" applyFont="1" applyFill="1" applyAlignment="1">
      <alignment horizontal="left" vertical="center" wrapText="1"/>
    </xf>
    <xf numFmtId="0" fontId="215" fillId="0" borderId="0" xfId="0" applyFont="1" applyAlignment="1">
      <alignment horizontal="right"/>
    </xf>
    <xf numFmtId="0" fontId="238" fillId="0" borderId="0" xfId="0" applyFont="1" applyBorder="1" applyAlignment="1">
      <alignment horizontal="center"/>
    </xf>
    <xf numFmtId="167" fontId="218" fillId="0" borderId="0" xfId="0" applyNumberFormat="1" applyFont="1" applyBorder="1" applyAlignment="1">
      <alignment horizontal="center"/>
    </xf>
    <xf numFmtId="0" fontId="219" fillId="36" borderId="0" xfId="0" applyFont="1" applyFill="1" applyBorder="1" applyAlignment="1">
      <alignment horizontal="left" indent="1"/>
    </xf>
    <xf numFmtId="184" fontId="219" fillId="0" borderId="0" xfId="9508" applyNumberFormat="1" applyFont="1" applyFill="1" applyBorder="1" applyAlignment="1"/>
    <xf numFmtId="0" fontId="218" fillId="33" borderId="0" xfId="0" applyFont="1" applyFill="1" applyBorder="1" applyAlignment="1"/>
    <xf numFmtId="167" fontId="218" fillId="36" borderId="0" xfId="0" applyNumberFormat="1" applyFont="1" applyFill="1" applyBorder="1" applyAlignment="1">
      <alignment horizontal="right"/>
    </xf>
    <xf numFmtId="0" fontId="239" fillId="0" borderId="0" xfId="0" applyFont="1"/>
    <xf numFmtId="167" fontId="219" fillId="0" borderId="0" xfId="0" applyNumberFormat="1" applyFont="1" applyBorder="1" applyAlignment="1"/>
    <xf numFmtId="167" fontId="218" fillId="0" borderId="0" xfId="0" applyNumberFormat="1" applyFont="1" applyBorder="1" applyAlignment="1"/>
    <xf numFmtId="0" fontId="219" fillId="0" borderId="25" xfId="0" applyFont="1" applyFill="1" applyBorder="1" applyAlignment="1">
      <alignment horizontal="left" indent="2"/>
    </xf>
    <xf numFmtId="198" fontId="219" fillId="36" borderId="0" xfId="0" applyNumberFormat="1" applyFont="1" applyFill="1" applyBorder="1" applyAlignment="1">
      <alignment horizontal="right" vertical="center"/>
    </xf>
    <xf numFmtId="196" fontId="219" fillId="36" borderId="0" xfId="0" applyNumberFormat="1" applyFont="1" applyFill="1" applyBorder="1" applyAlignment="1">
      <alignment horizontal="right"/>
    </xf>
    <xf numFmtId="0" fontId="216" fillId="36" borderId="25" xfId="0" applyFont="1" applyFill="1" applyBorder="1" applyAlignment="1"/>
    <xf numFmtId="198" fontId="219" fillId="36" borderId="0" xfId="0" applyNumberFormat="1" applyFont="1" applyFill="1" applyBorder="1" applyAlignment="1">
      <alignment horizontal="right"/>
    </xf>
    <xf numFmtId="167" fontId="218" fillId="33" borderId="0" xfId="0" applyNumberFormat="1" applyFont="1" applyFill="1" applyBorder="1" applyAlignment="1"/>
    <xf numFmtId="196" fontId="218" fillId="0" borderId="0" xfId="0" applyNumberFormat="1" applyFont="1" applyFill="1" applyBorder="1" applyAlignment="1">
      <alignment horizontal="right"/>
    </xf>
    <xf numFmtId="196" fontId="218" fillId="36" borderId="0" xfId="0" applyNumberFormat="1" applyFont="1" applyFill="1" applyBorder="1" applyAlignment="1">
      <alignment horizontal="right"/>
    </xf>
    <xf numFmtId="196" fontId="219" fillId="0" borderId="0" xfId="0" applyNumberFormat="1" applyFont="1"/>
    <xf numFmtId="37" fontId="219" fillId="0" borderId="0" xfId="0" applyNumberFormat="1" applyFont="1" applyFill="1" applyBorder="1"/>
    <xf numFmtId="37" fontId="219" fillId="0" borderId="0" xfId="0" applyNumberFormat="1" applyFont="1" applyFill="1" applyBorder="1" applyAlignment="1">
      <alignment horizontal="right"/>
    </xf>
    <xf numFmtId="37" fontId="219" fillId="33" borderId="0" xfId="0" applyNumberFormat="1" applyFont="1" applyFill="1" applyBorder="1" applyAlignment="1">
      <alignment horizontal="right"/>
    </xf>
    <xf numFmtId="0" fontId="218" fillId="33" borderId="0" xfId="0" applyFont="1" applyFill="1" applyBorder="1"/>
    <xf numFmtId="0" fontId="218" fillId="0" borderId="25" xfId="0" applyFont="1" applyFill="1" applyBorder="1"/>
    <xf numFmtId="0" fontId="220" fillId="34" borderId="0" xfId="0" applyFont="1" applyFill="1" applyBorder="1" applyAlignment="1">
      <alignment horizontal="right" wrapText="1"/>
    </xf>
    <xf numFmtId="0" fontId="240" fillId="0" borderId="0" xfId="0" applyFont="1"/>
    <xf numFmtId="167" fontId="219" fillId="0" borderId="0" xfId="0" applyNumberFormat="1" applyFont="1" applyFill="1" applyBorder="1" applyAlignment="1">
      <alignment horizontal="right"/>
    </xf>
    <xf numFmtId="167" fontId="218" fillId="0" borderId="0" xfId="0" applyNumberFormat="1" applyFont="1" applyFill="1" applyBorder="1" applyAlignment="1">
      <alignment horizontal="right"/>
    </xf>
    <xf numFmtId="0" fontId="219" fillId="0" borderId="25" xfId="0" applyFont="1" applyBorder="1" applyAlignment="1">
      <alignment horizontal="left" indent="2"/>
    </xf>
    <xf numFmtId="167" fontId="219" fillId="0" borderId="0" xfId="0" applyNumberFormat="1" applyFont="1" applyFill="1" applyAlignment="1">
      <alignment horizontal="right"/>
    </xf>
    <xf numFmtId="167" fontId="218" fillId="0" borderId="0" xfId="0" applyNumberFormat="1" applyFont="1" applyFill="1" applyAlignment="1">
      <alignment horizontal="right"/>
    </xf>
    <xf numFmtId="167" fontId="218" fillId="36" borderId="0" xfId="0" applyNumberFormat="1" applyFont="1" applyFill="1" applyAlignment="1">
      <alignment horizontal="right"/>
    </xf>
    <xf numFmtId="0" fontId="218" fillId="36" borderId="0" xfId="0" applyFont="1" applyFill="1" applyAlignment="1">
      <alignment horizontal="left"/>
    </xf>
    <xf numFmtId="0" fontId="222" fillId="0" borderId="0" xfId="0" applyFont="1" applyFill="1" applyBorder="1" applyAlignment="1">
      <alignment horizontal="right"/>
    </xf>
    <xf numFmtId="0" fontId="222" fillId="0" borderId="0" xfId="0" applyFont="1" applyFill="1" applyBorder="1"/>
    <xf numFmtId="2" fontId="215" fillId="0" borderId="0" xfId="0" applyNumberFormat="1" applyFont="1"/>
    <xf numFmtId="196" fontId="219" fillId="0" borderId="0" xfId="0" applyNumberFormat="1" applyFont="1" applyFill="1" applyBorder="1" applyAlignment="1">
      <alignment horizontal="right" vertical="center"/>
    </xf>
    <xf numFmtId="196" fontId="219" fillId="0" borderId="0" xfId="0" applyNumberFormat="1" applyFont="1" applyFill="1" applyBorder="1" applyAlignment="1">
      <alignment horizontal="right"/>
    </xf>
    <xf numFmtId="196" fontId="219" fillId="36" borderId="0" xfId="0" applyNumberFormat="1" applyFont="1" applyFill="1" applyBorder="1" applyAlignment="1">
      <alignment horizontal="right" vertical="center"/>
    </xf>
    <xf numFmtId="0" fontId="217" fillId="36" borderId="25" xfId="0" applyFont="1" applyFill="1" applyBorder="1" applyAlignment="1"/>
    <xf numFmtId="1" fontId="215" fillId="0" borderId="0" xfId="0" applyNumberFormat="1" applyFont="1" applyBorder="1"/>
    <xf numFmtId="0" fontId="222" fillId="0" borderId="0" xfId="0" applyFont="1" applyFill="1" applyBorder="1" applyAlignment="1">
      <alignment horizontal="right" vertical="center"/>
    </xf>
    <xf numFmtId="37" fontId="218" fillId="36" borderId="0" xfId="0" applyNumberFormat="1" applyFont="1" applyFill="1" applyBorder="1" applyAlignment="1">
      <alignment horizontal="right" vertical="center"/>
    </xf>
    <xf numFmtId="37" fontId="218" fillId="36" borderId="0" xfId="0" applyNumberFormat="1" applyFont="1" applyFill="1" applyBorder="1" applyAlignment="1">
      <alignment horizontal="right"/>
    </xf>
    <xf numFmtId="37" fontId="219" fillId="0" borderId="0" xfId="0" applyNumberFormat="1" applyFont="1" applyFill="1" applyBorder="1" applyAlignment="1">
      <alignment horizontal="right" vertical="center"/>
    </xf>
    <xf numFmtId="37" fontId="218" fillId="0" borderId="0" xfId="0" applyNumberFormat="1" applyFont="1" applyFill="1" applyBorder="1" applyAlignment="1">
      <alignment horizontal="right"/>
    </xf>
    <xf numFmtId="184" fontId="219" fillId="0" borderId="0" xfId="9509" applyNumberFormat="1" applyFont="1" applyFill="1" applyBorder="1" applyAlignment="1"/>
    <xf numFmtId="37" fontId="218" fillId="0" borderId="0" xfId="0" applyNumberFormat="1" applyFont="1" applyFill="1" applyBorder="1" applyAlignment="1">
      <alignment horizontal="right" vertical="center"/>
    </xf>
    <xf numFmtId="167" fontId="219" fillId="0" borderId="0" xfId="0" applyNumberFormat="1" applyFont="1" applyAlignment="1">
      <alignment horizontal="right"/>
    </xf>
    <xf numFmtId="167" fontId="219" fillId="36" borderId="0" xfId="0" applyNumberFormat="1" applyFont="1" applyFill="1" applyBorder="1" applyAlignment="1">
      <alignment horizontal="right"/>
    </xf>
    <xf numFmtId="0" fontId="222" fillId="34" borderId="0" xfId="9507" applyFont="1" applyFill="1" applyBorder="1" applyAlignment="1">
      <alignment vertical="center"/>
    </xf>
    <xf numFmtId="0" fontId="216" fillId="0" borderId="0" xfId="0" applyFont="1" applyFill="1" applyBorder="1" applyAlignment="1">
      <alignment horizontal="left" vertical="center" wrapText="1"/>
    </xf>
    <xf numFmtId="0" fontId="241" fillId="0" borderId="0" xfId="0" applyFont="1"/>
    <xf numFmtId="0" fontId="242" fillId="0" borderId="0" xfId="0" applyFont="1" applyAlignment="1">
      <alignment horizontal="left" indent="5"/>
    </xf>
    <xf numFmtId="0" fontId="214" fillId="0" borderId="0" xfId="0" applyFont="1" applyAlignment="1">
      <alignment horizontal="left" indent="5"/>
    </xf>
    <xf numFmtId="0" fontId="243" fillId="0" borderId="0" xfId="0" applyFont="1" applyAlignment="1"/>
    <xf numFmtId="0" fontId="234" fillId="0" borderId="0" xfId="0" applyFont="1" applyAlignment="1"/>
    <xf numFmtId="0" fontId="217" fillId="0" borderId="0" xfId="0" applyFont="1" applyFill="1" applyBorder="1" applyAlignment="1">
      <alignment vertical="center"/>
    </xf>
    <xf numFmtId="0" fontId="218" fillId="36" borderId="25" xfId="11" applyFont="1" applyFill="1" applyBorder="1" applyAlignment="1"/>
    <xf numFmtId="3" fontId="219" fillId="0" borderId="0" xfId="0" applyNumberFormat="1" applyFont="1" applyFill="1" applyBorder="1" applyAlignment="1" applyProtection="1">
      <alignment horizontal="right"/>
    </xf>
    <xf numFmtId="0" fontId="220" fillId="39" borderId="0" xfId="0" applyFont="1" applyFill="1" applyBorder="1" applyAlignment="1">
      <alignment horizontal="right"/>
    </xf>
    <xf numFmtId="0" fontId="220" fillId="39" borderId="0" xfId="0" applyFont="1" applyFill="1" applyBorder="1" applyAlignment="1"/>
    <xf numFmtId="3" fontId="215" fillId="0" borderId="0" xfId="0" applyNumberFormat="1" applyFont="1"/>
    <xf numFmtId="0" fontId="215" fillId="0" borderId="0" xfId="0" applyNumberFormat="1" applyFont="1"/>
    <xf numFmtId="0" fontId="215" fillId="0" borderId="0" xfId="8147" applyNumberFormat="1" applyFont="1"/>
    <xf numFmtId="0" fontId="215" fillId="0" borderId="0" xfId="8163" applyNumberFormat="1" applyFont="1" applyBorder="1" applyAlignment="1">
      <alignment horizontal="right"/>
    </xf>
    <xf numFmtId="3" fontId="215" fillId="0" borderId="0" xfId="8163" applyNumberFormat="1" applyFont="1" applyBorder="1" applyAlignment="1">
      <alignment horizontal="right"/>
    </xf>
    <xf numFmtId="0" fontId="222" fillId="0" borderId="0" xfId="8163" applyNumberFormat="1" applyFont="1" applyBorder="1" applyAlignment="1">
      <alignment horizontal="right"/>
    </xf>
    <xf numFmtId="3" fontId="215" fillId="0" borderId="0" xfId="8163" applyNumberFormat="1" applyFont="1" applyAlignment="1">
      <alignment horizontal="right"/>
    </xf>
    <xf numFmtId="0" fontId="222" fillId="0" borderId="0" xfId="8163" applyNumberFormat="1" applyFont="1" applyAlignment="1">
      <alignment horizontal="right"/>
    </xf>
    <xf numFmtId="0" fontId="215" fillId="0" borderId="0" xfId="8163" applyNumberFormat="1" applyFont="1" applyAlignment="1">
      <alignment horizontal="right"/>
    </xf>
    <xf numFmtId="167" fontId="215" fillId="0" borderId="0" xfId="8163" applyNumberFormat="1" applyFont="1" applyAlignment="1">
      <alignment horizontal="right"/>
    </xf>
    <xf numFmtId="167" fontId="222" fillId="0" borderId="0" xfId="8163" applyNumberFormat="1" applyFont="1" applyAlignment="1">
      <alignment horizontal="right"/>
    </xf>
    <xf numFmtId="199" fontId="215" fillId="0" borderId="0" xfId="2" applyNumberFormat="1" applyFont="1"/>
    <xf numFmtId="199" fontId="222" fillId="0" borderId="0" xfId="2" applyNumberFormat="1" applyFont="1" applyFill="1" applyBorder="1" applyAlignment="1">
      <alignment horizontal="left" vertical="center"/>
    </xf>
    <xf numFmtId="0" fontId="218" fillId="0" borderId="0" xfId="8147" applyFont="1" applyBorder="1" applyAlignment="1">
      <alignment vertical="center"/>
    </xf>
    <xf numFmtId="0" fontId="219" fillId="0" borderId="0" xfId="8147" applyFont="1"/>
    <xf numFmtId="0" fontId="215" fillId="0" borderId="0" xfId="8147" applyFont="1"/>
    <xf numFmtId="167" fontId="215" fillId="0" borderId="0" xfId="8163" applyNumberFormat="1" applyFont="1" applyBorder="1" applyAlignment="1">
      <alignment horizontal="right"/>
    </xf>
    <xf numFmtId="167" fontId="222" fillId="0" borderId="0" xfId="8163" applyNumberFormat="1" applyFont="1" applyBorder="1" applyAlignment="1">
      <alignment horizontal="right"/>
    </xf>
    <xf numFmtId="167" fontId="215" fillId="0" borderId="0" xfId="8147" applyNumberFormat="1" applyFont="1" applyBorder="1" applyAlignment="1">
      <alignment horizontal="right"/>
    </xf>
    <xf numFmtId="0" fontId="219" fillId="0" borderId="25" xfId="8147" applyFont="1" applyBorder="1" applyAlignment="1">
      <alignment horizontal="left" indent="4"/>
    </xf>
    <xf numFmtId="167" fontId="222" fillId="0" borderId="0" xfId="8147" applyNumberFormat="1" applyFont="1" applyBorder="1" applyAlignment="1">
      <alignment horizontal="right"/>
    </xf>
    <xf numFmtId="0" fontId="218" fillId="0" borderId="25" xfId="8147" applyFont="1" applyBorder="1" applyAlignment="1">
      <alignment horizontal="left" indent="2"/>
    </xf>
    <xf numFmtId="0" fontId="222" fillId="0" borderId="0" xfId="4631" applyFont="1" applyFill="1" applyBorder="1" applyAlignment="1">
      <alignment horizontal="left" vertical="center"/>
    </xf>
    <xf numFmtId="167" fontId="222" fillId="36" borderId="0" xfId="8163" applyNumberFormat="1" applyFont="1" applyFill="1" applyBorder="1" applyAlignment="1">
      <alignment horizontal="right"/>
    </xf>
    <xf numFmtId="167" fontId="222" fillId="36" borderId="0" xfId="8147" applyNumberFormat="1" applyFont="1" applyFill="1" applyBorder="1" applyAlignment="1">
      <alignment horizontal="right"/>
    </xf>
    <xf numFmtId="0" fontId="218" fillId="36" borderId="0" xfId="8147" applyFont="1" applyFill="1" applyBorder="1" applyAlignment="1"/>
    <xf numFmtId="0" fontId="231" fillId="39" borderId="0" xfId="4631" applyFont="1" applyFill="1" applyBorder="1" applyAlignment="1">
      <alignment horizontal="right" vertical="center"/>
    </xf>
    <xf numFmtId="0" fontId="220" fillId="39" borderId="0" xfId="4631" applyFont="1" applyFill="1" applyBorder="1" applyAlignment="1">
      <alignment horizontal="left" vertical="center"/>
    </xf>
    <xf numFmtId="167" fontId="0" fillId="0" borderId="0" xfId="0" applyNumberFormat="1"/>
    <xf numFmtId="167" fontId="215" fillId="0" borderId="0" xfId="0" applyNumberFormat="1" applyFont="1" applyBorder="1" applyAlignment="1">
      <alignment horizontal="right"/>
    </xf>
    <xf numFmtId="167" fontId="219" fillId="0" borderId="0" xfId="8147" applyNumberFormat="1" applyFont="1" applyBorder="1" applyAlignment="1">
      <alignment horizontal="right"/>
    </xf>
    <xf numFmtId="167" fontId="222" fillId="0" borderId="0" xfId="0" applyNumberFormat="1" applyFont="1" applyFill="1" applyBorder="1" applyAlignment="1">
      <alignment horizontal="right"/>
    </xf>
    <xf numFmtId="167" fontId="218" fillId="0" borderId="0" xfId="8147" applyNumberFormat="1" applyFont="1" applyBorder="1" applyAlignment="1">
      <alignment horizontal="right"/>
    </xf>
    <xf numFmtId="0" fontId="219" fillId="0" borderId="0" xfId="0" applyFont="1" applyBorder="1" applyAlignment="1">
      <alignment horizontal="justify" vertical="center" wrapText="1"/>
    </xf>
    <xf numFmtId="1" fontId="219" fillId="0" borderId="0" xfId="0" applyNumberFormat="1" applyFont="1"/>
    <xf numFmtId="0" fontId="220" fillId="39" borderId="0" xfId="0" applyFont="1" applyFill="1" applyBorder="1" applyAlignment="1">
      <alignment horizontal="right" vertical="center"/>
    </xf>
    <xf numFmtId="0" fontId="220" fillId="39" borderId="0" xfId="4631" applyFont="1" applyFill="1" applyBorder="1" applyAlignment="1">
      <alignment horizontal="right" vertical="center"/>
    </xf>
    <xf numFmtId="200" fontId="215" fillId="0" borderId="0" xfId="2" applyNumberFormat="1" applyFont="1"/>
    <xf numFmtId="0" fontId="244" fillId="0" borderId="0" xfId="0" applyFont="1" applyAlignment="1"/>
    <xf numFmtId="10" fontId="215" fillId="0" borderId="0" xfId="2" applyNumberFormat="1" applyFont="1"/>
    <xf numFmtId="167" fontId="215" fillId="0" borderId="0" xfId="0" applyNumberFormat="1" applyFont="1" applyBorder="1" applyAlignment="1">
      <alignment horizontal="left"/>
    </xf>
    <xf numFmtId="10" fontId="215" fillId="0" borderId="0" xfId="2" applyNumberFormat="1" applyFont="1" applyAlignment="1">
      <alignment horizontal="right"/>
    </xf>
    <xf numFmtId="167" fontId="222" fillId="0" borderId="0" xfId="0" applyNumberFormat="1" applyFont="1" applyBorder="1" applyAlignment="1">
      <alignment horizontal="left"/>
    </xf>
    <xf numFmtId="0" fontId="96" fillId="0" borderId="0" xfId="7983" applyFont="1" applyAlignment="1">
      <alignment horizontal="right"/>
    </xf>
    <xf numFmtId="1" fontId="219" fillId="0" borderId="0" xfId="0" applyNumberFormat="1" applyFont="1" applyFill="1" applyBorder="1" applyAlignment="1">
      <alignment horizontal="right"/>
    </xf>
    <xf numFmtId="0" fontId="219" fillId="0" borderId="25" xfId="11" applyFont="1" applyFill="1" applyBorder="1" applyAlignment="1">
      <alignment horizontal="left" indent="4"/>
    </xf>
    <xf numFmtId="1" fontId="218" fillId="0" borderId="0" xfId="0" applyNumberFormat="1" applyFont="1" applyFill="1" applyBorder="1" applyAlignment="1">
      <alignment horizontal="right"/>
    </xf>
    <xf numFmtId="0" fontId="218" fillId="0" borderId="25" xfId="11" applyFont="1" applyFill="1" applyBorder="1" applyAlignment="1">
      <alignment horizontal="left" vertical="center" indent="2"/>
    </xf>
    <xf numFmtId="0" fontId="218" fillId="36" borderId="0" xfId="11" applyFont="1" applyFill="1" applyBorder="1" applyAlignment="1">
      <alignment horizontal="right"/>
    </xf>
    <xf numFmtId="0" fontId="220" fillId="39" borderId="0" xfId="11" applyFont="1" applyFill="1" applyBorder="1" applyAlignment="1">
      <alignment vertical="center"/>
    </xf>
    <xf numFmtId="3" fontId="218" fillId="0" borderId="0" xfId="0" applyNumberFormat="1" applyFont="1" applyFill="1" applyBorder="1" applyAlignment="1">
      <alignment horizontal="center"/>
    </xf>
    <xf numFmtId="1" fontId="219" fillId="36" borderId="0" xfId="0" applyNumberFormat="1" applyFont="1" applyFill="1" applyBorder="1" applyAlignment="1">
      <alignment horizontal="right"/>
    </xf>
    <xf numFmtId="0" fontId="219" fillId="36" borderId="0" xfId="11" applyFont="1" applyFill="1" applyBorder="1" applyAlignment="1">
      <alignment horizontal="right"/>
    </xf>
    <xf numFmtId="0" fontId="220" fillId="39" borderId="0" xfId="11" applyFont="1" applyFill="1" applyBorder="1" applyAlignment="1">
      <alignment horizontal="right" vertical="center"/>
    </xf>
    <xf numFmtId="0" fontId="96" fillId="0" borderId="0" xfId="7979" applyFont="1" applyAlignment="1">
      <alignment horizontal="right"/>
    </xf>
    <xf numFmtId="0" fontId="227" fillId="0" borderId="0" xfId="0" applyFont="1" applyBorder="1" applyAlignment="1"/>
    <xf numFmtId="0" fontId="216" fillId="0" borderId="0" xfId="0" applyFont="1" applyBorder="1" applyAlignment="1"/>
    <xf numFmtId="3" fontId="215" fillId="0" borderId="0" xfId="0" applyNumberFormat="1" applyFont="1" applyFill="1" applyBorder="1" applyAlignment="1">
      <alignment horizontal="right"/>
    </xf>
    <xf numFmtId="3" fontId="222" fillId="0" borderId="0" xfId="0" applyNumberFormat="1" applyFont="1" applyFill="1" applyBorder="1" applyAlignment="1">
      <alignment horizontal="right"/>
    </xf>
    <xf numFmtId="0" fontId="218" fillId="0" borderId="25" xfId="0" applyFont="1" applyFill="1" applyBorder="1" applyAlignment="1"/>
    <xf numFmtId="3" fontId="222" fillId="36" borderId="0" xfId="0" applyNumberFormat="1" applyFont="1" applyFill="1" applyBorder="1" applyAlignment="1">
      <alignment horizontal="right"/>
    </xf>
    <xf numFmtId="0" fontId="218" fillId="36" borderId="25" xfId="0" applyFont="1" applyFill="1" applyBorder="1" applyAlignment="1"/>
    <xf numFmtId="0" fontId="220" fillId="39" borderId="0" xfId="0" applyFont="1" applyFill="1" applyBorder="1" applyAlignment="1">
      <alignment horizontal="center" vertical="center"/>
    </xf>
    <xf numFmtId="0" fontId="220" fillId="39" borderId="0" xfId="0" applyFont="1" applyFill="1" applyBorder="1" applyAlignment="1">
      <alignment vertical="center"/>
    </xf>
    <xf numFmtId="0" fontId="96" fillId="0" borderId="0" xfId="7977" applyFont="1" applyAlignment="1">
      <alignment horizontal="right"/>
    </xf>
    <xf numFmtId="0" fontId="216" fillId="0" borderId="0" xfId="0" applyFont="1" applyFill="1" applyBorder="1" applyAlignment="1">
      <alignment horizontal="center"/>
    </xf>
    <xf numFmtId="167" fontId="215" fillId="0" borderId="0" xfId="0" applyNumberFormat="1" applyFont="1" applyFill="1" applyBorder="1" applyAlignment="1">
      <alignment horizontal="right"/>
    </xf>
    <xf numFmtId="0" fontId="219" fillId="0" borderId="25" xfId="0" applyFont="1" applyBorder="1" applyAlignment="1">
      <alignment horizontal="left" indent="4"/>
    </xf>
    <xf numFmtId="0" fontId="218" fillId="0" borderId="25" xfId="0" applyFont="1" applyBorder="1" applyAlignment="1">
      <alignment horizontal="left" indent="2"/>
    </xf>
    <xf numFmtId="0" fontId="222" fillId="36" borderId="0" xfId="0" applyFont="1" applyFill="1" applyBorder="1" applyAlignment="1">
      <alignment horizontal="right"/>
    </xf>
    <xf numFmtId="0" fontId="222" fillId="36" borderId="0" xfId="0" applyFont="1" applyFill="1" applyBorder="1" applyAlignment="1">
      <alignment horizontal="left"/>
    </xf>
    <xf numFmtId="167" fontId="222" fillId="36" borderId="0" xfId="0" applyNumberFormat="1" applyFont="1" applyFill="1" applyBorder="1" applyAlignment="1">
      <alignment horizontal="right"/>
    </xf>
    <xf numFmtId="0" fontId="218" fillId="36" borderId="0" xfId="0" applyFont="1" applyFill="1" applyBorder="1" applyAlignment="1">
      <alignment horizontal="left" indent="2"/>
    </xf>
    <xf numFmtId="0" fontId="216" fillId="0" borderId="0" xfId="0" applyFont="1" applyAlignment="1"/>
    <xf numFmtId="0" fontId="219" fillId="0" borderId="25" xfId="0" applyFont="1" applyBorder="1" applyAlignment="1">
      <alignment horizontal="left"/>
    </xf>
    <xf numFmtId="0" fontId="219" fillId="0" borderId="25" xfId="4497" applyFont="1" applyBorder="1" applyAlignment="1">
      <alignment horizontal="left" indent="4"/>
    </xf>
    <xf numFmtId="0" fontId="218" fillId="36" borderId="0" xfId="4497" applyFont="1" applyFill="1" applyBorder="1" applyAlignment="1">
      <alignment horizontal="left" indent="2"/>
    </xf>
    <xf numFmtId="0" fontId="220" fillId="39" borderId="0" xfId="4277" applyFont="1" applyFill="1" applyBorder="1" applyAlignment="1">
      <alignment horizontal="right" vertical="center" wrapText="1"/>
    </xf>
    <xf numFmtId="0" fontId="220" fillId="39" borderId="0" xfId="4708" applyFont="1" applyFill="1" applyBorder="1" applyAlignment="1">
      <alignment horizontal="left" vertical="center"/>
    </xf>
    <xf numFmtId="0" fontId="219" fillId="0" borderId="0" xfId="0" applyFont="1" applyBorder="1" applyAlignment="1">
      <alignment horizontal="left" indent="2"/>
    </xf>
    <xf numFmtId="0" fontId="219" fillId="0" borderId="0" xfId="0" applyFont="1" applyBorder="1" applyAlignment="1">
      <alignment horizontal="justify" vertical="center"/>
    </xf>
    <xf numFmtId="3" fontId="219" fillId="0" borderId="0" xfId="0" applyNumberFormat="1" applyFont="1" applyFill="1" applyBorder="1" applyAlignment="1"/>
    <xf numFmtId="167" fontId="215" fillId="0" borderId="0" xfId="4351" applyNumberFormat="1" applyFont="1"/>
    <xf numFmtId="167" fontId="222" fillId="0" borderId="0" xfId="9368" applyNumberFormat="1" applyFont="1"/>
    <xf numFmtId="0" fontId="215" fillId="0" borderId="0" xfId="9323" applyFont="1"/>
    <xf numFmtId="179" fontId="215" fillId="0" borderId="0" xfId="0" applyNumberFormat="1" applyFont="1"/>
    <xf numFmtId="0" fontId="215" fillId="0" borderId="0" xfId="4263" applyFont="1"/>
    <xf numFmtId="0" fontId="215" fillId="0" borderId="0" xfId="8079" applyNumberFormat="1" applyFont="1"/>
    <xf numFmtId="0" fontId="216" fillId="0" borderId="0" xfId="4500" applyFont="1" applyFill="1" applyBorder="1" applyAlignment="1"/>
    <xf numFmtId="167" fontId="219" fillId="0" borderId="0" xfId="8809" applyNumberFormat="1" applyFont="1" applyFill="1" applyBorder="1" applyAlignment="1">
      <alignment horizontal="left"/>
    </xf>
    <xf numFmtId="179" fontId="219" fillId="0" borderId="1" xfId="8809" applyNumberFormat="1" applyFont="1" applyFill="1" applyBorder="1" applyAlignment="1">
      <alignment horizontal="left"/>
    </xf>
    <xf numFmtId="0" fontId="219" fillId="0" borderId="1" xfId="4500" applyFont="1" applyBorder="1" applyAlignment="1">
      <alignment horizontal="left"/>
    </xf>
    <xf numFmtId="179" fontId="219" fillId="0" borderId="0" xfId="8809" applyNumberFormat="1" applyFont="1" applyFill="1" applyBorder="1" applyAlignment="1">
      <alignment horizontal="left"/>
    </xf>
    <xf numFmtId="0" fontId="219" fillId="0" borderId="0" xfId="4500" applyFont="1" applyBorder="1" applyAlignment="1">
      <alignment horizontal="left"/>
    </xf>
    <xf numFmtId="167" fontId="222" fillId="0" borderId="0" xfId="4500" applyNumberFormat="1" applyFont="1" applyFill="1" applyBorder="1" applyAlignment="1">
      <alignment horizontal="left" vertical="center"/>
    </xf>
    <xf numFmtId="0" fontId="218" fillId="0" borderId="0" xfId="4500" applyFont="1" applyBorder="1" applyAlignment="1">
      <alignment horizontal="left" indent="2"/>
    </xf>
    <xf numFmtId="0" fontId="222" fillId="0" borderId="0" xfId="4263" applyFont="1" applyAlignment="1">
      <alignment horizontal="left"/>
    </xf>
    <xf numFmtId="0" fontId="222" fillId="0" borderId="0" xfId="8079" applyNumberFormat="1" applyFont="1" applyAlignment="1">
      <alignment horizontal="left"/>
    </xf>
    <xf numFmtId="0" fontId="217" fillId="0" borderId="3" xfId="4500" applyFont="1" applyFill="1" applyBorder="1" applyAlignment="1">
      <alignment horizontal="left" vertical="center"/>
    </xf>
    <xf numFmtId="0" fontId="222" fillId="0" borderId="3" xfId="4500" applyFont="1" applyFill="1" applyBorder="1" applyAlignment="1">
      <alignment horizontal="left" vertical="center"/>
    </xf>
    <xf numFmtId="0" fontId="218" fillId="0" borderId="1" xfId="4500" applyFont="1" applyFill="1" applyBorder="1" applyAlignment="1">
      <alignment vertical="center"/>
    </xf>
    <xf numFmtId="0" fontId="222" fillId="0" borderId="1" xfId="4500" applyFont="1" applyFill="1" applyBorder="1" applyAlignment="1">
      <alignment vertical="center"/>
    </xf>
    <xf numFmtId="0" fontId="215" fillId="0" borderId="0" xfId="9323" applyFont="1" applyFill="1"/>
    <xf numFmtId="0" fontId="217" fillId="0" borderId="0" xfId="5818" applyFont="1" applyFill="1" applyBorder="1" applyAlignment="1">
      <alignment horizontal="left" vertical="center"/>
    </xf>
    <xf numFmtId="0" fontId="219" fillId="0" borderId="25" xfId="9324" applyFont="1" applyFill="1" applyBorder="1" applyAlignment="1">
      <alignment horizontal="left" indent="1"/>
    </xf>
    <xf numFmtId="0" fontId="218" fillId="36" borderId="0" xfId="9324" applyFont="1" applyFill="1" applyBorder="1" applyAlignment="1"/>
    <xf numFmtId="167" fontId="219" fillId="0" borderId="0" xfId="0" applyNumberFormat="1" applyFont="1" applyBorder="1"/>
    <xf numFmtId="0" fontId="220" fillId="39" borderId="0" xfId="5818" applyFont="1" applyFill="1" applyBorder="1" applyAlignment="1">
      <alignment vertical="center"/>
    </xf>
    <xf numFmtId="167" fontId="222" fillId="36" borderId="0" xfId="0" applyNumberFormat="1" applyFont="1" applyFill="1" applyBorder="1"/>
    <xf numFmtId="167" fontId="219" fillId="0" borderId="0" xfId="0" applyNumberFormat="1" applyFont="1"/>
    <xf numFmtId="0" fontId="220" fillId="39" borderId="0" xfId="5818" applyFont="1" applyFill="1" applyBorder="1" applyAlignment="1">
      <alignment horizontal="right" vertical="center"/>
    </xf>
    <xf numFmtId="0" fontId="219" fillId="0" borderId="0" xfId="38" applyFont="1" applyFill="1" applyBorder="1" applyAlignment="1">
      <alignment horizontal="right" indent="4"/>
    </xf>
    <xf numFmtId="167" fontId="215" fillId="0" borderId="0" xfId="0" applyNumberFormat="1" applyFont="1" applyAlignment="1">
      <alignment horizontal="left"/>
    </xf>
    <xf numFmtId="0" fontId="218" fillId="0" borderId="0" xfId="38" applyFont="1" applyFill="1" applyBorder="1" applyAlignment="1">
      <alignment horizontal="right" vertical="center" indent="2"/>
    </xf>
    <xf numFmtId="0" fontId="218" fillId="0" borderId="0" xfId="38" applyFont="1" applyFill="1" applyBorder="1" applyAlignment="1">
      <alignment horizontal="right"/>
    </xf>
    <xf numFmtId="165" fontId="219" fillId="0" borderId="0" xfId="0" applyNumberFormat="1" applyFont="1" applyFill="1" applyBorder="1"/>
    <xf numFmtId="0" fontId="219" fillId="0" borderId="25" xfId="0" applyFont="1" applyFill="1" applyBorder="1" applyAlignment="1">
      <alignment horizontal="left" vertical="center" indent="2"/>
    </xf>
    <xf numFmtId="0" fontId="215" fillId="36" borderId="0" xfId="0" applyFont="1" applyFill="1" applyBorder="1" applyAlignment="1">
      <alignment horizontal="right"/>
    </xf>
    <xf numFmtId="167" fontId="219" fillId="0" borderId="0" xfId="0" applyNumberFormat="1" applyFont="1" applyFill="1" applyBorder="1"/>
    <xf numFmtId="167" fontId="219" fillId="0" borderId="0" xfId="38" applyNumberFormat="1" applyFont="1" applyFill="1" applyBorder="1"/>
    <xf numFmtId="167" fontId="218" fillId="0" borderId="0" xfId="38" applyNumberFormat="1" applyFont="1" applyFill="1" applyBorder="1"/>
    <xf numFmtId="3" fontId="219" fillId="0" borderId="0" xfId="38" applyNumberFormat="1" applyFont="1" applyFill="1" applyBorder="1"/>
    <xf numFmtId="0" fontId="234" fillId="0" borderId="0" xfId="0" applyFont="1" applyFill="1" applyBorder="1" applyAlignment="1">
      <alignment wrapText="1"/>
    </xf>
    <xf numFmtId="1" fontId="216" fillId="36" borderId="0" xfId="0" applyNumberFormat="1" applyFont="1" applyFill="1" applyBorder="1" applyAlignment="1">
      <alignment horizontal="right"/>
    </xf>
    <xf numFmtId="3" fontId="218" fillId="0" borderId="0" xfId="38" applyNumberFormat="1" applyFont="1" applyFill="1" applyBorder="1"/>
    <xf numFmtId="0" fontId="220" fillId="39" borderId="0" xfId="0" applyFont="1" applyFill="1" applyBorder="1" applyAlignment="1">
      <alignment horizontal="left" vertical="center"/>
    </xf>
    <xf numFmtId="3" fontId="219" fillId="0" borderId="0" xfId="38" applyNumberFormat="1" applyFont="1" applyFill="1"/>
    <xf numFmtId="0" fontId="40" fillId="0" borderId="0" xfId="0" applyFont="1" applyFill="1" applyAlignment="1"/>
    <xf numFmtId="3" fontId="222" fillId="35" borderId="0" xfId="0" applyNumberFormat="1" applyFont="1" applyFill="1" applyBorder="1" applyAlignment="1">
      <alignment horizontal="right"/>
    </xf>
    <xf numFmtId="0" fontId="218" fillId="35" borderId="25" xfId="0" applyFont="1" applyFill="1" applyBorder="1" applyAlignment="1"/>
    <xf numFmtId="0" fontId="218" fillId="35" borderId="25" xfId="0" applyFont="1" applyFill="1" applyBorder="1" applyAlignment="1">
      <alignment horizontal="left"/>
    </xf>
    <xf numFmtId="0" fontId="246" fillId="0" borderId="0" xfId="0" applyFont="1" applyFill="1" applyBorder="1" applyAlignment="1">
      <alignment vertical="center"/>
    </xf>
    <xf numFmtId="3" fontId="218" fillId="0" borderId="0" xfId="38" applyNumberFormat="1" applyFont="1" applyFill="1"/>
    <xf numFmtId="0" fontId="218" fillId="0" borderId="25" xfId="0" applyFont="1" applyFill="1" applyBorder="1" applyAlignment="1">
      <alignment horizontal="left" vertical="center" indent="2"/>
    </xf>
    <xf numFmtId="0" fontId="217" fillId="0" borderId="0" xfId="0" applyFont="1" applyFill="1" applyBorder="1" applyAlignment="1">
      <alignment horizontal="right" vertical="center"/>
    </xf>
    <xf numFmtId="0" fontId="219" fillId="36" borderId="0" xfId="0" applyFont="1" applyFill="1" applyAlignment="1">
      <alignment horizontal="left"/>
    </xf>
    <xf numFmtId="0" fontId="217" fillId="0" borderId="0" xfId="0" applyFont="1" applyFill="1" applyAlignment="1"/>
    <xf numFmtId="0" fontId="234" fillId="0" borderId="0" xfId="0" applyFont="1" applyFill="1" applyAlignment="1"/>
    <xf numFmtId="0" fontId="216" fillId="0" borderId="0" xfId="0" applyFont="1" applyFill="1" applyAlignment="1"/>
    <xf numFmtId="0" fontId="219" fillId="0" borderId="0" xfId="0" applyFont="1" applyBorder="1" applyAlignment="1">
      <alignment horizontal="right"/>
    </xf>
    <xf numFmtId="0" fontId="219" fillId="0" borderId="0" xfId="0" applyFont="1" applyBorder="1" applyAlignment="1">
      <alignment horizontal="left" indent="1"/>
    </xf>
    <xf numFmtId="0" fontId="219" fillId="36" borderId="0" xfId="0" applyFont="1" applyFill="1" applyBorder="1" applyAlignment="1">
      <alignment horizontal="right"/>
    </xf>
    <xf numFmtId="0" fontId="96" fillId="0" borderId="0" xfId="7958" applyFont="1" applyAlignment="1">
      <alignment horizontal="right"/>
    </xf>
    <xf numFmtId="0" fontId="219" fillId="0" borderId="25" xfId="0" applyFont="1" applyFill="1" applyBorder="1" applyAlignment="1">
      <alignment horizontal="left" wrapText="1" indent="2"/>
    </xf>
    <xf numFmtId="164" fontId="247" fillId="0" borderId="0" xfId="9069" applyNumberFormat="1" applyFont="1" applyFill="1" applyBorder="1" applyAlignment="1">
      <alignment horizontal="right" vertical="center" readingOrder="2"/>
    </xf>
    <xf numFmtId="164" fontId="247" fillId="0" borderId="0" xfId="9069" applyNumberFormat="1" applyFont="1" applyFill="1" applyBorder="1" applyAlignment="1">
      <alignment horizontal="right" vertical="center"/>
    </xf>
    <xf numFmtId="0" fontId="215" fillId="0" borderId="0" xfId="4261" applyFont="1"/>
    <xf numFmtId="167" fontId="218" fillId="35" borderId="0" xfId="0" applyNumberFormat="1" applyFont="1" applyFill="1" applyBorder="1" applyAlignment="1">
      <alignment horizontal="right"/>
    </xf>
    <xf numFmtId="167" fontId="218" fillId="35" borderId="0" xfId="0" applyNumberFormat="1" applyFont="1" applyFill="1" applyBorder="1"/>
    <xf numFmtId="0" fontId="218" fillId="35" borderId="25" xfId="4497" applyFont="1" applyFill="1" applyBorder="1" applyAlignment="1"/>
    <xf numFmtId="167" fontId="218" fillId="36" borderId="0" xfId="0" applyNumberFormat="1" applyFont="1" applyFill="1" applyBorder="1"/>
    <xf numFmtId="0" fontId="220" fillId="39" borderId="0" xfId="4497" applyFont="1" applyFill="1" applyBorder="1" applyAlignment="1">
      <alignment horizontal="left" vertical="center"/>
    </xf>
    <xf numFmtId="3" fontId="219" fillId="36" borderId="0" xfId="0" applyNumberFormat="1" applyFont="1" applyFill="1" applyBorder="1" applyAlignment="1">
      <alignment horizontal="right"/>
    </xf>
    <xf numFmtId="0" fontId="218" fillId="36" borderId="0" xfId="11" applyFont="1" applyFill="1" applyBorder="1" applyAlignment="1"/>
    <xf numFmtId="0" fontId="219" fillId="0" borderId="0" xfId="11" applyFont="1" applyFill="1"/>
    <xf numFmtId="0" fontId="217" fillId="0" borderId="0" xfId="11" applyFont="1" applyFill="1" applyBorder="1" applyAlignment="1">
      <alignment horizontal="right" vertical="center"/>
    </xf>
    <xf numFmtId="0" fontId="222" fillId="0" borderId="0" xfId="11" applyFont="1" applyFill="1" applyAlignment="1">
      <alignment horizontal="left" vertical="center" wrapText="1"/>
    </xf>
    <xf numFmtId="0" fontId="219" fillId="0" borderId="0" xfId="0" applyFont="1" applyFill="1" applyBorder="1" applyAlignment="1">
      <alignment vertical="center" wrapText="1"/>
    </xf>
    <xf numFmtId="0" fontId="219" fillId="0" borderId="0" xfId="4261" applyFont="1" applyFill="1" applyBorder="1" applyAlignment="1">
      <alignment horizontal="center" vertical="center"/>
    </xf>
    <xf numFmtId="0" fontId="218" fillId="0" borderId="0" xfId="4261" applyFont="1" applyFill="1" applyBorder="1" applyAlignment="1">
      <alignment horizontal="center" vertical="center"/>
    </xf>
    <xf numFmtId="0" fontId="215" fillId="0" borderId="0" xfId="0" applyFont="1" applyBorder="1" applyAlignment="1">
      <alignment horizontal="left"/>
    </xf>
    <xf numFmtId="165" fontId="218" fillId="36" borderId="0" xfId="0" applyNumberFormat="1" applyFont="1" applyFill="1" applyBorder="1" applyAlignment="1">
      <alignment horizontal="right"/>
    </xf>
    <xf numFmtId="0" fontId="218" fillId="36" borderId="0" xfId="11" applyFont="1" applyFill="1" applyBorder="1" applyAlignment="1">
      <alignment horizontal="left"/>
    </xf>
    <xf numFmtId="0" fontId="220" fillId="39" borderId="0" xfId="0" applyFont="1" applyFill="1" applyBorder="1" applyAlignment="1">
      <alignment horizontal="right" vertical="center" wrapText="1"/>
    </xf>
    <xf numFmtId="0" fontId="215" fillId="0" borderId="0" xfId="0" applyFont="1" applyFill="1" applyAlignment="1">
      <alignment vertical="center"/>
    </xf>
    <xf numFmtId="166" fontId="219" fillId="0" borderId="0" xfId="0" applyNumberFormat="1" applyFont="1"/>
    <xf numFmtId="166" fontId="219" fillId="0" borderId="0" xfId="3224" applyNumberFormat="1" applyFont="1"/>
    <xf numFmtId="0" fontId="219" fillId="0" borderId="0" xfId="0" applyFont="1" applyAlignment="1">
      <alignment horizontal="left" indent="2"/>
    </xf>
    <xf numFmtId="166" fontId="218" fillId="0" borderId="0" xfId="2979" applyNumberFormat="1" applyFont="1"/>
    <xf numFmtId="166" fontId="218" fillId="0" borderId="0" xfId="3224" applyNumberFormat="1" applyFont="1"/>
    <xf numFmtId="0" fontId="218" fillId="0" borderId="0" xfId="0" applyFont="1" applyAlignment="1">
      <alignment horizontal="left"/>
    </xf>
    <xf numFmtId="0" fontId="218" fillId="0" borderId="3" xfId="0" applyFont="1" applyFill="1" applyBorder="1" applyAlignment="1">
      <alignment horizontal="right" vertical="center"/>
    </xf>
    <xf numFmtId="0" fontId="218" fillId="0" borderId="3" xfId="0" applyFont="1" applyFill="1" applyBorder="1" applyAlignment="1">
      <alignment horizontal="left" vertical="center"/>
    </xf>
    <xf numFmtId="0" fontId="216" fillId="0" borderId="0" xfId="0" applyFont="1" applyFill="1" applyBorder="1" applyAlignment="1">
      <alignment vertical="center" wrapText="1"/>
    </xf>
    <xf numFmtId="0" fontId="234" fillId="0" borderId="0" xfId="0" applyFont="1" applyFill="1" applyBorder="1" applyAlignment="1">
      <alignment vertical="center" wrapText="1"/>
    </xf>
    <xf numFmtId="3" fontId="219" fillId="0" borderId="0" xfId="0" applyNumberFormat="1" applyFont="1"/>
    <xf numFmtId="0" fontId="218" fillId="0" borderId="0" xfId="0" applyFont="1" applyFill="1" applyBorder="1" applyAlignment="1">
      <alignment horizontal="left" indent="1"/>
    </xf>
    <xf numFmtId="0" fontId="219" fillId="0" borderId="0" xfId="0" applyFont="1" applyAlignment="1">
      <alignment horizontal="right"/>
    </xf>
    <xf numFmtId="0" fontId="217" fillId="0" borderId="0" xfId="0" applyFont="1" applyFill="1" applyBorder="1" applyAlignment="1">
      <alignment horizontal="center" vertical="center" wrapText="1"/>
    </xf>
    <xf numFmtId="0" fontId="223" fillId="0" borderId="0" xfId="0" applyFont="1" applyFill="1" applyAlignment="1">
      <alignment horizontal="left"/>
    </xf>
    <xf numFmtId="0" fontId="223" fillId="0" borderId="0" xfId="0" applyFont="1" applyFill="1" applyBorder="1" applyAlignment="1">
      <alignment horizontal="left"/>
    </xf>
    <xf numFmtId="0" fontId="215" fillId="0" borderId="26" xfId="0" applyFont="1" applyBorder="1" applyAlignment="1">
      <alignment horizontal="left"/>
    </xf>
    <xf numFmtId="3" fontId="219" fillId="0" borderId="0" xfId="4261" applyNumberFormat="1" applyFont="1" applyFill="1" applyBorder="1" applyAlignment="1">
      <alignment horizontal="right" vertical="center"/>
    </xf>
    <xf numFmtId="0" fontId="218" fillId="0" borderId="0" xfId="0" applyFont="1" applyFill="1" applyBorder="1" applyAlignment="1"/>
    <xf numFmtId="3" fontId="218" fillId="0" borderId="0" xfId="4261" applyNumberFormat="1" applyFont="1" applyFill="1" applyBorder="1" applyAlignment="1">
      <alignment horizontal="right" vertical="center"/>
    </xf>
    <xf numFmtId="0" fontId="219" fillId="0" borderId="0" xfId="4261" applyFont="1" applyFill="1" applyBorder="1" applyAlignment="1">
      <alignment horizontal="right" vertical="center"/>
    </xf>
    <xf numFmtId="3" fontId="218" fillId="36" borderId="0" xfId="0" applyNumberFormat="1" applyFont="1" applyFill="1" applyBorder="1" applyAlignment="1">
      <alignment horizontal="center"/>
    </xf>
    <xf numFmtId="0" fontId="217" fillId="0" borderId="0" xfId="0" applyFont="1" applyFill="1" applyBorder="1" applyAlignment="1">
      <alignment horizontal="right" vertical="center" wrapText="1"/>
    </xf>
    <xf numFmtId="0" fontId="223" fillId="0" borderId="0" xfId="0" applyFont="1" applyFill="1" applyAlignment="1"/>
    <xf numFmtId="0" fontId="223" fillId="0" borderId="0" xfId="0" applyFont="1" applyFill="1" applyBorder="1" applyAlignment="1">
      <alignment horizontal="left" vertical="center" wrapText="1"/>
    </xf>
    <xf numFmtId="3" fontId="219" fillId="0" borderId="0" xfId="0" applyNumberFormat="1" applyFont="1" applyBorder="1" applyAlignment="1">
      <alignment horizontal="right" wrapText="1"/>
    </xf>
    <xf numFmtId="3" fontId="219" fillId="0" borderId="0" xfId="0" applyNumberFormat="1" applyFont="1" applyBorder="1" applyAlignment="1">
      <alignment horizontal="right"/>
    </xf>
    <xf numFmtId="0" fontId="219" fillId="0" borderId="0" xfId="23" applyFont="1" applyBorder="1" applyAlignment="1">
      <alignment horizontal="left"/>
    </xf>
    <xf numFmtId="3" fontId="219" fillId="0" borderId="0" xfId="0" applyNumberFormat="1" applyFont="1" applyFill="1" applyBorder="1" applyAlignment="1">
      <alignment horizontal="center"/>
    </xf>
    <xf numFmtId="3" fontId="248" fillId="0" borderId="0" xfId="0" applyNumberFormat="1" applyFont="1" applyFill="1" applyBorder="1" applyAlignment="1">
      <alignment horizontal="right"/>
    </xf>
    <xf numFmtId="3" fontId="249" fillId="0" borderId="0" xfId="0" applyNumberFormat="1" applyFont="1" applyFill="1" applyBorder="1" applyAlignment="1"/>
    <xf numFmtId="0" fontId="218" fillId="0" borderId="0" xfId="0" applyFont="1" applyAlignment="1">
      <alignment horizontal="right"/>
    </xf>
    <xf numFmtId="0" fontId="219" fillId="0" borderId="1" xfId="0" applyFont="1" applyFill="1" applyBorder="1" applyAlignment="1">
      <alignment horizontal="right"/>
    </xf>
    <xf numFmtId="0" fontId="219" fillId="0" borderId="1" xfId="0" applyFont="1" applyBorder="1" applyAlignment="1">
      <alignment horizontal="left" indent="2"/>
    </xf>
    <xf numFmtId="0" fontId="218" fillId="0" borderId="0" xfId="0" applyFont="1"/>
    <xf numFmtId="0" fontId="218" fillId="0" borderId="1" xfId="0" applyFont="1" applyFill="1" applyBorder="1" applyAlignment="1">
      <alignment horizontal="right" vertical="center"/>
    </xf>
    <xf numFmtId="0" fontId="218" fillId="0" borderId="1" xfId="0" applyFont="1" applyFill="1" applyBorder="1" applyAlignment="1">
      <alignment vertical="center"/>
    </xf>
    <xf numFmtId="0" fontId="222" fillId="0" borderId="1" xfId="0" applyFont="1" applyFill="1" applyBorder="1" applyAlignment="1">
      <alignment vertical="center"/>
    </xf>
    <xf numFmtId="0" fontId="215" fillId="0" borderId="0" xfId="17" applyFont="1" applyFill="1"/>
    <xf numFmtId="3" fontId="219" fillId="0" borderId="0" xfId="0" applyNumberFormat="1" applyFont="1" applyFill="1" applyBorder="1" applyAlignment="1">
      <alignment horizontal="left" vertical="top" wrapText="1" indent="2"/>
    </xf>
    <xf numFmtId="0" fontId="215" fillId="0" borderId="34" xfId="0" applyFont="1" applyBorder="1"/>
    <xf numFmtId="167" fontId="219" fillId="0" borderId="0" xfId="8163" applyNumberFormat="1" applyFont="1" applyBorder="1" applyAlignment="1">
      <alignment horizontal="right"/>
    </xf>
    <xf numFmtId="0" fontId="215" fillId="0" borderId="0" xfId="0" applyFont="1" applyAlignment="1">
      <alignment horizontal="left" indent="2"/>
    </xf>
    <xf numFmtId="3" fontId="219" fillId="0" borderId="0" xfId="0" applyNumberFormat="1" applyFont="1" applyFill="1" applyBorder="1" applyAlignment="1">
      <alignment horizontal="left" indent="2"/>
    </xf>
    <xf numFmtId="165" fontId="248" fillId="0" borderId="0" xfId="0" applyNumberFormat="1" applyFont="1" applyFill="1" applyBorder="1" applyAlignment="1">
      <alignment horizontal="right"/>
    </xf>
    <xf numFmtId="0" fontId="219" fillId="0" borderId="0" xfId="0" applyFont="1" applyAlignment="1">
      <alignment horizontal="left" indent="1"/>
    </xf>
    <xf numFmtId="0" fontId="222" fillId="0" borderId="0" xfId="0" applyFont="1" applyFill="1" applyBorder="1" applyAlignment="1">
      <alignment horizontal="left" vertical="center" indent="1"/>
    </xf>
    <xf numFmtId="3" fontId="219" fillId="0" borderId="0" xfId="0" applyNumberFormat="1" applyFont="1" applyAlignment="1">
      <alignment horizontal="left" indent="1"/>
    </xf>
    <xf numFmtId="0" fontId="215" fillId="0" borderId="0" xfId="0" applyFont="1" applyAlignment="1">
      <alignment horizontal="left" indent="1"/>
    </xf>
    <xf numFmtId="0" fontId="215" fillId="0" borderId="0" xfId="0" applyFont="1" applyBorder="1" applyAlignment="1">
      <alignment horizontal="left" indent="1"/>
    </xf>
    <xf numFmtId="3" fontId="222" fillId="0" borderId="0" xfId="0" applyNumberFormat="1" applyFont="1" applyFill="1" applyBorder="1" applyAlignment="1">
      <alignment vertical="center"/>
    </xf>
    <xf numFmtId="3" fontId="215" fillId="0" borderId="0" xfId="0" applyNumberFormat="1" applyFont="1" applyBorder="1"/>
    <xf numFmtId="0" fontId="251" fillId="0" borderId="0" xfId="0" applyNumberFormat="1" applyFont="1" applyFill="1" applyBorder="1" applyAlignment="1">
      <alignment horizontal="center" vertical="center" textRotation="90"/>
    </xf>
    <xf numFmtId="3" fontId="219" fillId="0" borderId="0" xfId="8986" applyNumberFormat="1" applyFont="1" applyFill="1" applyBorder="1" applyAlignment="1"/>
    <xf numFmtId="0" fontId="215" fillId="0" borderId="0" xfId="2980" applyNumberFormat="1" applyFont="1" applyFill="1" applyBorder="1"/>
    <xf numFmtId="0" fontId="222" fillId="0" borderId="0" xfId="0" applyFont="1" applyAlignment="1">
      <alignment horizontal="left" indent="1"/>
    </xf>
    <xf numFmtId="3" fontId="219" fillId="0" borderId="0" xfId="0" applyNumberFormat="1" applyFont="1" applyFill="1" applyBorder="1"/>
    <xf numFmtId="4" fontId="215" fillId="0" borderId="0" xfId="0" applyNumberFormat="1" applyFont="1"/>
    <xf numFmtId="3" fontId="222" fillId="0" borderId="0" xfId="0" applyNumberFormat="1" applyFont="1" applyFill="1" applyBorder="1" applyAlignment="1"/>
    <xf numFmtId="4" fontId="218" fillId="0" borderId="0" xfId="0" applyNumberFormat="1" applyFont="1" applyFill="1" applyBorder="1" applyAlignment="1">
      <alignment horizontal="right"/>
    </xf>
    <xf numFmtId="3" fontId="218" fillId="0" borderId="0" xfId="0" applyNumberFormat="1" applyFont="1" applyFill="1" applyBorder="1" applyAlignment="1"/>
    <xf numFmtId="179" fontId="219" fillId="0" borderId="0" xfId="0" applyNumberFormat="1" applyFont="1" applyFill="1" applyAlignment="1">
      <alignment horizontal="right"/>
    </xf>
    <xf numFmtId="0" fontId="223" fillId="0" borderId="0" xfId="0" applyFont="1"/>
    <xf numFmtId="166" fontId="219" fillId="0" borderId="0" xfId="2980" applyNumberFormat="1" applyFont="1" applyFill="1" applyBorder="1" applyAlignment="1">
      <alignment horizontal="right"/>
    </xf>
    <xf numFmtId="0" fontId="219" fillId="0" borderId="0" xfId="11" applyFont="1" applyFill="1" applyBorder="1" applyAlignment="1">
      <alignment horizontal="left" indent="2"/>
    </xf>
    <xf numFmtId="166" fontId="219" fillId="0" borderId="0" xfId="2980" applyNumberFormat="1" applyFont="1" applyFill="1" applyAlignment="1">
      <alignment horizontal="right"/>
    </xf>
    <xf numFmtId="166" fontId="62" fillId="0" borderId="0" xfId="2980" applyNumberFormat="1" applyFont="1" applyFill="1" applyBorder="1" applyAlignment="1">
      <alignment horizontal="right"/>
    </xf>
    <xf numFmtId="0" fontId="252" fillId="0" borderId="0" xfId="4277" applyFont="1" applyFill="1" applyBorder="1"/>
    <xf numFmtId="189" fontId="56" fillId="0" borderId="0" xfId="2980" applyNumberFormat="1" applyFont="1" applyFill="1" applyBorder="1" applyAlignment="1">
      <alignment horizontal="right"/>
    </xf>
    <xf numFmtId="166" fontId="56" fillId="0" borderId="0" xfId="2980" applyNumberFormat="1" applyFont="1" applyFill="1" applyAlignment="1">
      <alignment horizontal="right"/>
    </xf>
    <xf numFmtId="0" fontId="253" fillId="0" borderId="0" xfId="4277" applyFont="1" applyFill="1" applyBorder="1" applyAlignment="1">
      <alignment horizontal="left" indent="2"/>
    </xf>
    <xf numFmtId="0" fontId="254" fillId="0" borderId="3" xfId="8939" applyFont="1" applyFill="1" applyBorder="1" applyAlignment="1">
      <alignment horizontal="right" vertical="center"/>
    </xf>
    <xf numFmtId="0" fontId="216" fillId="0" borderId="0" xfId="0" applyFont="1" applyFill="1" applyAlignment="1">
      <alignment wrapText="1"/>
    </xf>
    <xf numFmtId="0" fontId="255" fillId="0" borderId="0" xfId="0" applyFont="1" applyFill="1" applyBorder="1"/>
    <xf numFmtId="0" fontId="216" fillId="0" borderId="0" xfId="0" applyFont="1" applyFill="1" applyBorder="1" applyAlignment="1">
      <alignment horizontal="right"/>
    </xf>
    <xf numFmtId="166" fontId="215" fillId="0" borderId="0" xfId="0" applyNumberFormat="1" applyFont="1" applyBorder="1" applyAlignment="1"/>
    <xf numFmtId="3" fontId="230" fillId="0" borderId="0" xfId="0" applyNumberFormat="1" applyFont="1" applyFill="1" applyBorder="1" applyAlignment="1"/>
    <xf numFmtId="166" fontId="256" fillId="0" borderId="0" xfId="2980" applyNumberFormat="1" applyFont="1" applyFill="1" applyBorder="1" applyAlignment="1">
      <alignment horizontal="right"/>
    </xf>
    <xf numFmtId="3" fontId="229" fillId="0" borderId="0" xfId="0" applyNumberFormat="1" applyFont="1" applyFill="1" applyBorder="1" applyAlignment="1"/>
    <xf numFmtId="189" fontId="255" fillId="0" borderId="0" xfId="2980" applyNumberFormat="1" applyFont="1" applyFill="1" applyBorder="1" applyAlignment="1">
      <alignment horizontal="right"/>
    </xf>
    <xf numFmtId="0" fontId="215" fillId="0" borderId="0" xfId="0" applyFont="1" applyFill="1" applyAlignment="1">
      <alignment horizontal="right"/>
    </xf>
    <xf numFmtId="0" fontId="223" fillId="0" borderId="0" xfId="0" applyFont="1" applyFill="1" applyBorder="1" applyAlignment="1">
      <alignment horizontal="right"/>
    </xf>
    <xf numFmtId="0" fontId="222" fillId="0" borderId="0" xfId="0" applyFont="1" applyFill="1" applyBorder="1" applyAlignment="1"/>
    <xf numFmtId="0" fontId="215" fillId="0" borderId="0" xfId="0" applyFont="1" applyFill="1" applyBorder="1" applyAlignment="1">
      <alignment horizontal="right"/>
    </xf>
    <xf numFmtId="3" fontId="218" fillId="36" borderId="0" xfId="0" applyNumberFormat="1" applyFont="1" applyFill="1" applyBorder="1" applyAlignment="1"/>
    <xf numFmtId="0" fontId="220" fillId="0" borderId="0" xfId="0" applyFont="1" applyFill="1" applyBorder="1" applyAlignment="1">
      <alignment vertical="center"/>
    </xf>
    <xf numFmtId="0" fontId="223" fillId="0" borderId="0" xfId="0" applyFont="1" applyFill="1" applyBorder="1" applyAlignment="1"/>
    <xf numFmtId="189" fontId="230" fillId="0" borderId="0" xfId="3224" applyNumberFormat="1" applyFont="1" applyFill="1" applyBorder="1"/>
    <xf numFmtId="189" fontId="219" fillId="0" borderId="0" xfId="3224" applyNumberFormat="1" applyFont="1" applyFill="1" applyBorder="1"/>
    <xf numFmtId="189" fontId="219" fillId="0" borderId="0" xfId="2980" applyNumberFormat="1" applyFont="1" applyFill="1" applyBorder="1"/>
    <xf numFmtId="189" fontId="219" fillId="36" borderId="0" xfId="3224" applyNumberFormat="1" applyFont="1" applyFill="1" applyBorder="1"/>
    <xf numFmtId="189" fontId="219" fillId="36" borderId="0" xfId="2980" applyNumberFormat="1" applyFont="1" applyFill="1" applyBorder="1"/>
    <xf numFmtId="0" fontId="218" fillId="36" borderId="0" xfId="0" applyFont="1" applyFill="1" applyBorder="1" applyAlignment="1">
      <alignment horizontal="right"/>
    </xf>
    <xf numFmtId="189" fontId="219" fillId="0" borderId="0" xfId="3224" applyNumberFormat="1" applyFont="1" applyFill="1"/>
    <xf numFmtId="189" fontId="219" fillId="0" borderId="0" xfId="2980" applyNumberFormat="1" applyFont="1" applyFill="1"/>
    <xf numFmtId="0" fontId="215" fillId="0" borderId="0" xfId="11" applyFont="1" applyBorder="1" applyAlignment="1">
      <alignment horizontal="right"/>
    </xf>
    <xf numFmtId="166" fontId="217" fillId="0" borderId="0" xfId="11" applyNumberFormat="1" applyFont="1" applyFill="1" applyBorder="1" applyAlignment="1">
      <alignment horizontal="right"/>
    </xf>
    <xf numFmtId="166" fontId="215" fillId="0" borderId="0" xfId="0" applyNumberFormat="1" applyFont="1" applyBorder="1"/>
    <xf numFmtId="0" fontId="219" fillId="0" borderId="0" xfId="0" applyFont="1" applyFill="1" applyBorder="1" applyAlignment="1"/>
    <xf numFmtId="0" fontId="219" fillId="0" borderId="0" xfId="11" applyFont="1" applyFill="1" applyBorder="1" applyAlignment="1">
      <alignment horizontal="left" vertical="center"/>
    </xf>
    <xf numFmtId="166" fontId="219" fillId="0" borderId="0" xfId="2999" applyNumberFormat="1" applyFont="1" applyFill="1" applyBorder="1" applyAlignment="1">
      <alignment horizontal="left" vertical="center"/>
    </xf>
    <xf numFmtId="166" fontId="219" fillId="0" borderId="0" xfId="2999" applyNumberFormat="1" applyFont="1" applyFill="1" applyAlignment="1">
      <alignment horizontal="left" vertical="center"/>
    </xf>
    <xf numFmtId="0" fontId="219" fillId="0" borderId="0" xfId="11" applyFont="1" applyFill="1" applyAlignment="1">
      <alignment horizontal="left" vertical="center"/>
    </xf>
    <xf numFmtId="3" fontId="257" fillId="36" borderId="0" xfId="3004" applyNumberFormat="1" applyFont="1" applyFill="1" applyBorder="1" applyAlignment="1">
      <alignment horizontal="right"/>
    </xf>
    <xf numFmtId="0" fontId="220" fillId="39" borderId="0" xfId="38" applyFont="1" applyFill="1" applyBorder="1" applyAlignment="1">
      <alignment horizontal="right" vertical="center"/>
    </xf>
    <xf numFmtId="0" fontId="220" fillId="39" borderId="0" xfId="11" applyFont="1" applyFill="1" applyBorder="1" applyAlignment="1">
      <alignment horizontal="left" vertical="center"/>
    </xf>
    <xf numFmtId="0" fontId="222" fillId="0" borderId="0" xfId="11" applyFont="1" applyFill="1" applyBorder="1" applyAlignment="1">
      <alignment horizontal="right" vertical="center"/>
    </xf>
    <xf numFmtId="0" fontId="222" fillId="0" borderId="0" xfId="11" applyFont="1" applyFill="1" applyBorder="1" applyAlignment="1">
      <alignment horizontal="left" vertical="center"/>
    </xf>
    <xf numFmtId="0" fontId="215" fillId="0" borderId="0" xfId="0" applyFont="1" applyBorder="1" applyAlignment="1">
      <alignment horizontal="right"/>
    </xf>
    <xf numFmtId="0" fontId="216" fillId="0" borderId="0" xfId="0" applyFont="1" applyFill="1" applyBorder="1" applyAlignment="1">
      <alignment horizontal="left"/>
    </xf>
    <xf numFmtId="1" fontId="223" fillId="0" borderId="0" xfId="0" applyNumberFormat="1" applyFont="1" applyFill="1" applyBorder="1"/>
    <xf numFmtId="1" fontId="218" fillId="36" borderId="0" xfId="0" applyNumberFormat="1" applyFont="1" applyFill="1" applyBorder="1"/>
    <xf numFmtId="1" fontId="218" fillId="0" borderId="0" xfId="0" applyNumberFormat="1" applyFont="1" applyFill="1" applyBorder="1" applyAlignment="1" applyProtection="1"/>
    <xf numFmtId="1" fontId="218" fillId="36" borderId="0" xfId="0" applyNumberFormat="1" applyFont="1" applyFill="1" applyBorder="1" applyAlignment="1" applyProtection="1"/>
    <xf numFmtId="0" fontId="220" fillId="0" borderId="0" xfId="0" applyFont="1" applyFill="1" applyBorder="1"/>
    <xf numFmtId="0" fontId="220" fillId="39" borderId="0" xfId="0" applyFont="1" applyFill="1" applyBorder="1"/>
    <xf numFmtId="0" fontId="235" fillId="0" borderId="0" xfId="0" applyFont="1" applyFill="1" applyBorder="1" applyAlignment="1">
      <alignment horizontal="right"/>
    </xf>
    <xf numFmtId="2" fontId="219" fillId="0" borderId="0" xfId="0" applyNumberFormat="1" applyFont="1"/>
    <xf numFmtId="0" fontId="219" fillId="0" borderId="0" xfId="0" applyFont="1" applyFill="1" applyBorder="1" applyAlignment="1">
      <alignment horizontal="left"/>
    </xf>
    <xf numFmtId="165" fontId="219" fillId="0" borderId="0" xfId="5201" applyNumberFormat="1" applyFont="1" applyFill="1" applyBorder="1" applyAlignment="1">
      <alignment horizontal="right"/>
    </xf>
    <xf numFmtId="0" fontId="219" fillId="0" borderId="0" xfId="38" applyFont="1" applyFill="1" applyBorder="1" applyAlignment="1"/>
    <xf numFmtId="167" fontId="219" fillId="0" borderId="0" xfId="38" applyNumberFormat="1" applyFont="1" applyFill="1" applyBorder="1" applyAlignment="1"/>
    <xf numFmtId="0" fontId="219" fillId="0" borderId="0" xfId="0" applyFont="1" applyFill="1" applyBorder="1" applyAlignment="1">
      <alignment horizontal="left" vertical="center" wrapText="1"/>
    </xf>
    <xf numFmtId="0" fontId="219" fillId="0" borderId="0" xfId="38" applyFont="1" applyFill="1" applyBorder="1" applyAlignment="1">
      <alignment horizontal="right" wrapText="1"/>
    </xf>
    <xf numFmtId="0" fontId="219" fillId="0" borderId="0" xfId="38" applyFont="1" applyFill="1" applyBorder="1" applyAlignment="1">
      <alignment horizontal="right"/>
    </xf>
    <xf numFmtId="0" fontId="219" fillId="0" borderId="0" xfId="4800" applyFont="1" applyFill="1" applyBorder="1" applyAlignment="1">
      <alignment horizontal="left"/>
    </xf>
    <xf numFmtId="0" fontId="219" fillId="0" borderId="0" xfId="38" applyFont="1" applyFill="1" applyBorder="1" applyAlignment="1">
      <alignment vertical="center" wrapText="1"/>
    </xf>
    <xf numFmtId="0" fontId="218" fillId="0" borderId="0" xfId="38" applyFont="1" applyFill="1" applyBorder="1" applyAlignment="1">
      <alignment horizontal="right" vertical="center"/>
    </xf>
    <xf numFmtId="167" fontId="219" fillId="0" borderId="0" xfId="0" applyNumberFormat="1" applyFont="1" applyFill="1" applyBorder="1" applyAlignment="1">
      <alignment horizontal="center" vertical="center"/>
    </xf>
    <xf numFmtId="0" fontId="219" fillId="0" borderId="0" xfId="11" applyFont="1" applyFill="1" applyBorder="1" applyAlignment="1">
      <alignment horizontal="left"/>
    </xf>
    <xf numFmtId="167" fontId="215" fillId="0" borderId="0" xfId="0" applyNumberFormat="1" applyFont="1" applyFill="1" applyBorder="1" applyAlignment="1">
      <alignment horizontal="center" vertical="center"/>
    </xf>
    <xf numFmtId="0" fontId="218" fillId="0" borderId="0" xfId="0" applyFont="1" applyFill="1" applyBorder="1" applyAlignment="1">
      <alignment horizontal="right" vertical="center"/>
    </xf>
    <xf numFmtId="0" fontId="218" fillId="38" borderId="0" xfId="0" applyFont="1" applyFill="1" applyBorder="1" applyAlignment="1">
      <alignment horizontal="right" vertical="center"/>
    </xf>
    <xf numFmtId="0" fontId="219" fillId="0" borderId="0" xfId="11" applyFont="1" applyFill="1" applyBorder="1" applyAlignment="1"/>
    <xf numFmtId="0" fontId="235" fillId="0" borderId="0" xfId="0" applyFont="1" applyFill="1" applyBorder="1" applyAlignment="1">
      <alignment horizontal="left" wrapText="1"/>
    </xf>
    <xf numFmtId="3" fontId="219" fillId="0" borderId="0" xfId="11" applyNumberFormat="1" applyFont="1" applyFill="1" applyBorder="1" applyAlignment="1"/>
    <xf numFmtId="3" fontId="219" fillId="0" borderId="0" xfId="4871" applyNumberFormat="1" applyFont="1" applyFill="1" applyBorder="1" applyAlignment="1">
      <alignment horizontal="right"/>
    </xf>
    <xf numFmtId="3" fontId="219" fillId="0" borderId="0" xfId="11" applyNumberFormat="1" applyFont="1" applyFill="1" applyBorder="1" applyAlignment="1">
      <alignment horizontal="right"/>
    </xf>
    <xf numFmtId="3" fontId="219" fillId="36" borderId="0" xfId="11" applyNumberFormat="1" applyFont="1" applyFill="1" applyBorder="1" applyAlignment="1">
      <alignment horizontal="right"/>
    </xf>
    <xf numFmtId="0" fontId="218" fillId="36" borderId="0" xfId="0" applyFont="1" applyFill="1" applyBorder="1" applyAlignment="1">
      <alignment horizontal="left" vertical="center" wrapText="1"/>
    </xf>
    <xf numFmtId="0" fontId="218" fillId="36" borderId="0" xfId="0" applyFont="1" applyFill="1" applyBorder="1" applyAlignment="1">
      <alignment horizontal="left" vertical="center"/>
    </xf>
    <xf numFmtId="3" fontId="218" fillId="36" borderId="0" xfId="11" applyNumberFormat="1" applyFont="1" applyFill="1" applyBorder="1" applyAlignment="1">
      <alignment horizontal="left"/>
    </xf>
    <xf numFmtId="3" fontId="218" fillId="36" borderId="0" xfId="11" applyNumberFormat="1" applyFont="1" applyFill="1" applyBorder="1" applyAlignment="1">
      <alignment horizontal="right"/>
    </xf>
    <xf numFmtId="3" fontId="218" fillId="0" borderId="0" xfId="11" applyNumberFormat="1" applyFont="1" applyFill="1" applyBorder="1" applyAlignment="1">
      <alignment horizontal="right"/>
    </xf>
    <xf numFmtId="0" fontId="218" fillId="0" borderId="0" xfId="0" applyFont="1" applyFill="1" applyBorder="1" applyAlignment="1">
      <alignment horizontal="left" vertical="center" wrapText="1"/>
    </xf>
    <xf numFmtId="0" fontId="218" fillId="0" borderId="0" xfId="0" applyFont="1" applyFill="1" applyBorder="1" applyAlignment="1">
      <alignment horizontal="left" vertical="center"/>
    </xf>
    <xf numFmtId="3" fontId="218" fillId="0" borderId="0" xfId="4871" applyNumberFormat="1" applyFont="1" applyFill="1" applyBorder="1" applyAlignment="1">
      <alignment horizontal="right"/>
    </xf>
    <xf numFmtId="189" fontId="219" fillId="0" borderId="0" xfId="0" applyNumberFormat="1" applyFont="1" applyFill="1" applyBorder="1"/>
    <xf numFmtId="189" fontId="219" fillId="0" borderId="0" xfId="2980" applyNumberFormat="1" applyFont="1" applyFill="1" applyAlignment="1">
      <alignment horizontal="right"/>
    </xf>
    <xf numFmtId="189" fontId="219" fillId="0" borderId="0" xfId="2980" applyNumberFormat="1" applyFont="1" applyAlignment="1">
      <alignment horizontal="right"/>
    </xf>
    <xf numFmtId="189" fontId="219" fillId="0" borderId="0" xfId="2980" applyNumberFormat="1" applyFont="1" applyFill="1" applyBorder="1" applyAlignment="1">
      <alignment horizontal="right"/>
    </xf>
    <xf numFmtId="0" fontId="259" fillId="0" borderId="0" xfId="0" applyFont="1" applyBorder="1" applyAlignment="1">
      <alignment horizontal="center" vertical="center" textRotation="90"/>
    </xf>
    <xf numFmtId="189" fontId="215" fillId="0" borderId="0" xfId="2980" applyNumberFormat="1" applyFont="1" applyAlignment="1">
      <alignment horizontal="right"/>
    </xf>
    <xf numFmtId="186" fontId="215" fillId="0" borderId="0" xfId="0" applyNumberFormat="1" applyFont="1"/>
    <xf numFmtId="189" fontId="219" fillId="0" borderId="0" xfId="3224" applyNumberFormat="1" applyFont="1" applyAlignment="1">
      <alignment horizontal="right"/>
    </xf>
    <xf numFmtId="189" fontId="219" fillId="0" borderId="0" xfId="8986" applyNumberFormat="1" applyFont="1" applyAlignment="1">
      <alignment horizontal="right"/>
    </xf>
    <xf numFmtId="189" fontId="219" fillId="0" borderId="0" xfId="2980" applyNumberFormat="1" applyFont="1" applyBorder="1" applyAlignment="1">
      <alignment horizontal="right"/>
    </xf>
    <xf numFmtId="186" fontId="219" fillId="0" borderId="0" xfId="3224" applyNumberFormat="1" applyFont="1" applyAlignment="1">
      <alignment horizontal="right"/>
    </xf>
    <xf numFmtId="186" fontId="219" fillId="0" borderId="0" xfId="2980" applyNumberFormat="1" applyFont="1" applyAlignment="1">
      <alignment horizontal="right"/>
    </xf>
    <xf numFmtId="167" fontId="215" fillId="0" borderId="0" xfId="0" applyNumberFormat="1" applyFont="1" applyAlignment="1">
      <alignment horizontal="right"/>
    </xf>
    <xf numFmtId="1" fontId="219" fillId="0" borderId="0" xfId="0" applyNumberFormat="1" applyFont="1" applyFill="1" applyBorder="1" applyAlignment="1" applyProtection="1"/>
    <xf numFmtId="0" fontId="222" fillId="0" borderId="0" xfId="0" applyFont="1" applyBorder="1"/>
    <xf numFmtId="3" fontId="218" fillId="36" borderId="0" xfId="0" applyNumberFormat="1" applyFont="1" applyFill="1" applyBorder="1"/>
    <xf numFmtId="3" fontId="215" fillId="0" borderId="0" xfId="0" applyNumberFormat="1" applyFont="1" applyFill="1"/>
    <xf numFmtId="0" fontId="216" fillId="0" borderId="0" xfId="0" applyFont="1" applyFill="1" applyAlignment="1">
      <alignment horizontal="left"/>
    </xf>
    <xf numFmtId="3" fontId="218" fillId="0" borderId="0" xfId="0" applyNumberFormat="1" applyFont="1" applyFill="1" applyBorder="1"/>
    <xf numFmtId="0" fontId="233" fillId="0" borderId="0" xfId="0" applyFont="1" applyAlignment="1">
      <alignment vertical="center"/>
    </xf>
    <xf numFmtId="0" fontId="219" fillId="0" borderId="35" xfId="0" applyFont="1" applyFill="1" applyBorder="1" applyAlignment="1">
      <alignment horizontal="left" indent="2"/>
    </xf>
    <xf numFmtId="3" fontId="219" fillId="0" borderId="0" xfId="0" applyNumberFormat="1" applyFont="1" applyFill="1" applyAlignment="1">
      <alignment horizontal="right"/>
    </xf>
    <xf numFmtId="3" fontId="218" fillId="0" borderId="0" xfId="0" applyNumberFormat="1" applyFont="1" applyFill="1" applyBorder="1" applyAlignment="1">
      <alignment horizontal="right" vertical="center"/>
    </xf>
    <xf numFmtId="0" fontId="231" fillId="39" borderId="0" xfId="0" applyFont="1" applyFill="1" applyBorder="1" applyAlignment="1">
      <alignment horizontal="right" vertical="center"/>
    </xf>
    <xf numFmtId="0" fontId="228" fillId="39" borderId="0" xfId="0" applyFont="1" applyFill="1" applyBorder="1"/>
    <xf numFmtId="0" fontId="231" fillId="39" borderId="0" xfId="0" applyFont="1" applyFill="1" applyBorder="1" applyAlignment="1">
      <alignment vertical="center"/>
    </xf>
    <xf numFmtId="0" fontId="219" fillId="0" borderId="35" xfId="0" applyFont="1" applyFill="1" applyBorder="1"/>
    <xf numFmtId="167" fontId="215" fillId="0" borderId="1" xfId="0" applyNumberFormat="1" applyFont="1" applyBorder="1"/>
    <xf numFmtId="3" fontId="219" fillId="0" borderId="1" xfId="0" applyNumberFormat="1" applyFont="1" applyFill="1" applyBorder="1"/>
    <xf numFmtId="0" fontId="219" fillId="0" borderId="1" xfId="0" applyFont="1" applyFill="1" applyBorder="1" applyAlignment="1">
      <alignment horizontal="left" indent="2"/>
    </xf>
    <xf numFmtId="165" fontId="215" fillId="0" borderId="0" xfId="0" applyNumberFormat="1" applyFont="1" applyBorder="1"/>
    <xf numFmtId="165" fontId="257" fillId="0" borderId="0" xfId="0" applyNumberFormat="1" applyFont="1" applyFill="1" applyBorder="1" applyAlignment="1"/>
    <xf numFmtId="165" fontId="257" fillId="36" borderId="0" xfId="0" applyNumberFormat="1" applyFont="1" applyFill="1" applyBorder="1" applyAlignment="1"/>
    <xf numFmtId="3" fontId="218" fillId="0" borderId="2" xfId="0" applyNumberFormat="1" applyFont="1" applyFill="1" applyBorder="1"/>
    <xf numFmtId="0" fontId="231" fillId="0" borderId="0" xfId="0" applyFont="1" applyFill="1" applyBorder="1" applyAlignment="1">
      <alignment vertical="center"/>
    </xf>
    <xf numFmtId="0" fontId="248" fillId="0" borderId="0" xfId="10" applyFont="1" applyFill="1" applyBorder="1" applyAlignment="1">
      <alignment horizontal="right" indent="2"/>
    </xf>
    <xf numFmtId="0" fontId="184" fillId="0" borderId="0" xfId="9367"/>
    <xf numFmtId="179" fontId="215" fillId="0" borderId="0" xfId="2" applyNumberFormat="1" applyFont="1"/>
    <xf numFmtId="0" fontId="219" fillId="0" borderId="35" xfId="0" applyFont="1" applyFill="1" applyBorder="1" applyAlignment="1">
      <alignment horizontal="left"/>
    </xf>
    <xf numFmtId="0" fontId="231" fillId="39" borderId="0" xfId="0" applyFont="1" applyFill="1" applyBorder="1" applyAlignment="1">
      <alignment horizontal="center" vertical="center"/>
    </xf>
    <xf numFmtId="0" fontId="231" fillId="39" borderId="0" xfId="4277" applyFont="1" applyFill="1" applyBorder="1" applyAlignment="1">
      <alignment vertical="center"/>
    </xf>
    <xf numFmtId="0" fontId="218" fillId="0" borderId="2" xfId="0" applyFont="1" applyFill="1" applyBorder="1"/>
    <xf numFmtId="0" fontId="222" fillId="0" borderId="3" xfId="0" applyFont="1" applyFill="1" applyBorder="1" applyAlignment="1">
      <alignment horizontal="right" vertical="center"/>
    </xf>
    <xf numFmtId="0" fontId="222" fillId="0" borderId="3" xfId="0" applyFont="1" applyFill="1" applyBorder="1" applyAlignment="1">
      <alignment vertical="center"/>
    </xf>
    <xf numFmtId="0" fontId="217" fillId="0" borderId="2" xfId="0" applyFont="1" applyFill="1" applyBorder="1" applyAlignment="1"/>
    <xf numFmtId="0" fontId="216" fillId="0" borderId="2" xfId="0" applyFont="1" applyFill="1" applyBorder="1" applyAlignment="1"/>
    <xf numFmtId="3" fontId="248" fillId="0" borderId="0" xfId="4302" applyNumberFormat="1" applyFont="1" applyFill="1" applyBorder="1" applyAlignment="1"/>
    <xf numFmtId="3" fontId="222" fillId="0" borderId="0" xfId="0" applyNumberFormat="1" applyFont="1"/>
    <xf numFmtId="3" fontId="218" fillId="0" borderId="3" xfId="0" applyNumberFormat="1" applyFont="1" applyFill="1" applyBorder="1" applyAlignment="1">
      <alignment horizontal="right" vertical="center"/>
    </xf>
    <xf numFmtId="0" fontId="222" fillId="0" borderId="2" xfId="0" applyFont="1" applyFill="1" applyBorder="1" applyAlignment="1">
      <alignment vertical="center"/>
    </xf>
    <xf numFmtId="0" fontId="219" fillId="0" borderId="0" xfId="0" applyFont="1" applyFill="1" applyBorder="1" applyAlignment="1">
      <alignment wrapText="1"/>
    </xf>
    <xf numFmtId="0" fontId="220" fillId="39" borderId="0" xfId="0" applyFont="1" applyFill="1" applyBorder="1" applyAlignment="1">
      <alignment horizontal="center" vertical="center" wrapText="1"/>
    </xf>
    <xf numFmtId="0" fontId="234" fillId="0" borderId="0" xfId="0" applyFont="1" applyFill="1" applyAlignment="1">
      <alignment horizontal="left"/>
    </xf>
    <xf numFmtId="3" fontId="248" fillId="0" borderId="0" xfId="4302" applyNumberFormat="1" applyFont="1" applyFill="1" applyBorder="1"/>
    <xf numFmtId="3" fontId="245" fillId="0" borderId="0" xfId="0" applyNumberFormat="1" applyFont="1" applyFill="1" applyBorder="1" applyAlignment="1">
      <alignment horizontal="right"/>
    </xf>
    <xf numFmtId="3" fontId="248" fillId="38" borderId="0" xfId="4302" applyNumberFormat="1" applyFont="1" applyFill="1" applyBorder="1"/>
    <xf numFmtId="3" fontId="219" fillId="7" borderId="0" xfId="0" applyNumberFormat="1" applyFont="1" applyFill="1" applyBorder="1"/>
    <xf numFmtId="37" fontId="215" fillId="0" borderId="0" xfId="0" applyNumberFormat="1" applyFont="1" applyFill="1"/>
    <xf numFmtId="3" fontId="257" fillId="36" borderId="0" xfId="4302" applyNumberFormat="1" applyFont="1" applyFill="1" applyBorder="1"/>
    <xf numFmtId="0" fontId="234" fillId="0" borderId="0" xfId="0" applyFont="1"/>
    <xf numFmtId="0" fontId="218" fillId="0" borderId="0" xfId="0" applyFont="1" applyFill="1" applyBorder="1" applyAlignment="1">
      <alignment horizontal="left" indent="2"/>
    </xf>
    <xf numFmtId="3" fontId="218" fillId="36" borderId="0" xfId="0" applyNumberFormat="1" applyFont="1" applyFill="1" applyBorder="1" applyAlignment="1">
      <alignment horizontal="right" vertical="center"/>
    </xf>
    <xf numFmtId="0" fontId="248" fillId="0" borderId="0" xfId="5208" applyFont="1" applyBorder="1"/>
    <xf numFmtId="0" fontId="248" fillId="0" borderId="0" xfId="5208" applyFont="1"/>
    <xf numFmtId="0" fontId="248" fillId="36" borderId="0" xfId="5208" applyFont="1" applyFill="1"/>
    <xf numFmtId="3" fontId="222" fillId="0" borderId="0" xfId="0" applyNumberFormat="1" applyFont="1" applyFill="1" applyBorder="1" applyAlignment="1">
      <alignment horizontal="right" vertical="center"/>
    </xf>
    <xf numFmtId="0" fontId="233" fillId="0" borderId="0" xfId="0" applyFont="1" applyAlignment="1"/>
    <xf numFmtId="0" fontId="132" fillId="0" borderId="0" xfId="0" applyFont="1" applyFill="1" applyBorder="1" applyAlignment="1">
      <alignment horizontal="left" vertical="center"/>
    </xf>
    <xf numFmtId="0" fontId="148" fillId="0" borderId="1" xfId="0" applyFont="1" applyFill="1" applyBorder="1" applyAlignment="1">
      <alignment horizontal="left" vertical="center"/>
    </xf>
    <xf numFmtId="0" fontId="147" fillId="0" borderId="0" xfId="0" applyFont="1" applyFill="1" applyBorder="1" applyAlignment="1">
      <alignment horizontal="left" vertical="center" wrapText="1"/>
    </xf>
    <xf numFmtId="0" fontId="65" fillId="0" borderId="2" xfId="0" applyFont="1" applyFill="1" applyBorder="1" applyAlignment="1">
      <alignment vertical="center"/>
    </xf>
    <xf numFmtId="0" fontId="65" fillId="0" borderId="1" xfId="0" applyFont="1" applyFill="1" applyBorder="1" applyAlignment="1">
      <alignment vertical="center"/>
    </xf>
    <xf numFmtId="0" fontId="103" fillId="0" borderId="0" xfId="17" applyFont="1" applyFill="1" applyBorder="1" applyAlignment="1">
      <alignment horizontal="justify" vertical="center" wrapText="1"/>
    </xf>
    <xf numFmtId="0" fontId="116" fillId="0" borderId="0" xfId="17" applyFont="1" applyFill="1" applyAlignment="1">
      <alignment horizontal="left" vertical="center" wrapText="1"/>
    </xf>
    <xf numFmtId="0" fontId="116" fillId="0" borderId="0" xfId="17" applyFont="1" applyFill="1" applyBorder="1" applyAlignment="1">
      <alignment horizontal="left" vertical="center" wrapText="1"/>
    </xf>
    <xf numFmtId="0" fontId="140" fillId="0" borderId="0" xfId="17" applyFont="1" applyFill="1" applyBorder="1" applyAlignment="1">
      <alignment horizontal="center" vertical="center" textRotation="90" wrapText="1"/>
    </xf>
    <xf numFmtId="0" fontId="132" fillId="0" borderId="0" xfId="17" applyFont="1" applyFill="1" applyBorder="1" applyAlignment="1">
      <alignment horizontal="left" vertical="center" wrapText="1"/>
    </xf>
    <xf numFmtId="0" fontId="132" fillId="0" borderId="1" xfId="17" applyFont="1" applyFill="1" applyBorder="1" applyAlignment="1">
      <alignment horizontal="left" vertical="center" wrapText="1"/>
    </xf>
    <xf numFmtId="0" fontId="132" fillId="0" borderId="0" xfId="17" applyFont="1" applyFill="1" applyAlignment="1">
      <alignment horizontal="left" vertical="center" wrapText="1"/>
    </xf>
    <xf numFmtId="0" fontId="1" fillId="0" borderId="0" xfId="17" applyFont="1" applyFill="1" applyBorder="1" applyAlignment="1">
      <alignment horizontal="justify" vertical="center" wrapText="1"/>
    </xf>
    <xf numFmtId="0" fontId="132" fillId="0" borderId="0" xfId="0" applyFont="1" applyFill="1" applyBorder="1" applyAlignment="1">
      <alignment horizontal="left" vertical="center"/>
    </xf>
    <xf numFmtId="0" fontId="65" fillId="0" borderId="2" xfId="0" applyFont="1" applyFill="1" applyBorder="1" applyAlignment="1">
      <alignment horizontal="left" vertical="center"/>
    </xf>
    <xf numFmtId="0" fontId="65" fillId="0" borderId="1" xfId="0" applyFont="1" applyFill="1" applyBorder="1" applyAlignment="1">
      <alignment horizontal="left" vertical="center"/>
    </xf>
    <xf numFmtId="0" fontId="65" fillId="0" borderId="8" xfId="0" applyFont="1" applyFill="1" applyBorder="1" applyAlignment="1">
      <alignment horizontal="center" vertical="center"/>
    </xf>
    <xf numFmtId="0" fontId="65" fillId="0" borderId="6" xfId="0" applyFont="1" applyFill="1" applyBorder="1" applyAlignment="1">
      <alignment horizontal="center" vertical="center"/>
    </xf>
    <xf numFmtId="0" fontId="65" fillId="0" borderId="7" xfId="0" applyFont="1" applyFill="1" applyBorder="1" applyAlignment="1">
      <alignment horizontal="center" vertical="center"/>
    </xf>
    <xf numFmtId="0" fontId="132" fillId="0" borderId="0" xfId="0" applyFont="1" applyFill="1" applyAlignment="1">
      <alignment horizontal="left" vertical="center"/>
    </xf>
    <xf numFmtId="0" fontId="150" fillId="0" borderId="2" xfId="0" applyFont="1" applyFill="1" applyBorder="1" applyAlignment="1">
      <alignment horizontal="left" vertical="center"/>
    </xf>
    <xf numFmtId="0" fontId="150" fillId="0" borderId="1" xfId="0" applyFont="1" applyFill="1" applyBorder="1" applyAlignment="1">
      <alignment horizontal="left" vertical="center"/>
    </xf>
    <xf numFmtId="0" fontId="132" fillId="0" borderId="0" xfId="0" applyFont="1" applyFill="1" applyAlignment="1">
      <alignment horizontal="left" vertical="center" wrapText="1"/>
    </xf>
    <xf numFmtId="0" fontId="152" fillId="0" borderId="8" xfId="0" applyFont="1" applyFill="1" applyBorder="1" applyAlignment="1">
      <alignment horizontal="center" vertical="center"/>
    </xf>
    <xf numFmtId="0" fontId="152" fillId="0" borderId="6" xfId="0" applyFont="1" applyFill="1" applyBorder="1" applyAlignment="1">
      <alignment horizontal="center" vertical="center"/>
    </xf>
    <xf numFmtId="0" fontId="144" fillId="0" borderId="0" xfId="0" applyFont="1" applyFill="1" applyBorder="1" applyAlignment="1">
      <alignment horizontal="left" vertical="center" wrapText="1"/>
    </xf>
    <xf numFmtId="0" fontId="152" fillId="0" borderId="7" xfId="0" applyFont="1" applyFill="1" applyBorder="1" applyAlignment="1">
      <alignment horizontal="center" vertical="center"/>
    </xf>
    <xf numFmtId="0" fontId="103" fillId="0" borderId="0" xfId="0" applyFont="1" applyFill="1" applyBorder="1" applyAlignment="1">
      <alignment horizontal="justify" vertical="center"/>
    </xf>
    <xf numFmtId="0" fontId="144" fillId="0" borderId="0" xfId="0" applyFont="1" applyFill="1" applyBorder="1" applyAlignment="1">
      <alignment horizontal="left" vertical="center"/>
    </xf>
    <xf numFmtId="0" fontId="148" fillId="0" borderId="1" xfId="0" applyFont="1" applyFill="1" applyBorder="1" applyAlignment="1">
      <alignment horizontal="left" vertical="center"/>
    </xf>
    <xf numFmtId="0" fontId="158" fillId="0" borderId="0" xfId="0" applyFont="1" applyFill="1" applyAlignment="1">
      <alignment horizontal="left" vertical="center" wrapText="1"/>
    </xf>
    <xf numFmtId="0" fontId="103" fillId="0" borderId="0" xfId="0" applyFont="1" applyFill="1" applyAlignment="1">
      <alignment horizontal="justify" vertical="center" wrapText="1"/>
    </xf>
    <xf numFmtId="0" fontId="103" fillId="0" borderId="0" xfId="0" applyNumberFormat="1" applyFont="1" applyFill="1" applyAlignment="1">
      <alignment horizontal="justify" vertical="center" wrapText="1"/>
    </xf>
    <xf numFmtId="0" fontId="145" fillId="0" borderId="0" xfId="0" applyFont="1" applyFill="1" applyBorder="1" applyAlignment="1">
      <alignment horizontal="left" vertical="center"/>
    </xf>
    <xf numFmtId="0" fontId="92" fillId="0" borderId="0" xfId="0" applyFont="1" applyFill="1" applyAlignment="1">
      <alignment horizontal="left" vertical="center" wrapText="1"/>
    </xf>
    <xf numFmtId="0" fontId="92" fillId="0" borderId="0" xfId="0" applyFont="1" applyFill="1" applyAlignment="1">
      <alignment horizontal="left" vertical="center"/>
    </xf>
    <xf numFmtId="0" fontId="65" fillId="0" borderId="2" xfId="0" applyFont="1" applyFill="1" applyBorder="1" applyAlignment="1">
      <alignment horizontal="right" vertical="center" wrapText="1"/>
    </xf>
    <xf numFmtId="0" fontId="65" fillId="0" borderId="1" xfId="0" applyFont="1" applyFill="1" applyBorder="1" applyAlignment="1">
      <alignment horizontal="right" vertical="center" wrapText="1"/>
    </xf>
    <xf numFmtId="0" fontId="65" fillId="0" borderId="8" xfId="0" applyFont="1" applyFill="1" applyBorder="1" applyAlignment="1">
      <alignment horizontal="center" vertical="center" wrapText="1"/>
    </xf>
    <xf numFmtId="0" fontId="65" fillId="0" borderId="7" xfId="0" applyFont="1" applyFill="1" applyBorder="1" applyAlignment="1">
      <alignment horizontal="center" vertical="center" wrapText="1"/>
    </xf>
    <xf numFmtId="0" fontId="145" fillId="0" borderId="2" xfId="0" applyFont="1" applyFill="1" applyBorder="1" applyAlignment="1">
      <alignment horizontal="left" vertical="center"/>
    </xf>
    <xf numFmtId="0" fontId="89" fillId="0" borderId="6" xfId="0" applyFont="1" applyFill="1" applyBorder="1" applyAlignment="1">
      <alignment horizontal="center" vertical="center"/>
    </xf>
    <xf numFmtId="0" fontId="89" fillId="0" borderId="7" xfId="0" applyFont="1" applyFill="1" applyBorder="1" applyAlignment="1">
      <alignment horizontal="center" vertical="center"/>
    </xf>
    <xf numFmtId="0" fontId="144" fillId="0" borderId="0" xfId="17" applyFont="1" applyFill="1" applyBorder="1" applyAlignment="1">
      <alignment horizontal="justify" vertical="center" wrapText="1"/>
    </xf>
    <xf numFmtId="0" fontId="144" fillId="0" borderId="0" xfId="17" applyFont="1" applyFill="1" applyBorder="1" applyAlignment="1">
      <alignment horizontal="justify" vertical="center"/>
    </xf>
    <xf numFmtId="0" fontId="147" fillId="0" borderId="0" xfId="17" applyFont="1" applyFill="1" applyBorder="1" applyAlignment="1">
      <alignment horizontal="left" vertical="center"/>
    </xf>
    <xf numFmtId="0" fontId="132" fillId="0" borderId="1" xfId="17" applyFont="1" applyFill="1" applyBorder="1" applyAlignment="1">
      <alignment horizontal="left" vertical="center"/>
    </xf>
    <xf numFmtId="0" fontId="144" fillId="0" borderId="0" xfId="0" applyFont="1" applyFill="1" applyBorder="1" applyAlignment="1">
      <alignment horizontal="justify" vertical="center" wrapText="1"/>
    </xf>
    <xf numFmtId="0" fontId="144" fillId="0" borderId="0" xfId="0" applyFont="1" applyFill="1" applyBorder="1" applyAlignment="1">
      <alignment horizontal="justify" vertical="center"/>
    </xf>
    <xf numFmtId="0" fontId="147" fillId="0" borderId="0" xfId="0" applyFont="1" applyFill="1" applyBorder="1" applyAlignment="1">
      <alignment horizontal="left" vertical="center"/>
    </xf>
    <xf numFmtId="0" fontId="92" fillId="0" borderId="0" xfId="0" applyFont="1" applyFill="1" applyBorder="1" applyAlignment="1">
      <alignment horizontal="left" vertical="center" wrapText="1"/>
    </xf>
    <xf numFmtId="0" fontId="144" fillId="0" borderId="0" xfId="0" applyFont="1" applyFill="1" applyBorder="1" applyAlignment="1">
      <alignment horizontal="justify" vertical="center" wrapText="1" readingOrder="1"/>
    </xf>
    <xf numFmtId="0" fontId="144" fillId="0" borderId="0" xfId="0" applyFont="1" applyFill="1" applyBorder="1" applyAlignment="1">
      <alignment horizontal="justify" vertical="center" readingOrder="1"/>
    </xf>
    <xf numFmtId="0" fontId="65" fillId="0" borderId="2" xfId="0" applyFont="1" applyFill="1" applyBorder="1" applyAlignment="1">
      <alignment horizontal="left" vertical="center" readingOrder="1"/>
    </xf>
    <xf numFmtId="0" fontId="65" fillId="0" borderId="1" xfId="0" applyFont="1" applyFill="1" applyBorder="1" applyAlignment="1">
      <alignment horizontal="left" vertical="center" readingOrder="1"/>
    </xf>
    <xf numFmtId="0" fontId="65" fillId="0" borderId="8" xfId="0" applyFont="1" applyFill="1" applyBorder="1" applyAlignment="1">
      <alignment horizontal="center" vertical="center" readingOrder="1"/>
    </xf>
    <xf numFmtId="0" fontId="65" fillId="0" borderId="6" xfId="0" applyFont="1" applyFill="1" applyBorder="1" applyAlignment="1">
      <alignment horizontal="center" vertical="center" readingOrder="1"/>
    </xf>
    <xf numFmtId="0" fontId="65" fillId="0" borderId="6" xfId="0" applyFont="1" applyFill="1" applyBorder="1" applyAlignment="1">
      <alignment horizontal="center" vertical="center" wrapText="1" readingOrder="1"/>
    </xf>
    <xf numFmtId="0" fontId="65" fillId="0" borderId="7" xfId="0" applyFont="1" applyFill="1" applyBorder="1" applyAlignment="1">
      <alignment horizontal="center" vertical="center" wrapText="1" readingOrder="1"/>
    </xf>
    <xf numFmtId="0" fontId="132" fillId="0" borderId="0" xfId="0" applyFont="1" applyFill="1" applyBorder="1" applyAlignment="1">
      <alignment horizontal="left" vertical="center" wrapText="1" readingOrder="1"/>
    </xf>
    <xf numFmtId="0" fontId="144" fillId="0" borderId="0" xfId="0" applyFont="1" applyFill="1" applyBorder="1" applyAlignment="1">
      <alignment horizontal="left" vertical="top" wrapText="1" readingOrder="1"/>
    </xf>
    <xf numFmtId="0" fontId="132" fillId="0" borderId="0" xfId="0" applyFont="1" applyFill="1" applyBorder="1" applyAlignment="1">
      <alignment horizontal="left" vertical="center" readingOrder="1"/>
    </xf>
    <xf numFmtId="0" fontId="166" fillId="0" borderId="0" xfId="0" applyFont="1" applyFill="1" applyBorder="1" applyAlignment="1">
      <alignment horizontal="center" vertical="center" textRotation="90"/>
    </xf>
    <xf numFmtId="0" fontId="132" fillId="0" borderId="1" xfId="0" applyFont="1" applyFill="1" applyBorder="1" applyAlignment="1">
      <alignment horizontal="left" vertical="center" wrapText="1"/>
    </xf>
    <xf numFmtId="0" fontId="132" fillId="0" borderId="1" xfId="0" applyFont="1" applyFill="1" applyBorder="1" applyAlignment="1">
      <alignment horizontal="left" vertical="center"/>
    </xf>
    <xf numFmtId="164" fontId="132" fillId="0" borderId="0" xfId="0" applyNumberFormat="1" applyFont="1" applyFill="1" applyBorder="1" applyAlignment="1">
      <alignment horizontal="left" vertical="center" wrapText="1"/>
    </xf>
    <xf numFmtId="0" fontId="147" fillId="0" borderId="2" xfId="0" applyFont="1" applyFill="1" applyBorder="1" applyAlignment="1">
      <alignment horizontal="left" vertical="center" wrapText="1"/>
    </xf>
    <xf numFmtId="0" fontId="147" fillId="0" borderId="0" xfId="0" applyFont="1" applyFill="1" applyBorder="1" applyAlignment="1">
      <alignment horizontal="left" vertical="center" wrapText="1"/>
    </xf>
    <xf numFmtId="164" fontId="132" fillId="0" borderId="1" xfId="0" applyNumberFormat="1" applyFont="1" applyFill="1" applyBorder="1" applyAlignment="1">
      <alignment horizontal="left" vertical="center" wrapText="1"/>
    </xf>
    <xf numFmtId="0" fontId="132" fillId="0" borderId="0" xfId="0" applyFont="1" applyFill="1" applyBorder="1" applyAlignment="1">
      <alignment horizontal="left" vertical="center" wrapText="1"/>
    </xf>
    <xf numFmtId="0" fontId="169" fillId="0" borderId="7" xfId="0" applyFont="1" applyFill="1" applyBorder="1" applyAlignment="1">
      <alignment horizontal="center" vertical="center" wrapText="1" readingOrder="1"/>
    </xf>
    <xf numFmtId="0" fontId="169" fillId="0" borderId="3" xfId="0" applyFont="1" applyFill="1" applyBorder="1" applyAlignment="1">
      <alignment horizontal="center" vertical="center" wrapText="1" readingOrder="1"/>
    </xf>
    <xf numFmtId="0" fontId="65" fillId="0" borderId="2" xfId="0" applyFont="1" applyFill="1" applyBorder="1" applyAlignment="1">
      <alignment horizontal="left" vertical="center" wrapText="1"/>
    </xf>
    <xf numFmtId="0" fontId="65" fillId="0" borderId="1" xfId="0" applyFont="1" applyFill="1" applyBorder="1" applyAlignment="1">
      <alignment horizontal="left" vertical="center" wrapText="1"/>
    </xf>
    <xf numFmtId="0" fontId="171" fillId="0" borderId="3" xfId="0" applyFont="1" applyFill="1" applyBorder="1" applyAlignment="1">
      <alignment horizontal="center" vertical="center" wrapText="1" readingOrder="1"/>
    </xf>
    <xf numFmtId="0" fontId="171" fillId="0" borderId="8" xfId="0" applyFont="1" applyFill="1" applyBorder="1" applyAlignment="1">
      <alignment horizontal="center" vertical="center" wrapText="1" readingOrder="1"/>
    </xf>
    <xf numFmtId="0" fontId="65" fillId="0" borderId="0" xfId="0" applyFont="1" applyFill="1" applyBorder="1" applyAlignment="1">
      <alignment horizontal="center" vertical="center" wrapText="1"/>
    </xf>
    <xf numFmtId="0" fontId="65" fillId="0" borderId="3" xfId="0" applyFont="1" applyFill="1" applyBorder="1" applyAlignment="1">
      <alignment horizontal="center" vertical="center"/>
    </xf>
    <xf numFmtId="0" fontId="152" fillId="0" borderId="3" xfId="0" applyFont="1" applyFill="1" applyBorder="1" applyAlignment="1">
      <alignment horizontal="center" vertical="center"/>
    </xf>
    <xf numFmtId="0" fontId="147" fillId="0" borderId="2" xfId="0" applyFont="1" applyFill="1" applyBorder="1" applyAlignment="1">
      <alignment horizontal="left" vertical="center"/>
    </xf>
    <xf numFmtId="0" fontId="50" fillId="0" borderId="0" xfId="41" applyFont="1" applyFill="1" applyAlignment="1">
      <alignment horizontal="left" vertical="center"/>
    </xf>
    <xf numFmtId="0" fontId="144" fillId="0" borderId="0" xfId="0" applyFont="1" applyFill="1" applyBorder="1" applyAlignment="1">
      <alignment horizontal="left" vertical="center" wrapText="1" readingOrder="1"/>
    </xf>
    <xf numFmtId="0" fontId="65" fillId="0" borderId="11" xfId="0" applyFont="1" applyFill="1" applyBorder="1" applyAlignment="1">
      <alignment horizontal="center" vertical="center" wrapText="1"/>
    </xf>
    <xf numFmtId="0" fontId="65" fillId="0" borderId="10" xfId="0" applyFont="1" applyFill="1" applyBorder="1" applyAlignment="1">
      <alignment horizontal="center" vertical="center" wrapText="1"/>
    </xf>
    <xf numFmtId="0" fontId="65" fillId="0" borderId="9" xfId="0" applyFont="1" applyFill="1" applyBorder="1" applyAlignment="1">
      <alignment horizontal="center" vertical="center" wrapText="1"/>
    </xf>
    <xf numFmtId="0" fontId="65" fillId="0" borderId="2" xfId="0" applyFont="1" applyFill="1" applyBorder="1" applyAlignment="1">
      <alignment horizontal="center" vertical="center" wrapText="1"/>
    </xf>
    <xf numFmtId="0" fontId="65" fillId="0" borderId="2" xfId="0" applyFont="1" applyFill="1" applyBorder="1" applyAlignment="1">
      <alignment vertical="center"/>
    </xf>
    <xf numFmtId="0" fontId="65" fillId="0" borderId="1" xfId="0" applyFont="1" applyFill="1" applyBorder="1" applyAlignment="1">
      <alignment vertical="center"/>
    </xf>
    <xf numFmtId="0" fontId="65" fillId="0" borderId="10" xfId="0" applyFont="1" applyFill="1" applyBorder="1" applyAlignment="1">
      <alignment horizontal="right" vertical="center"/>
    </xf>
    <xf numFmtId="0" fontId="65" fillId="0" borderId="13" xfId="0" applyFont="1" applyFill="1" applyBorder="1" applyAlignment="1">
      <alignment horizontal="right" vertical="center"/>
    </xf>
    <xf numFmtId="0" fontId="65" fillId="0" borderId="3" xfId="0" applyFont="1" applyFill="1" applyBorder="1" applyAlignment="1">
      <alignment horizontal="center" vertical="center" wrapText="1"/>
    </xf>
    <xf numFmtId="3" fontId="65" fillId="0" borderId="2" xfId="47" applyNumberFormat="1" applyFont="1" applyFill="1" applyBorder="1" applyAlignment="1">
      <alignment horizontal="center" vertical="center"/>
    </xf>
    <xf numFmtId="3" fontId="127" fillId="0" borderId="0" xfId="47" applyNumberFormat="1" applyFont="1" applyFill="1" applyBorder="1" applyAlignment="1">
      <alignment horizontal="center" vertical="center"/>
    </xf>
    <xf numFmtId="3" fontId="127" fillId="0" borderId="1" xfId="47" applyNumberFormat="1" applyFont="1" applyFill="1" applyBorder="1" applyAlignment="1">
      <alignment horizontal="center" vertical="center"/>
    </xf>
    <xf numFmtId="0" fontId="95" fillId="0" borderId="0" xfId="0" applyFont="1" applyFill="1" applyBorder="1" applyAlignment="1">
      <alignment horizontal="center" vertical="center" wrapText="1"/>
    </xf>
    <xf numFmtId="0" fontId="61" fillId="0" borderId="0" xfId="0" applyFont="1" applyFill="1" applyBorder="1" applyAlignment="1">
      <alignment vertical="center" wrapText="1"/>
    </xf>
    <xf numFmtId="3" fontId="132" fillId="0" borderId="0" xfId="0" applyNumberFormat="1" applyFont="1" applyFill="1" applyBorder="1" applyAlignment="1">
      <alignment horizontal="left" vertical="center" wrapText="1"/>
    </xf>
    <xf numFmtId="0" fontId="132" fillId="0" borderId="1" xfId="11" applyFont="1" applyFill="1" applyBorder="1" applyAlignment="1">
      <alignment horizontal="left" vertical="center"/>
    </xf>
    <xf numFmtId="0" fontId="210" fillId="0" borderId="0" xfId="0" applyFont="1" applyFill="1" applyBorder="1" applyAlignment="1">
      <alignment horizontal="justify" vertical="center" wrapText="1"/>
    </xf>
    <xf numFmtId="0" fontId="210" fillId="0" borderId="0" xfId="0" applyFont="1" applyFill="1" applyBorder="1" applyAlignment="1">
      <alignment horizontal="justify" vertical="center"/>
    </xf>
    <xf numFmtId="0" fontId="211" fillId="0" borderId="0" xfId="0" applyFont="1" applyFill="1" applyAlignment="1">
      <alignment horizontal="center" vertical="center" textRotation="90"/>
    </xf>
    <xf numFmtId="0" fontId="222" fillId="0" borderId="0" xfId="0" applyFont="1" applyFill="1" applyBorder="1" applyAlignment="1">
      <alignment horizontal="left" vertical="center" wrapText="1"/>
    </xf>
    <xf numFmtId="0" fontId="220" fillId="9" borderId="0" xfId="0" applyFont="1" applyFill="1" applyBorder="1" applyAlignment="1">
      <alignment horizontal="center" vertical="center"/>
    </xf>
    <xf numFmtId="0" fontId="218" fillId="35" borderId="0" xfId="0" applyFont="1" applyFill="1" applyBorder="1" applyAlignment="1">
      <alignment horizontal="left" vertical="center"/>
    </xf>
    <xf numFmtId="0" fontId="215" fillId="0" borderId="0" xfId="0" applyFont="1" applyAlignment="1">
      <alignment horizontal="left" wrapText="1"/>
    </xf>
    <xf numFmtId="0" fontId="215" fillId="0" borderId="0" xfId="0" applyFont="1" applyAlignment="1">
      <alignment horizontal="left"/>
    </xf>
    <xf numFmtId="0" fontId="222" fillId="0" borderId="0" xfId="0" applyFont="1" applyFill="1" applyBorder="1" applyAlignment="1">
      <alignment horizontal="left" wrapText="1"/>
    </xf>
    <xf numFmtId="0" fontId="222" fillId="0" borderId="0" xfId="0" applyFont="1" applyFill="1" applyAlignment="1">
      <alignment horizontal="left" wrapText="1"/>
    </xf>
    <xf numFmtId="0" fontId="222" fillId="0" borderId="33" xfId="0" applyFont="1" applyFill="1" applyBorder="1" applyAlignment="1">
      <alignment horizontal="left"/>
    </xf>
    <xf numFmtId="0" fontId="222" fillId="0" borderId="0" xfId="0" applyFont="1" applyFill="1" applyBorder="1" applyAlignment="1">
      <alignment horizontal="left" vertical="center"/>
    </xf>
    <xf numFmtId="0" fontId="220" fillId="34" borderId="30" xfId="0" applyFont="1" applyFill="1" applyBorder="1" applyAlignment="1">
      <alignment horizontal="center"/>
    </xf>
    <xf numFmtId="0" fontId="220" fillId="34" borderId="31" xfId="0" applyFont="1" applyFill="1" applyBorder="1" applyAlignment="1">
      <alignment horizontal="center"/>
    </xf>
    <xf numFmtId="0" fontId="222" fillId="0" borderId="0" xfId="0" applyFont="1" applyFill="1" applyBorder="1" applyAlignment="1">
      <alignment horizontal="left" vertical="top"/>
    </xf>
    <xf numFmtId="0" fontId="222" fillId="0" borderId="0" xfId="0" applyFont="1" applyFill="1" applyAlignment="1">
      <alignment horizontal="left" vertical="center" wrapText="1"/>
    </xf>
    <xf numFmtId="0" fontId="215" fillId="0" borderId="0" xfId="0" applyFont="1" applyAlignment="1">
      <alignment horizontal="left" vertical="top" wrapText="1"/>
    </xf>
    <xf numFmtId="0" fontId="234" fillId="0" borderId="0" xfId="0" applyFont="1" applyFill="1" applyBorder="1" applyAlignment="1">
      <alignment horizontal="left" wrapText="1"/>
    </xf>
    <xf numFmtId="0" fontId="227" fillId="0" borderId="0" xfId="0" applyFont="1" applyFill="1" applyBorder="1" applyAlignment="1">
      <alignment horizontal="left" wrapText="1"/>
    </xf>
    <xf numFmtId="0" fontId="222" fillId="0" borderId="0" xfId="0" applyFont="1" applyFill="1" applyAlignment="1">
      <alignment vertical="center" wrapText="1"/>
    </xf>
    <xf numFmtId="3" fontId="219" fillId="0" borderId="0" xfId="0" applyNumberFormat="1" applyFont="1" applyFill="1" applyBorder="1" applyAlignment="1">
      <alignment horizontal="left" vertical="top" wrapText="1" indent="2"/>
    </xf>
    <xf numFmtId="0" fontId="218" fillId="36" borderId="0" xfId="0" applyFont="1" applyFill="1" applyBorder="1" applyAlignment="1">
      <alignment horizontal="left"/>
    </xf>
    <xf numFmtId="0" fontId="219" fillId="0" borderId="0" xfId="0" applyFont="1" applyBorder="1" applyAlignment="1">
      <alignment horizontal="justify" vertical="center" wrapText="1"/>
    </xf>
    <xf numFmtId="0" fontId="250" fillId="0" borderId="0" xfId="0" applyNumberFormat="1" applyFont="1" applyFill="1" applyBorder="1" applyAlignment="1">
      <alignment horizontal="center" vertical="center" textRotation="90"/>
    </xf>
    <xf numFmtId="0" fontId="219" fillId="0" borderId="0" xfId="0" applyFont="1" applyBorder="1" applyAlignment="1">
      <alignment horizontal="left" vertical="center" wrapText="1"/>
    </xf>
    <xf numFmtId="0" fontId="220" fillId="39" borderId="0" xfId="4414" applyFont="1" applyFill="1" applyBorder="1" applyAlignment="1">
      <alignment horizontal="right" vertical="center"/>
    </xf>
    <xf numFmtId="0" fontId="234" fillId="0" borderId="0" xfId="0" applyFont="1" applyFill="1" applyBorder="1" applyAlignment="1">
      <alignment horizontal="left" vertical="center" wrapText="1"/>
    </xf>
    <xf numFmtId="167" fontId="218" fillId="36" borderId="0" xfId="0" applyNumberFormat="1" applyFont="1" applyFill="1" applyBorder="1" applyAlignment="1">
      <alignment horizontal="right"/>
    </xf>
    <xf numFmtId="167" fontId="215" fillId="0" borderId="0" xfId="0" applyNumberFormat="1" applyFont="1" applyBorder="1" applyAlignment="1">
      <alignment horizontal="right"/>
    </xf>
    <xf numFmtId="0" fontId="219" fillId="0" borderId="0" xfId="0" applyFont="1" applyBorder="1" applyAlignment="1">
      <alignment horizontal="justify" vertical="center"/>
    </xf>
    <xf numFmtId="0" fontId="216" fillId="0" borderId="0" xfId="0" applyFont="1" applyFill="1" applyBorder="1" applyAlignment="1">
      <alignment horizontal="left" wrapText="1"/>
    </xf>
    <xf numFmtId="0" fontId="218" fillId="0" borderId="0" xfId="38" applyFont="1" applyFill="1" applyBorder="1" applyAlignment="1">
      <alignment horizontal="right" vertical="center"/>
    </xf>
    <xf numFmtId="0" fontId="234" fillId="0" borderId="0" xfId="0" applyFont="1" applyFill="1" applyAlignment="1">
      <alignment horizontal="left" wrapText="1"/>
    </xf>
    <xf numFmtId="0" fontId="216" fillId="0" borderId="0" xfId="0" applyFont="1" applyFill="1" applyBorder="1" applyAlignment="1">
      <alignment horizontal="left"/>
    </xf>
    <xf numFmtId="0" fontId="216" fillId="0" borderId="0" xfId="0" applyFont="1" applyFill="1" applyBorder="1" applyAlignment="1">
      <alignment horizontal="left" vertical="center" wrapText="1"/>
    </xf>
    <xf numFmtId="0" fontId="219" fillId="0" borderId="0" xfId="0" applyFont="1" applyBorder="1" applyAlignment="1">
      <alignment horizontal="justify" vertical="top" wrapText="1"/>
    </xf>
    <xf numFmtId="0" fontId="260" fillId="0" borderId="0" xfId="0" applyFont="1" applyBorder="1" applyAlignment="1">
      <alignment horizontal="center" vertical="center" textRotation="90"/>
    </xf>
    <xf numFmtId="0" fontId="245" fillId="0" borderId="0" xfId="11" applyFont="1" applyFill="1" applyBorder="1" applyAlignment="1">
      <alignment horizontal="left" wrapText="1"/>
    </xf>
    <xf numFmtId="0" fontId="220" fillId="39" borderId="0" xfId="0" applyFont="1" applyFill="1" applyBorder="1" applyAlignment="1">
      <alignment horizontal="left" vertical="center"/>
    </xf>
    <xf numFmtId="0" fontId="219" fillId="36" borderId="0" xfId="0" applyFont="1" applyFill="1" applyBorder="1" applyAlignment="1">
      <alignment horizontal="center"/>
    </xf>
    <xf numFmtId="0" fontId="258" fillId="0" borderId="0" xfId="0" applyFont="1" applyFill="1" applyBorder="1" applyAlignment="1">
      <alignment horizontal="center" vertical="center"/>
    </xf>
    <xf numFmtId="0" fontId="231" fillId="39" borderId="0" xfId="4277" applyFont="1" applyFill="1" applyBorder="1" applyAlignment="1">
      <alignment horizontal="center" vertical="center"/>
    </xf>
    <xf numFmtId="0" fontId="222" fillId="0" borderId="0" xfId="0" applyFont="1" applyFill="1" applyBorder="1" applyAlignment="1">
      <alignment horizontal="left" vertical="top" wrapText="1"/>
    </xf>
    <xf numFmtId="0" fontId="219" fillId="0" borderId="0" xfId="0" applyFont="1" applyBorder="1" applyAlignment="1">
      <alignment horizontal="left" vertical="top" wrapText="1"/>
    </xf>
    <xf numFmtId="0" fontId="219" fillId="0" borderId="0" xfId="0" applyFont="1" applyBorder="1" applyAlignment="1">
      <alignment horizontal="left" vertical="top"/>
    </xf>
    <xf numFmtId="0" fontId="231" fillId="39" borderId="0" xfId="0" applyFont="1" applyFill="1" applyBorder="1" applyAlignment="1">
      <alignment horizontal="left" vertical="center"/>
    </xf>
    <xf numFmtId="0" fontId="231" fillId="39" borderId="0" xfId="0" applyFont="1" applyFill="1" applyBorder="1" applyAlignment="1">
      <alignment horizontal="center" vertical="center"/>
    </xf>
    <xf numFmtId="0" fontId="231" fillId="39" borderId="1" xfId="0" applyFont="1" applyFill="1" applyBorder="1" applyAlignment="1">
      <alignment horizontal="center" vertical="center"/>
    </xf>
    <xf numFmtId="0" fontId="222" fillId="0" borderId="2" xfId="0" applyFont="1" applyFill="1" applyBorder="1" applyAlignment="1">
      <alignment horizontal="center" vertical="center"/>
    </xf>
    <xf numFmtId="0" fontId="222" fillId="0" borderId="2" xfId="0" applyFont="1" applyFill="1" applyBorder="1" applyAlignment="1">
      <alignment horizontal="right" vertical="center"/>
    </xf>
    <xf numFmtId="0" fontId="222" fillId="0" borderId="1" xfId="0" applyFont="1" applyFill="1" applyBorder="1" applyAlignment="1">
      <alignment horizontal="right" vertical="center"/>
    </xf>
    <xf numFmtId="0" fontId="219" fillId="0" borderId="0" xfId="0" applyFont="1" applyBorder="1" applyAlignment="1">
      <alignment horizontal="justify" vertical="top"/>
    </xf>
    <xf numFmtId="0" fontId="222" fillId="0" borderId="0" xfId="0" applyFont="1" applyFill="1" applyAlignment="1">
      <alignment horizontal="left" vertical="top" wrapText="1"/>
    </xf>
    <xf numFmtId="0" fontId="104" fillId="0" borderId="0" xfId="10" applyFont="1" applyFill="1" applyBorder="1" applyAlignment="1">
      <alignment horizontal="center"/>
    </xf>
    <xf numFmtId="0" fontId="11" fillId="0" borderId="0" xfId="10" applyFont="1" applyFill="1" applyBorder="1" applyAlignment="1">
      <alignment horizontal="justify" vertical="center" wrapText="1"/>
    </xf>
    <xf numFmtId="0" fontId="81" fillId="0" borderId="0" xfId="10" applyFont="1" applyFill="1" applyAlignment="1">
      <alignment horizontal="center" vertical="center" textRotation="90"/>
    </xf>
    <xf numFmtId="0" fontId="11" fillId="0" borderId="0" xfId="10" applyFont="1" applyFill="1" applyBorder="1" applyAlignment="1">
      <alignment horizontal="justify" vertical="center" wrapText="1" readingOrder="1"/>
    </xf>
    <xf numFmtId="0" fontId="11" fillId="0" borderId="0" xfId="0" applyFont="1" applyFill="1" applyBorder="1" applyAlignment="1">
      <alignment horizontal="justify" vertical="center" readingOrder="1"/>
    </xf>
    <xf numFmtId="0" fontId="11" fillId="0" borderId="0" xfId="10" applyFont="1" applyFill="1" applyBorder="1" applyAlignment="1">
      <alignment horizontal="left" vertical="center" wrapText="1" readingOrder="1"/>
    </xf>
    <xf numFmtId="0" fontId="32" fillId="0" borderId="0" xfId="10" applyFont="1" applyFill="1" applyAlignment="1">
      <alignment horizontal="left" wrapText="1"/>
    </xf>
    <xf numFmtId="0" fontId="15" fillId="0" borderId="2" xfId="10" applyFont="1" applyFill="1" applyBorder="1" applyAlignment="1">
      <alignment horizontal="left" vertical="center"/>
    </xf>
    <xf numFmtId="0" fontId="15" fillId="0" borderId="1" xfId="10" applyFont="1" applyFill="1" applyBorder="1" applyAlignment="1">
      <alignment horizontal="left" vertical="center"/>
    </xf>
    <xf numFmtId="0" fontId="15" fillId="0" borderId="3" xfId="10" applyFont="1" applyFill="1" applyBorder="1" applyAlignment="1">
      <alignment horizontal="center"/>
    </xf>
    <xf numFmtId="0" fontId="41" fillId="0" borderId="2" xfId="10" applyFont="1" applyFill="1" applyBorder="1" applyAlignment="1">
      <alignment horizontal="left"/>
    </xf>
    <xf numFmtId="0" fontId="13" fillId="0" borderId="1" xfId="10" applyFont="1" applyFill="1" applyBorder="1" applyAlignment="1">
      <alignment horizontal="left" vertical="center" wrapText="1"/>
    </xf>
    <xf numFmtId="0" fontId="13" fillId="0" borderId="1" xfId="10" applyFont="1" applyFill="1" applyBorder="1" applyAlignment="1">
      <alignment horizontal="left" wrapText="1"/>
    </xf>
    <xf numFmtId="0" fontId="11" fillId="0" borderId="0" xfId="10" applyFont="1" applyFill="1" applyAlignment="1">
      <alignment horizontal="left" vertical="top" wrapText="1"/>
    </xf>
    <xf numFmtId="0" fontId="11" fillId="0" borderId="0" xfId="10" applyFont="1" applyFill="1" applyAlignment="1">
      <alignment horizontal="left" vertical="top"/>
    </xf>
    <xf numFmtId="0" fontId="13" fillId="0" borderId="0" xfId="10" applyFont="1" applyFill="1" applyAlignment="1">
      <alignment horizontal="left" wrapText="1"/>
    </xf>
    <xf numFmtId="0" fontId="11" fillId="0" borderId="0" xfId="10" applyFont="1" applyFill="1" applyAlignment="1">
      <alignment horizontal="left" vertical="center" wrapText="1"/>
    </xf>
    <xf numFmtId="0" fontId="11" fillId="0" borderId="0" xfId="10" applyFont="1" applyFill="1" applyAlignment="1">
      <alignment horizontal="left" vertical="center"/>
    </xf>
    <xf numFmtId="0" fontId="33" fillId="0" borderId="2" xfId="10" applyFont="1" applyFill="1" applyBorder="1" applyAlignment="1">
      <alignment horizontal="center" vertical="top" wrapText="1"/>
    </xf>
    <xf numFmtId="0" fontId="33" fillId="0" borderId="0" xfId="10" applyFont="1" applyFill="1" applyBorder="1" applyAlignment="1">
      <alignment horizontal="center" vertical="top" wrapText="1"/>
    </xf>
    <xf numFmtId="0" fontId="33" fillId="0" borderId="1" xfId="10" applyFont="1" applyFill="1" applyBorder="1" applyAlignment="1">
      <alignment horizontal="center" vertical="top" wrapText="1"/>
    </xf>
    <xf numFmtId="0" fontId="33" fillId="0" borderId="3" xfId="10" applyFont="1" applyFill="1" applyBorder="1" applyAlignment="1">
      <alignment horizontal="center" vertical="center"/>
    </xf>
    <xf numFmtId="0" fontId="34" fillId="0" borderId="0" xfId="10" applyFont="1" applyFill="1" applyAlignment="1">
      <alignment horizontal="left" vertical="top" wrapText="1"/>
    </xf>
    <xf numFmtId="0" fontId="8" fillId="0" borderId="0" xfId="10" applyFont="1" applyFill="1" applyAlignment="1">
      <alignment horizontal="left" vertical="center" wrapText="1"/>
    </xf>
    <xf numFmtId="0" fontId="8" fillId="0" borderId="0" xfId="10" applyFont="1" applyFill="1" applyAlignment="1">
      <alignment horizontal="left" vertical="center"/>
    </xf>
    <xf numFmtId="0" fontId="8" fillId="0" borderId="0" xfId="10" applyFont="1" applyFill="1" applyBorder="1" applyAlignment="1">
      <alignment horizontal="justify" vertical="center" wrapText="1"/>
    </xf>
    <xf numFmtId="0" fontId="8" fillId="0" borderId="0" xfId="10" applyFont="1" applyFill="1" applyBorder="1" applyAlignment="1">
      <alignment horizontal="justify" vertical="center"/>
    </xf>
    <xf numFmtId="0" fontId="34" fillId="0" borderId="0" xfId="10" applyFont="1" applyFill="1" applyAlignment="1">
      <alignment horizontal="left" vertical="top"/>
    </xf>
    <xf numFmtId="0" fontId="33" fillId="0" borderId="2" xfId="10" applyFont="1" applyFill="1" applyBorder="1" applyAlignment="1">
      <alignment horizontal="left" vertical="center"/>
    </xf>
    <xf numFmtId="0" fontId="33" fillId="0" borderId="0" xfId="10" applyFont="1" applyFill="1" applyBorder="1" applyAlignment="1">
      <alignment horizontal="left" vertical="center"/>
    </xf>
    <xf numFmtId="0" fontId="33" fillId="0" borderId="1" xfId="10" applyFont="1" applyFill="1" applyBorder="1" applyAlignment="1">
      <alignment horizontal="left" vertical="center"/>
    </xf>
    <xf numFmtId="0" fontId="8" fillId="0" borderId="0" xfId="10" applyFont="1" applyFill="1" applyBorder="1" applyAlignment="1">
      <alignment horizontal="left" vertical="top" wrapText="1" readingOrder="1"/>
    </xf>
    <xf numFmtId="0" fontId="32" fillId="0" borderId="0" xfId="10" applyFont="1" applyFill="1" applyBorder="1" applyAlignment="1">
      <alignment horizontal="left" vertical="top" wrapText="1"/>
    </xf>
    <xf numFmtId="0" fontId="8" fillId="0" borderId="0" xfId="10" applyFont="1" applyFill="1" applyBorder="1" applyAlignment="1">
      <alignment horizontal="left" vertical="center" wrapText="1"/>
    </xf>
    <xf numFmtId="0" fontId="33" fillId="0" borderId="0" xfId="10" applyFont="1" applyFill="1" applyBorder="1" applyAlignment="1">
      <alignment horizontal="center" vertical="center"/>
    </xf>
    <xf numFmtId="0" fontId="8" fillId="0" borderId="0" xfId="10" applyFont="1" applyBorder="1" applyAlignment="1">
      <alignment horizontal="left" vertical="center" wrapText="1"/>
    </xf>
    <xf numFmtId="0" fontId="41" fillId="0" borderId="0" xfId="10" applyFont="1" applyFill="1" applyAlignment="1">
      <alignment horizontal="center"/>
    </xf>
    <xf numFmtId="0" fontId="8" fillId="0" borderId="0" xfId="10" applyFont="1" applyFill="1" applyBorder="1" applyAlignment="1">
      <alignment horizontal="left" vertical="center" wrapText="1" readingOrder="1"/>
    </xf>
    <xf numFmtId="0" fontId="41" fillId="0" borderId="2" xfId="10" applyFont="1" applyFill="1" applyBorder="1" applyAlignment="1">
      <alignment horizontal="left" vertical="center" wrapText="1" readingOrder="1"/>
    </xf>
    <xf numFmtId="0" fontId="262" fillId="0" borderId="0" xfId="4277" applyFont="1" applyAlignment="1">
      <alignment vertical="center"/>
    </xf>
    <xf numFmtId="0" fontId="263" fillId="0" borderId="0" xfId="4277" applyFont="1"/>
    <xf numFmtId="0" fontId="263" fillId="0" borderId="0" xfId="4277" applyFont="1" applyFill="1" applyAlignment="1">
      <alignment horizontal="left" vertical="center" wrapText="1"/>
    </xf>
    <xf numFmtId="0" fontId="263" fillId="0" borderId="0" xfId="4277" applyFont="1" applyBorder="1" applyAlignment="1">
      <alignment vertical="center" wrapText="1"/>
    </xf>
    <xf numFmtId="166" fontId="264" fillId="36" borderId="0" xfId="2980" applyNumberFormat="1" applyFont="1" applyFill="1" applyBorder="1" applyAlignment="1" applyProtection="1"/>
    <xf numFmtId="0" fontId="265" fillId="0" borderId="0" xfId="4277" applyFont="1"/>
    <xf numFmtId="0" fontId="263" fillId="0" borderId="0" xfId="4277" applyFont="1" applyFill="1" applyBorder="1" applyAlignment="1">
      <alignment horizontal="left"/>
    </xf>
    <xf numFmtId="179" fontId="263" fillId="0" borderId="0" xfId="4277" applyNumberFormat="1" applyFont="1" applyFill="1" applyBorder="1" applyAlignment="1">
      <alignment horizontal="right"/>
    </xf>
    <xf numFmtId="0" fontId="266" fillId="0" borderId="0" xfId="4277" applyFont="1" applyFill="1" applyBorder="1" applyAlignment="1">
      <alignment horizontal="center" vertical="center" textRotation="90"/>
    </xf>
    <xf numFmtId="179" fontId="263" fillId="0" borderId="0" xfId="33" applyNumberFormat="1" applyFont="1" applyFill="1" applyBorder="1"/>
    <xf numFmtId="10" fontId="263" fillId="0" borderId="0" xfId="9741" applyNumberFormat="1" applyFont="1" applyFill="1" applyBorder="1"/>
    <xf numFmtId="0" fontId="263" fillId="0" borderId="0" xfId="4277" applyFont="1" applyFill="1" applyBorder="1" applyAlignment="1">
      <alignment horizontal="center" vertical="center" textRotation="90"/>
    </xf>
    <xf numFmtId="0" fontId="262" fillId="0" borderId="0" xfId="4277" applyFont="1" applyFill="1" applyBorder="1" applyAlignment="1"/>
    <xf numFmtId="0" fontId="263" fillId="0" borderId="0" xfId="4277" applyFont="1" applyFill="1" applyBorder="1" applyAlignment="1"/>
    <xf numFmtId="0" fontId="263" fillId="0" borderId="0" xfId="4277" applyFont="1" applyFill="1" applyBorder="1" applyAlignment="1">
      <alignment horizontal="justify" vertical="center" wrapText="1"/>
    </xf>
    <xf numFmtId="0" fontId="263" fillId="0" borderId="0" xfId="4277" applyFont="1" applyFill="1" applyBorder="1" applyAlignment="1">
      <alignment horizontal="justify" vertical="center"/>
    </xf>
    <xf numFmtId="0" fontId="262" fillId="0" borderId="0" xfId="4277" applyFont="1" applyFill="1" applyBorder="1" applyAlignment="1">
      <alignment vertical="center" wrapText="1"/>
    </xf>
    <xf numFmtId="166" fontId="264" fillId="35" borderId="0" xfId="2980" applyNumberFormat="1" applyFont="1" applyFill="1" applyBorder="1" applyAlignment="1" applyProtection="1"/>
    <xf numFmtId="0" fontId="262" fillId="0" borderId="0" xfId="4277" applyFont="1" applyFill="1" applyBorder="1" applyAlignment="1">
      <alignment horizontal="left" vertical="center" wrapText="1"/>
    </xf>
    <xf numFmtId="0" fontId="263" fillId="0" borderId="0" xfId="4277" applyFont="1" applyFill="1" applyBorder="1" applyAlignment="1">
      <alignment horizontal="justify" vertical="center" wrapText="1"/>
    </xf>
    <xf numFmtId="0" fontId="263" fillId="0" borderId="0" xfId="4277" applyFont="1" applyFill="1" applyBorder="1" applyAlignment="1">
      <alignment horizontal="justify" vertical="center"/>
    </xf>
    <xf numFmtId="0" fontId="263" fillId="0" borderId="0" xfId="4277" applyFont="1" applyFill="1" applyAlignment="1"/>
    <xf numFmtId="0" fontId="267" fillId="37" borderId="0" xfId="4277" applyFont="1" applyFill="1" applyBorder="1" applyAlignment="1"/>
    <xf numFmtId="0" fontId="267" fillId="37" borderId="0" xfId="4277" applyFont="1" applyFill="1" applyBorder="1" applyAlignment="1">
      <alignment horizontal="right"/>
    </xf>
    <xf numFmtId="0" fontId="262" fillId="33" borderId="0" xfId="4277" applyFont="1" applyFill="1" applyBorder="1" applyAlignment="1"/>
    <xf numFmtId="3" fontId="262" fillId="33" borderId="0" xfId="4277" applyNumberFormat="1" applyFont="1" applyFill="1" applyBorder="1"/>
    <xf numFmtId="0" fontId="263" fillId="0" borderId="0" xfId="4277" applyFont="1" applyFill="1" applyBorder="1" applyAlignment="1">
      <alignment horizontal="left" indent="2"/>
    </xf>
    <xf numFmtId="3" fontId="263" fillId="0" borderId="0" xfId="4277" applyNumberFormat="1" applyFont="1" applyFill="1" applyBorder="1"/>
    <xf numFmtId="0" fontId="263" fillId="0" borderId="0" xfId="4277" applyFont="1" applyFill="1" applyBorder="1" applyAlignment="1">
      <alignment horizontal="left" vertical="center" wrapText="1"/>
    </xf>
    <xf numFmtId="0" fontId="262" fillId="0" borderId="0" xfId="4277" applyFont="1" applyFill="1" applyBorder="1" applyAlignment="1">
      <alignment horizontal="left" vertical="center" wrapText="1"/>
    </xf>
    <xf numFmtId="0" fontId="267" fillId="37" borderId="0" xfId="4277" applyFont="1" applyFill="1" applyBorder="1" applyAlignment="1">
      <alignment vertical="center"/>
    </xf>
    <xf numFmtId="165" fontId="262" fillId="33" borderId="0" xfId="4277" applyNumberFormat="1" applyFont="1" applyFill="1" applyBorder="1"/>
    <xf numFmtId="0" fontId="263" fillId="0" borderId="0" xfId="4277" applyFont="1" applyAlignment="1"/>
    <xf numFmtId="165" fontId="263" fillId="0" borderId="0" xfId="4277" applyNumberFormat="1" applyFont="1" applyFill="1" applyBorder="1"/>
    <xf numFmtId="0" fontId="149" fillId="0" borderId="0" xfId="4277" applyFont="1" applyFill="1" applyAlignment="1"/>
    <xf numFmtId="165" fontId="263" fillId="0" borderId="0" xfId="4277" applyNumberFormat="1" applyFont="1"/>
    <xf numFmtId="165" fontId="262" fillId="33" borderId="0" xfId="4277" applyNumberFormat="1" applyFont="1" applyFill="1"/>
    <xf numFmtId="0" fontId="263" fillId="0" borderId="0" xfId="4277" applyFont="1" applyFill="1"/>
    <xf numFmtId="0" fontId="262" fillId="33" borderId="0" xfId="4277" applyFont="1" applyFill="1" applyBorder="1"/>
    <xf numFmtId="166" fontId="262" fillId="33" borderId="0" xfId="2980" applyNumberFormat="1" applyFont="1" applyFill="1" applyBorder="1" applyAlignment="1" applyProtection="1"/>
    <xf numFmtId="0" fontId="263" fillId="0" borderId="0" xfId="4277" applyFont="1" applyAlignment="1">
      <alignment horizontal="left" indent="2"/>
    </xf>
    <xf numFmtId="166" fontId="263" fillId="0" borderId="0" xfId="2980" applyNumberFormat="1" applyFont="1" applyFill="1" applyBorder="1" applyAlignment="1" applyProtection="1"/>
    <xf numFmtId="0" fontId="262" fillId="36" borderId="0" xfId="4277" applyFont="1" applyFill="1" applyBorder="1"/>
    <xf numFmtId="166" fontId="262" fillId="36" borderId="0" xfId="2980" applyNumberFormat="1" applyFont="1" applyFill="1" applyBorder="1" applyAlignment="1" applyProtection="1"/>
    <xf numFmtId="166" fontId="263" fillId="0" borderId="0" xfId="2980" applyNumberFormat="1" applyFont="1" applyFill="1" applyBorder="1" applyAlignment="1" applyProtection="1">
      <alignment horizontal="right"/>
    </xf>
    <xf numFmtId="49" fontId="263" fillId="0" borderId="0" xfId="2980" applyNumberFormat="1" applyFont="1" applyFill="1" applyBorder="1" applyAlignment="1" applyProtection="1">
      <alignment horizontal="right"/>
    </xf>
    <xf numFmtId="0" fontId="263" fillId="0" borderId="0" xfId="4277" applyFont="1" applyBorder="1" applyAlignment="1">
      <alignment horizontal="left" indent="2"/>
    </xf>
    <xf numFmtId="0" fontId="263" fillId="0" borderId="0" xfId="4277" applyFont="1" applyBorder="1"/>
    <xf numFmtId="0" fontId="262" fillId="33" borderId="0" xfId="4277" applyFont="1" applyFill="1"/>
    <xf numFmtId="1" fontId="263" fillId="0" borderId="0" xfId="4277" applyNumberFormat="1" applyFont="1" applyFill="1" applyBorder="1" applyAlignment="1" applyProtection="1"/>
    <xf numFmtId="0" fontId="263" fillId="0" borderId="0" xfId="4277" applyFont="1" applyAlignment="1">
      <alignment horizontal="right"/>
    </xf>
    <xf numFmtId="0" fontId="263" fillId="0" borderId="0" xfId="4277" applyFont="1" applyFill="1" applyAlignment="1">
      <alignment horizontal="left" indent="2"/>
    </xf>
    <xf numFmtId="166" fontId="84" fillId="0" borderId="0" xfId="3049" applyNumberFormat="1" applyFont="1" applyFill="1" applyBorder="1" applyAlignment="1" applyProtection="1"/>
    <xf numFmtId="49" fontId="263" fillId="0" borderId="0" xfId="2980" applyNumberFormat="1" applyFont="1" applyFill="1" applyBorder="1" applyAlignment="1" applyProtection="1"/>
    <xf numFmtId="0" fontId="263" fillId="0" borderId="25" xfId="4277" applyFont="1" applyBorder="1" applyAlignment="1">
      <alignment horizontal="left" indent="2"/>
    </xf>
    <xf numFmtId="167" fontId="262" fillId="36" borderId="0" xfId="4277" applyNumberFormat="1" applyFont="1" applyFill="1"/>
    <xf numFmtId="167" fontId="263" fillId="0" borderId="0" xfId="4277" applyNumberFormat="1" applyFont="1"/>
    <xf numFmtId="172" fontId="262" fillId="36" borderId="0" xfId="2980" applyNumberFormat="1" applyFont="1" applyFill="1" applyBorder="1" applyAlignment="1" applyProtection="1"/>
    <xf numFmtId="0" fontId="263" fillId="0" borderId="0" xfId="4277" applyFont="1" applyFill="1" applyBorder="1" applyAlignment="1">
      <alignment wrapText="1"/>
    </xf>
    <xf numFmtId="0" fontId="263" fillId="0" borderId="0" xfId="4277" applyFont="1" applyFill="1" applyBorder="1" applyAlignment="1">
      <alignment horizontal="left" wrapText="1"/>
    </xf>
    <xf numFmtId="0" fontId="263" fillId="0" borderId="0" xfId="4277" applyFont="1" applyAlignment="1">
      <alignment wrapText="1"/>
    </xf>
    <xf numFmtId="0" fontId="263" fillId="0" borderId="0" xfId="4277" applyFont="1" applyFill="1" applyBorder="1" applyAlignment="1">
      <alignment horizontal="left" wrapText="1"/>
    </xf>
    <xf numFmtId="0" fontId="263" fillId="0" borderId="0" xfId="36" applyNumberFormat="1" applyFont="1" applyFill="1" applyBorder="1" applyAlignment="1" applyProtection="1">
      <alignment horizontal="right"/>
    </xf>
    <xf numFmtId="0" fontId="263" fillId="0" borderId="0" xfId="4297" applyFont="1" applyFill="1" applyBorder="1" applyAlignment="1">
      <alignment horizontal="justify" vertical="center" wrapText="1"/>
    </xf>
    <xf numFmtId="0" fontId="262" fillId="0" borderId="0" xfId="4277" applyFont="1" applyFill="1" applyAlignment="1">
      <alignment wrapText="1"/>
    </xf>
    <xf numFmtId="167" fontId="262" fillId="0" borderId="0" xfId="4277" applyNumberFormat="1" applyFont="1"/>
    <xf numFmtId="0" fontId="263" fillId="0" borderId="0" xfId="4277" applyFont="1" applyFill="1" applyBorder="1" applyAlignment="1">
      <alignment horizontal="left" vertical="top"/>
    </xf>
    <xf numFmtId="167" fontId="263" fillId="0" borderId="0" xfId="4277" applyNumberFormat="1" applyFont="1" applyFill="1" applyBorder="1" applyAlignment="1"/>
    <xf numFmtId="0" fontId="262" fillId="0" borderId="0" xfId="4277" applyFont="1" applyFill="1" applyAlignment="1">
      <alignment horizontal="left" wrapText="1"/>
    </xf>
    <xf numFmtId="0" fontId="267" fillId="37" borderId="0" xfId="4277" applyFont="1" applyFill="1" applyBorder="1" applyAlignment="1">
      <alignment horizontal="right" vertical="center"/>
    </xf>
    <xf numFmtId="0" fontId="262" fillId="36" borderId="0" xfId="4277" applyFont="1" applyFill="1" applyBorder="1" applyAlignment="1"/>
    <xf numFmtId="0" fontId="262" fillId="0" borderId="0" xfId="4277" applyFont="1" applyFill="1" applyAlignment="1">
      <alignment horizontal="left" wrapText="1"/>
    </xf>
    <xf numFmtId="167" fontId="262" fillId="36" borderId="0" xfId="4277" applyNumberFormat="1" applyFont="1" applyFill="1" applyBorder="1" applyAlignment="1" applyProtection="1"/>
    <xf numFmtId="0" fontId="262" fillId="0" borderId="0" xfId="4277" applyFont="1" applyFill="1" applyBorder="1" applyAlignment="1">
      <alignment horizontal="center" vertical="center" wrapText="1"/>
    </xf>
    <xf numFmtId="0" fontId="262" fillId="0" borderId="0" xfId="4277" applyFont="1"/>
    <xf numFmtId="0" fontId="262" fillId="0" borderId="0" xfId="4277" applyFont="1" applyFill="1" applyBorder="1" applyAlignment="1">
      <alignment horizontal="left"/>
    </xf>
    <xf numFmtId="0" fontId="263" fillId="0" borderId="35" xfId="4277" applyFont="1" applyFill="1" applyBorder="1" applyAlignment="1"/>
    <xf numFmtId="189" fontId="263" fillId="0" borderId="0" xfId="2989" applyNumberFormat="1" applyFont="1" applyFill="1" applyBorder="1" applyAlignment="1" applyProtection="1">
      <alignment horizontal="right"/>
    </xf>
    <xf numFmtId="0" fontId="262" fillId="0" borderId="0" xfId="4277" applyFont="1" applyFill="1" applyAlignment="1">
      <alignment horizontal="left" vertical="center" wrapText="1"/>
    </xf>
    <xf numFmtId="0" fontId="262" fillId="0" borderId="0" xfId="4277" applyFont="1" applyFill="1" applyAlignment="1">
      <alignment horizontal="left" vertical="center" wrapText="1"/>
    </xf>
    <xf numFmtId="0" fontId="262" fillId="0" borderId="0" xfId="4277" applyFont="1" applyFill="1" applyBorder="1" applyAlignment="1">
      <alignment horizontal="left" vertical="center"/>
    </xf>
    <xf numFmtId="0" fontId="150" fillId="0" borderId="0" xfId="4277" applyFont="1" applyFill="1" applyBorder="1" applyAlignment="1">
      <alignment horizontal="left"/>
    </xf>
    <xf numFmtId="0" fontId="150" fillId="0" borderId="0" xfId="4277" applyFont="1" applyFill="1" applyAlignment="1">
      <alignment vertical="center"/>
    </xf>
    <xf numFmtId="0" fontId="150" fillId="0" borderId="0" xfId="4277" applyFont="1" applyFill="1" applyAlignment="1">
      <alignment vertical="center" wrapText="1"/>
    </xf>
    <xf numFmtId="179" fontId="263" fillId="0" borderId="0" xfId="9751" applyNumberFormat="1" applyFont="1"/>
    <xf numFmtId="0" fontId="268" fillId="0" borderId="0" xfId="4277" applyFont="1" applyFill="1" applyBorder="1" applyAlignment="1">
      <alignment horizontal="left" vertical="center" wrapText="1"/>
    </xf>
    <xf numFmtId="0" fontId="262" fillId="33" borderId="0" xfId="4277" applyFont="1" applyFill="1" applyBorder="1" applyAlignment="1">
      <alignment horizontal="left"/>
    </xf>
    <xf numFmtId="166" fontId="262" fillId="33" borderId="0" xfId="2980" applyNumberFormat="1" applyFont="1" applyFill="1" applyBorder="1" applyAlignment="1"/>
    <xf numFmtId="0" fontId="263" fillId="0" borderId="25" xfId="4277" applyFont="1" applyFill="1" applyBorder="1" applyAlignment="1">
      <alignment horizontal="left" indent="4"/>
    </xf>
    <xf numFmtId="166" fontId="263" fillId="0" borderId="0" xfId="2980" applyNumberFormat="1" applyFont="1" applyFill="1" applyBorder="1" applyAlignment="1"/>
    <xf numFmtId="0" fontId="262" fillId="33" borderId="0" xfId="4277" applyFont="1" applyFill="1" applyBorder="1" applyAlignment="1">
      <alignment horizontal="left" indent="2"/>
    </xf>
    <xf numFmtId="0" fontId="263" fillId="0" borderId="0" xfId="4277" applyFont="1" applyFill="1" applyBorder="1" applyAlignment="1">
      <alignment horizontal="left" indent="4"/>
    </xf>
    <xf numFmtId="166" fontId="263" fillId="0" borderId="0" xfId="2980" applyNumberFormat="1" applyFont="1" applyFill="1" applyBorder="1" applyAlignment="1">
      <alignment horizontal="right"/>
    </xf>
    <xf numFmtId="166" fontId="262" fillId="33" borderId="0" xfId="2980" applyNumberFormat="1" applyFont="1" applyFill="1" applyAlignment="1"/>
    <xf numFmtId="166" fontId="262" fillId="36" borderId="0" xfId="2980" applyNumberFormat="1" applyFont="1" applyFill="1" applyBorder="1" applyAlignment="1" applyProtection="1">
      <alignment vertical="center"/>
    </xf>
    <xf numFmtId="166" fontId="263" fillId="0" borderId="0" xfId="2980" applyNumberFormat="1" applyFont="1" applyBorder="1" applyAlignment="1"/>
    <xf numFmtId="49" fontId="263" fillId="0" borderId="0" xfId="2980" applyNumberFormat="1" applyFont="1" applyBorder="1" applyAlignment="1">
      <alignment horizontal="right"/>
    </xf>
    <xf numFmtId="49" fontId="262" fillId="36" borderId="0" xfId="2980" applyNumberFormat="1" applyFont="1" applyFill="1" applyBorder="1" applyAlignment="1" applyProtection="1">
      <alignment horizontal="right"/>
    </xf>
    <xf numFmtId="3" fontId="262" fillId="36" borderId="0" xfId="4277" applyNumberFormat="1" applyFont="1" applyFill="1" applyBorder="1" applyAlignment="1"/>
    <xf numFmtId="0" fontId="263" fillId="0" borderId="0" xfId="4277" applyFont="1" applyFill="1" applyBorder="1"/>
    <xf numFmtId="1" fontId="263" fillId="0" borderId="0" xfId="4277" applyNumberFormat="1" applyFont="1" applyFill="1" applyBorder="1" applyAlignment="1" applyProtection="1">
      <alignment vertical="center"/>
    </xf>
    <xf numFmtId="165" fontId="262" fillId="36" borderId="0" xfId="4277" applyNumberFormat="1" applyFont="1" applyFill="1" applyBorder="1" applyAlignment="1"/>
    <xf numFmtId="167" fontId="263" fillId="0" borderId="0" xfId="4277" applyNumberFormat="1" applyFont="1" applyFill="1"/>
    <xf numFmtId="3" fontId="263" fillId="0" borderId="0" xfId="4277" applyNumberFormat="1" applyFont="1" applyBorder="1"/>
    <xf numFmtId="0" fontId="269" fillId="37" borderId="0" xfId="4277" applyFont="1" applyFill="1" applyBorder="1"/>
    <xf numFmtId="0" fontId="263" fillId="36" borderId="0" xfId="4277" applyFont="1" applyFill="1"/>
    <xf numFmtId="166" fontId="262" fillId="36" borderId="0" xfId="2980" applyNumberFormat="1" applyFont="1" applyFill="1" applyBorder="1"/>
    <xf numFmtId="166" fontId="263" fillId="0" borderId="0" xfId="2980" applyNumberFormat="1" applyFont="1" applyFill="1" applyBorder="1"/>
    <xf numFmtId="166" fontId="263" fillId="0" borderId="0" xfId="2980" applyNumberFormat="1" applyFont="1" applyFill="1"/>
    <xf numFmtId="0" fontId="263" fillId="0" borderId="0" xfId="4277" applyFont="1" applyFill="1" applyBorder="1" applyAlignment="1">
      <alignment horizontal="left" wrapText="1" indent="2"/>
    </xf>
    <xf numFmtId="166" fontId="263" fillId="0" borderId="0" xfId="2980" applyNumberFormat="1" applyFont="1" applyFill="1" applyBorder="1" applyAlignment="1">
      <alignment horizontal="right" wrapText="1"/>
    </xf>
    <xf numFmtId="165" fontId="263" fillId="0" borderId="0" xfId="4277" applyNumberFormat="1" applyFont="1" applyFill="1" applyBorder="1" applyAlignment="1"/>
    <xf numFmtId="165" fontId="263" fillId="0" borderId="0" xfId="4277" applyNumberFormat="1" applyFont="1" applyFill="1" applyAlignment="1"/>
    <xf numFmtId="0" fontId="263" fillId="0" borderId="0" xfId="4277" applyFont="1" applyFill="1" applyBorder="1" applyAlignment="1">
      <alignment vertical="center" wrapText="1"/>
    </xf>
    <xf numFmtId="0" fontId="267" fillId="37" borderId="0" xfId="4277" applyFont="1" applyFill="1" applyBorder="1" applyAlignment="1">
      <alignment horizontal="center"/>
    </xf>
    <xf numFmtId="49" fontId="263" fillId="0" borderId="0" xfId="2980" applyNumberFormat="1" applyFont="1" applyFill="1" applyBorder="1" applyAlignment="1">
      <alignment horizontal="right"/>
    </xf>
    <xf numFmtId="49" fontId="263" fillId="0" borderId="0" xfId="2980" applyNumberFormat="1" applyFont="1" applyFill="1" applyAlignment="1">
      <alignment horizontal="right"/>
    </xf>
    <xf numFmtId="0" fontId="262" fillId="0" borderId="0" xfId="4277" applyFont="1" applyFill="1" applyAlignment="1"/>
    <xf numFmtId="165" fontId="262" fillId="36" borderId="0" xfId="4277" applyNumberFormat="1" applyFont="1" applyFill="1" applyBorder="1"/>
    <xf numFmtId="167" fontId="263" fillId="0" borderId="0" xfId="4277" applyNumberFormat="1" applyFont="1" applyFill="1" applyBorder="1"/>
    <xf numFmtId="167" fontId="263" fillId="0" borderId="0" xfId="4277" applyNumberFormat="1" applyFont="1" applyFill="1" applyBorder="1" applyAlignment="1">
      <alignment wrapText="1"/>
    </xf>
    <xf numFmtId="167" fontId="263" fillId="0" borderId="0" xfId="4277" applyNumberFormat="1" applyFont="1" applyFill="1" applyAlignment="1">
      <alignment wrapText="1"/>
    </xf>
    <xf numFmtId="0" fontId="263" fillId="0" borderId="0" xfId="4277" applyFont="1" applyAlignment="1">
      <alignment wrapText="1"/>
    </xf>
    <xf numFmtId="0" fontId="262" fillId="0" borderId="0" xfId="4277" applyFont="1" applyFill="1" applyBorder="1" applyAlignment="1">
      <alignment horizontal="left" wrapText="1"/>
    </xf>
    <xf numFmtId="0" fontId="263" fillId="36" borderId="0" xfId="4277" applyFont="1" applyFill="1" applyBorder="1" applyAlignment="1"/>
    <xf numFmtId="165" fontId="263" fillId="0" borderId="0" xfId="4277" applyNumberFormat="1" applyFont="1" applyFill="1" applyBorder="1" applyAlignment="1">
      <alignment wrapText="1"/>
    </xf>
    <xf numFmtId="165" fontId="263" fillId="0" borderId="0" xfId="4277" applyNumberFormat="1" applyFont="1" applyAlignment="1">
      <alignment wrapText="1"/>
    </xf>
  </cellXfs>
  <cellStyles count="10094">
    <cellStyle name="20% - Accent1 10" xfId="48"/>
    <cellStyle name="20% - Accent1 10 2" xfId="49"/>
    <cellStyle name="20% - Accent1 10 2 2" xfId="50"/>
    <cellStyle name="20% - Accent1 10 3" xfId="51"/>
    <cellStyle name="20% - Accent1 11" xfId="52"/>
    <cellStyle name="20% - Accent1 11 2" xfId="53"/>
    <cellStyle name="20% - Accent1 11 2 2" xfId="54"/>
    <cellStyle name="20% - Accent1 11 3" xfId="55"/>
    <cellStyle name="20% - Accent1 12" xfId="56"/>
    <cellStyle name="20% - Accent1 12 2" xfId="57"/>
    <cellStyle name="20% - Accent1 12 2 2" xfId="58"/>
    <cellStyle name="20% - Accent1 12 3" xfId="59"/>
    <cellStyle name="20% - Accent1 13" xfId="60"/>
    <cellStyle name="20% - Accent1 13 2" xfId="61"/>
    <cellStyle name="20% - Accent1 13 2 2" xfId="62"/>
    <cellStyle name="20% - Accent1 13 3" xfId="63"/>
    <cellStyle name="20% - Accent1 14" xfId="64"/>
    <cellStyle name="20% - Accent1 14 2" xfId="65"/>
    <cellStyle name="20% - Accent1 14 2 2" xfId="66"/>
    <cellStyle name="20% - Accent1 14 3" xfId="67"/>
    <cellStyle name="20% - Accent1 15" xfId="68"/>
    <cellStyle name="20% - Accent1 15 2" xfId="69"/>
    <cellStyle name="20% - Accent1 15 2 2" xfId="70"/>
    <cellStyle name="20% - Accent1 15 3" xfId="71"/>
    <cellStyle name="20% - Accent1 16" xfId="72"/>
    <cellStyle name="20% - Accent1 16 2" xfId="73"/>
    <cellStyle name="20% - Accent1 16 2 2" xfId="74"/>
    <cellStyle name="20% - Accent1 16 3" xfId="75"/>
    <cellStyle name="20% - Accent1 17" xfId="76"/>
    <cellStyle name="20% - Accent1 17 2" xfId="77"/>
    <cellStyle name="20% - Accent1 17 2 2" xfId="78"/>
    <cellStyle name="20% - Accent1 17 3" xfId="79"/>
    <cellStyle name="20% - Accent1 18" xfId="80"/>
    <cellStyle name="20% - Accent1 18 2" xfId="81"/>
    <cellStyle name="20% - Accent1 18 2 2" xfId="82"/>
    <cellStyle name="20% - Accent1 18 3" xfId="83"/>
    <cellStyle name="20% - Accent1 19" xfId="84"/>
    <cellStyle name="20% - Accent1 19 2" xfId="85"/>
    <cellStyle name="20% - Accent1 19 2 2" xfId="86"/>
    <cellStyle name="20% - Accent1 19 3" xfId="87"/>
    <cellStyle name="20% - Accent1 2" xfId="88"/>
    <cellStyle name="20% - Accent1 2 2" xfId="89"/>
    <cellStyle name="20% - Accent1 2 2 2" xfId="90"/>
    <cellStyle name="20% - Accent1 2 3" xfId="91"/>
    <cellStyle name="20% - Accent1 20" xfId="92"/>
    <cellStyle name="20% - Accent1 20 2" xfId="93"/>
    <cellStyle name="20% - Accent1 20 2 2" xfId="94"/>
    <cellStyle name="20% - Accent1 20 3" xfId="95"/>
    <cellStyle name="20% - Accent1 21" xfId="96"/>
    <cellStyle name="20% - Accent1 21 2" xfId="97"/>
    <cellStyle name="20% - Accent1 21 2 2" xfId="98"/>
    <cellStyle name="20% - Accent1 21 3" xfId="99"/>
    <cellStyle name="20% - Accent1 22" xfId="100"/>
    <cellStyle name="20% - Accent1 22 2" xfId="101"/>
    <cellStyle name="20% - Accent1 22 2 2" xfId="102"/>
    <cellStyle name="20% - Accent1 22 3" xfId="103"/>
    <cellStyle name="20% - Accent1 23" xfId="104"/>
    <cellStyle name="20% - Accent1 23 2" xfId="105"/>
    <cellStyle name="20% - Accent1 23 2 2" xfId="106"/>
    <cellStyle name="20% - Accent1 23 3" xfId="107"/>
    <cellStyle name="20% - Accent1 24" xfId="108"/>
    <cellStyle name="20% - Accent1 24 2" xfId="109"/>
    <cellStyle name="20% - Accent1 24 2 2" xfId="110"/>
    <cellStyle name="20% - Accent1 24 3" xfId="111"/>
    <cellStyle name="20% - Accent1 25" xfId="112"/>
    <cellStyle name="20% - Accent1 25 2" xfId="113"/>
    <cellStyle name="20% - Accent1 25 2 2" xfId="114"/>
    <cellStyle name="20% - Accent1 25 3" xfId="115"/>
    <cellStyle name="20% - Accent1 26" xfId="116"/>
    <cellStyle name="20% - Accent1 26 2" xfId="117"/>
    <cellStyle name="20% - Accent1 26 2 2" xfId="118"/>
    <cellStyle name="20% - Accent1 26 3" xfId="119"/>
    <cellStyle name="20% - Accent1 27" xfId="120"/>
    <cellStyle name="20% - Accent1 27 2" xfId="121"/>
    <cellStyle name="20% - Accent1 27 2 2" xfId="122"/>
    <cellStyle name="20% - Accent1 27 3" xfId="123"/>
    <cellStyle name="20% - Accent1 28" xfId="124"/>
    <cellStyle name="20% - Accent1 28 2" xfId="125"/>
    <cellStyle name="20% - Accent1 28 2 2" xfId="126"/>
    <cellStyle name="20% - Accent1 28 3" xfId="127"/>
    <cellStyle name="20% - Accent1 3" xfId="128"/>
    <cellStyle name="20% - Accent1 3 2" xfId="129"/>
    <cellStyle name="20% - Accent1 3 2 2" xfId="130"/>
    <cellStyle name="20% - Accent1 3 3" xfId="131"/>
    <cellStyle name="20% - Accent1 4" xfId="132"/>
    <cellStyle name="20% - Accent1 4 2" xfId="133"/>
    <cellStyle name="20% - Accent1 4 2 2" xfId="134"/>
    <cellStyle name="20% - Accent1 4 3" xfId="135"/>
    <cellStyle name="20% - Accent1 5" xfId="136"/>
    <cellStyle name="20% - Accent1 5 2" xfId="137"/>
    <cellStyle name="20% - Accent1 5 2 2" xfId="138"/>
    <cellStyle name="20% - Accent1 5 3" xfId="139"/>
    <cellStyle name="20% - Accent1 6" xfId="140"/>
    <cellStyle name="20% - Accent1 6 2" xfId="141"/>
    <cellStyle name="20% - Accent1 6 2 2" xfId="142"/>
    <cellStyle name="20% - Accent1 6 3" xfId="143"/>
    <cellStyle name="20% - Accent1 7" xfId="144"/>
    <cellStyle name="20% - Accent1 7 2" xfId="145"/>
    <cellStyle name="20% - Accent1 7 2 2" xfId="146"/>
    <cellStyle name="20% - Accent1 7 3" xfId="147"/>
    <cellStyle name="20% - Accent1 8" xfId="148"/>
    <cellStyle name="20% - Accent1 8 2" xfId="149"/>
    <cellStyle name="20% - Accent1 8 2 2" xfId="150"/>
    <cellStyle name="20% - Accent1 8 3" xfId="151"/>
    <cellStyle name="20% - Accent1 9" xfId="152"/>
    <cellStyle name="20% - Accent1 9 2" xfId="153"/>
    <cellStyle name="20% - Accent1 9 2 2" xfId="154"/>
    <cellStyle name="20% - Accent1 9 3" xfId="155"/>
    <cellStyle name="20% - Accent2 10" xfId="156"/>
    <cellStyle name="20% - Accent2 10 2" xfId="157"/>
    <cellStyle name="20% - Accent2 10 2 2" xfId="158"/>
    <cellStyle name="20% - Accent2 10 3" xfId="159"/>
    <cellStyle name="20% - Accent2 11" xfId="160"/>
    <cellStyle name="20% - Accent2 11 2" xfId="161"/>
    <cellStyle name="20% - Accent2 11 2 2" xfId="162"/>
    <cellStyle name="20% - Accent2 11 3" xfId="163"/>
    <cellStyle name="20% - Accent2 12" xfId="164"/>
    <cellStyle name="20% - Accent2 12 2" xfId="165"/>
    <cellStyle name="20% - Accent2 12 2 2" xfId="166"/>
    <cellStyle name="20% - Accent2 12 3" xfId="167"/>
    <cellStyle name="20% - Accent2 13" xfId="168"/>
    <cellStyle name="20% - Accent2 13 2" xfId="169"/>
    <cellStyle name="20% - Accent2 13 2 2" xfId="170"/>
    <cellStyle name="20% - Accent2 13 3" xfId="171"/>
    <cellStyle name="20% - Accent2 14" xfId="172"/>
    <cellStyle name="20% - Accent2 14 2" xfId="173"/>
    <cellStyle name="20% - Accent2 14 2 2" xfId="174"/>
    <cellStyle name="20% - Accent2 14 3" xfId="175"/>
    <cellStyle name="20% - Accent2 15" xfId="176"/>
    <cellStyle name="20% - Accent2 15 2" xfId="177"/>
    <cellStyle name="20% - Accent2 15 2 2" xfId="178"/>
    <cellStyle name="20% - Accent2 15 3" xfId="179"/>
    <cellStyle name="20% - Accent2 16" xfId="180"/>
    <cellStyle name="20% - Accent2 16 2" xfId="181"/>
    <cellStyle name="20% - Accent2 16 2 2" xfId="182"/>
    <cellStyle name="20% - Accent2 16 3" xfId="183"/>
    <cellStyle name="20% - Accent2 17" xfId="184"/>
    <cellStyle name="20% - Accent2 17 2" xfId="185"/>
    <cellStyle name="20% - Accent2 17 2 2" xfId="186"/>
    <cellStyle name="20% - Accent2 17 3" xfId="187"/>
    <cellStyle name="20% - Accent2 18" xfId="188"/>
    <cellStyle name="20% - Accent2 18 2" xfId="189"/>
    <cellStyle name="20% - Accent2 18 2 2" xfId="190"/>
    <cellStyle name="20% - Accent2 18 3" xfId="191"/>
    <cellStyle name="20% - Accent2 19" xfId="192"/>
    <cellStyle name="20% - Accent2 19 2" xfId="193"/>
    <cellStyle name="20% - Accent2 19 2 2" xfId="194"/>
    <cellStyle name="20% - Accent2 19 3" xfId="195"/>
    <cellStyle name="20% - Accent2 2" xfId="196"/>
    <cellStyle name="20% - Accent2 2 2" xfId="197"/>
    <cellStyle name="20% - Accent2 2 2 2" xfId="198"/>
    <cellStyle name="20% - Accent2 2 3" xfId="199"/>
    <cellStyle name="20% - Accent2 20" xfId="200"/>
    <cellStyle name="20% - Accent2 20 2" xfId="201"/>
    <cellStyle name="20% - Accent2 20 2 2" xfId="202"/>
    <cellStyle name="20% - Accent2 20 3" xfId="203"/>
    <cellStyle name="20% - Accent2 21" xfId="204"/>
    <cellStyle name="20% - Accent2 21 2" xfId="205"/>
    <cellStyle name="20% - Accent2 21 2 2" xfId="206"/>
    <cellStyle name="20% - Accent2 21 3" xfId="207"/>
    <cellStyle name="20% - Accent2 22" xfId="208"/>
    <cellStyle name="20% - Accent2 22 2" xfId="209"/>
    <cellStyle name="20% - Accent2 22 2 2" xfId="210"/>
    <cellStyle name="20% - Accent2 22 3" xfId="211"/>
    <cellStyle name="20% - Accent2 23" xfId="212"/>
    <cellStyle name="20% - Accent2 23 2" xfId="213"/>
    <cellStyle name="20% - Accent2 23 2 2" xfId="214"/>
    <cellStyle name="20% - Accent2 23 3" xfId="215"/>
    <cellStyle name="20% - Accent2 24" xfId="216"/>
    <cellStyle name="20% - Accent2 24 2" xfId="217"/>
    <cellStyle name="20% - Accent2 24 2 2" xfId="218"/>
    <cellStyle name="20% - Accent2 24 3" xfId="219"/>
    <cellStyle name="20% - Accent2 25" xfId="220"/>
    <cellStyle name="20% - Accent2 25 2" xfId="221"/>
    <cellStyle name="20% - Accent2 25 2 2" xfId="222"/>
    <cellStyle name="20% - Accent2 25 3" xfId="223"/>
    <cellStyle name="20% - Accent2 26" xfId="224"/>
    <cellStyle name="20% - Accent2 26 2" xfId="225"/>
    <cellStyle name="20% - Accent2 26 2 2" xfId="226"/>
    <cellStyle name="20% - Accent2 26 3" xfId="227"/>
    <cellStyle name="20% - Accent2 27" xfId="228"/>
    <cellStyle name="20% - Accent2 27 2" xfId="229"/>
    <cellStyle name="20% - Accent2 27 2 2" xfId="230"/>
    <cellStyle name="20% - Accent2 27 3" xfId="231"/>
    <cellStyle name="20% - Accent2 28" xfId="232"/>
    <cellStyle name="20% - Accent2 28 2" xfId="233"/>
    <cellStyle name="20% - Accent2 28 2 2" xfId="234"/>
    <cellStyle name="20% - Accent2 28 3" xfId="235"/>
    <cellStyle name="20% - Accent2 3" xfId="236"/>
    <cellStyle name="20% - Accent2 3 2" xfId="237"/>
    <cellStyle name="20% - Accent2 3 2 2" xfId="238"/>
    <cellStyle name="20% - Accent2 3 3" xfId="239"/>
    <cellStyle name="20% - Accent2 4" xfId="240"/>
    <cellStyle name="20% - Accent2 4 2" xfId="241"/>
    <cellStyle name="20% - Accent2 4 2 2" xfId="242"/>
    <cellStyle name="20% - Accent2 4 3" xfId="243"/>
    <cellStyle name="20% - Accent2 5" xfId="244"/>
    <cellStyle name="20% - Accent2 5 2" xfId="245"/>
    <cellStyle name="20% - Accent2 5 2 2" xfId="246"/>
    <cellStyle name="20% - Accent2 5 3" xfId="247"/>
    <cellStyle name="20% - Accent2 6" xfId="248"/>
    <cellStyle name="20% - Accent2 6 2" xfId="249"/>
    <cellStyle name="20% - Accent2 6 2 2" xfId="250"/>
    <cellStyle name="20% - Accent2 6 3" xfId="251"/>
    <cellStyle name="20% - Accent2 7" xfId="252"/>
    <cellStyle name="20% - Accent2 7 2" xfId="253"/>
    <cellStyle name="20% - Accent2 7 2 2" xfId="254"/>
    <cellStyle name="20% - Accent2 7 3" xfId="255"/>
    <cellStyle name="20% - Accent2 8" xfId="256"/>
    <cellStyle name="20% - Accent2 8 2" xfId="257"/>
    <cellStyle name="20% - Accent2 8 2 2" xfId="258"/>
    <cellStyle name="20% - Accent2 8 3" xfId="259"/>
    <cellStyle name="20% - Accent2 9" xfId="260"/>
    <cellStyle name="20% - Accent2 9 2" xfId="261"/>
    <cellStyle name="20% - Accent2 9 2 2" xfId="262"/>
    <cellStyle name="20% - Accent2 9 3" xfId="263"/>
    <cellStyle name="20% - Accent3 10" xfId="264"/>
    <cellStyle name="20% - Accent3 10 2" xfId="265"/>
    <cellStyle name="20% - Accent3 10 2 2" xfId="266"/>
    <cellStyle name="20% - Accent3 10 3" xfId="267"/>
    <cellStyle name="20% - Accent3 11" xfId="268"/>
    <cellStyle name="20% - Accent3 11 2" xfId="269"/>
    <cellStyle name="20% - Accent3 11 2 2" xfId="270"/>
    <cellStyle name="20% - Accent3 11 3" xfId="271"/>
    <cellStyle name="20% - Accent3 12" xfId="272"/>
    <cellStyle name="20% - Accent3 12 2" xfId="273"/>
    <cellStyle name="20% - Accent3 12 2 2" xfId="274"/>
    <cellStyle name="20% - Accent3 12 3" xfId="275"/>
    <cellStyle name="20% - Accent3 13" xfId="276"/>
    <cellStyle name="20% - Accent3 13 2" xfId="277"/>
    <cellStyle name="20% - Accent3 13 2 2" xfId="278"/>
    <cellStyle name="20% - Accent3 13 3" xfId="279"/>
    <cellStyle name="20% - Accent3 14" xfId="280"/>
    <cellStyle name="20% - Accent3 14 2" xfId="281"/>
    <cellStyle name="20% - Accent3 14 2 2" xfId="282"/>
    <cellStyle name="20% - Accent3 14 3" xfId="283"/>
    <cellStyle name="20% - Accent3 15" xfId="284"/>
    <cellStyle name="20% - Accent3 15 2" xfId="285"/>
    <cellStyle name="20% - Accent3 15 2 2" xfId="286"/>
    <cellStyle name="20% - Accent3 15 3" xfId="287"/>
    <cellStyle name="20% - Accent3 16" xfId="288"/>
    <cellStyle name="20% - Accent3 16 2" xfId="289"/>
    <cellStyle name="20% - Accent3 16 2 2" xfId="290"/>
    <cellStyle name="20% - Accent3 16 3" xfId="291"/>
    <cellStyle name="20% - Accent3 17" xfId="292"/>
    <cellStyle name="20% - Accent3 17 2" xfId="293"/>
    <cellStyle name="20% - Accent3 17 2 2" xfId="294"/>
    <cellStyle name="20% - Accent3 17 3" xfId="295"/>
    <cellStyle name="20% - Accent3 18" xfId="296"/>
    <cellStyle name="20% - Accent3 18 2" xfId="297"/>
    <cellStyle name="20% - Accent3 18 2 2" xfId="298"/>
    <cellStyle name="20% - Accent3 18 3" xfId="299"/>
    <cellStyle name="20% - Accent3 19" xfId="300"/>
    <cellStyle name="20% - Accent3 19 2" xfId="301"/>
    <cellStyle name="20% - Accent3 19 2 2" xfId="302"/>
    <cellStyle name="20% - Accent3 19 3" xfId="303"/>
    <cellStyle name="20% - Accent3 2" xfId="304"/>
    <cellStyle name="20% - Accent3 2 2" xfId="305"/>
    <cellStyle name="20% - Accent3 2 2 2" xfId="306"/>
    <cellStyle name="20% - Accent3 2 3" xfId="307"/>
    <cellStyle name="20% - Accent3 20" xfId="308"/>
    <cellStyle name="20% - Accent3 20 2" xfId="309"/>
    <cellStyle name="20% - Accent3 20 2 2" xfId="310"/>
    <cellStyle name="20% - Accent3 20 3" xfId="311"/>
    <cellStyle name="20% - Accent3 21" xfId="312"/>
    <cellStyle name="20% - Accent3 21 2" xfId="313"/>
    <cellStyle name="20% - Accent3 21 2 2" xfId="314"/>
    <cellStyle name="20% - Accent3 21 3" xfId="315"/>
    <cellStyle name="20% - Accent3 22" xfId="316"/>
    <cellStyle name="20% - Accent3 22 2" xfId="317"/>
    <cellStyle name="20% - Accent3 22 2 2" xfId="318"/>
    <cellStyle name="20% - Accent3 22 3" xfId="319"/>
    <cellStyle name="20% - Accent3 23" xfId="320"/>
    <cellStyle name="20% - Accent3 23 2" xfId="321"/>
    <cellStyle name="20% - Accent3 23 2 2" xfId="322"/>
    <cellStyle name="20% - Accent3 23 3" xfId="323"/>
    <cellStyle name="20% - Accent3 24" xfId="324"/>
    <cellStyle name="20% - Accent3 24 2" xfId="325"/>
    <cellStyle name="20% - Accent3 24 2 2" xfId="326"/>
    <cellStyle name="20% - Accent3 24 3" xfId="327"/>
    <cellStyle name="20% - Accent3 25" xfId="328"/>
    <cellStyle name="20% - Accent3 25 2" xfId="329"/>
    <cellStyle name="20% - Accent3 25 2 2" xfId="330"/>
    <cellStyle name="20% - Accent3 25 3" xfId="331"/>
    <cellStyle name="20% - Accent3 26" xfId="332"/>
    <cellStyle name="20% - Accent3 26 2" xfId="333"/>
    <cellStyle name="20% - Accent3 26 2 2" xfId="334"/>
    <cellStyle name="20% - Accent3 26 3" xfId="335"/>
    <cellStyle name="20% - Accent3 27" xfId="336"/>
    <cellStyle name="20% - Accent3 27 2" xfId="337"/>
    <cellStyle name="20% - Accent3 27 2 2" xfId="338"/>
    <cellStyle name="20% - Accent3 27 3" xfId="339"/>
    <cellStyle name="20% - Accent3 28" xfId="340"/>
    <cellStyle name="20% - Accent3 28 2" xfId="341"/>
    <cellStyle name="20% - Accent3 28 2 2" xfId="342"/>
    <cellStyle name="20% - Accent3 28 3" xfId="343"/>
    <cellStyle name="20% - Accent3 3" xfId="344"/>
    <cellStyle name="20% - Accent3 3 2" xfId="345"/>
    <cellStyle name="20% - Accent3 3 2 2" xfId="346"/>
    <cellStyle name="20% - Accent3 3 3" xfId="347"/>
    <cellStyle name="20% - Accent3 4" xfId="348"/>
    <cellStyle name="20% - Accent3 4 2" xfId="349"/>
    <cellStyle name="20% - Accent3 4 2 2" xfId="350"/>
    <cellStyle name="20% - Accent3 4 3" xfId="351"/>
    <cellStyle name="20% - Accent3 5" xfId="352"/>
    <cellStyle name="20% - Accent3 5 2" xfId="353"/>
    <cellStyle name="20% - Accent3 5 2 2" xfId="354"/>
    <cellStyle name="20% - Accent3 5 3" xfId="355"/>
    <cellStyle name="20% - Accent3 6" xfId="356"/>
    <cellStyle name="20% - Accent3 6 2" xfId="357"/>
    <cellStyle name="20% - Accent3 6 2 2" xfId="358"/>
    <cellStyle name="20% - Accent3 6 3" xfId="359"/>
    <cellStyle name="20% - Accent3 7" xfId="360"/>
    <cellStyle name="20% - Accent3 7 2" xfId="361"/>
    <cellStyle name="20% - Accent3 7 2 2" xfId="362"/>
    <cellStyle name="20% - Accent3 7 3" xfId="363"/>
    <cellStyle name="20% - Accent3 8" xfId="364"/>
    <cellStyle name="20% - Accent3 8 2" xfId="365"/>
    <cellStyle name="20% - Accent3 8 2 2" xfId="366"/>
    <cellStyle name="20% - Accent3 8 3" xfId="367"/>
    <cellStyle name="20% - Accent3 9" xfId="368"/>
    <cellStyle name="20% - Accent3 9 2" xfId="369"/>
    <cellStyle name="20% - Accent3 9 2 2" xfId="370"/>
    <cellStyle name="20% - Accent3 9 3" xfId="371"/>
    <cellStyle name="20% - Accent4 10" xfId="372"/>
    <cellStyle name="20% - Accent4 10 2" xfId="373"/>
    <cellStyle name="20% - Accent4 10 2 2" xfId="374"/>
    <cellStyle name="20% - Accent4 10 3" xfId="375"/>
    <cellStyle name="20% - Accent4 11" xfId="376"/>
    <cellStyle name="20% - Accent4 11 2" xfId="377"/>
    <cellStyle name="20% - Accent4 11 2 2" xfId="378"/>
    <cellStyle name="20% - Accent4 11 3" xfId="379"/>
    <cellStyle name="20% - Accent4 12" xfId="380"/>
    <cellStyle name="20% - Accent4 12 2" xfId="381"/>
    <cellStyle name="20% - Accent4 12 2 2" xfId="382"/>
    <cellStyle name="20% - Accent4 12 3" xfId="383"/>
    <cellStyle name="20% - Accent4 13" xfId="384"/>
    <cellStyle name="20% - Accent4 13 2" xfId="385"/>
    <cellStyle name="20% - Accent4 13 2 2" xfId="386"/>
    <cellStyle name="20% - Accent4 13 3" xfId="387"/>
    <cellStyle name="20% - Accent4 14" xfId="388"/>
    <cellStyle name="20% - Accent4 14 2" xfId="389"/>
    <cellStyle name="20% - Accent4 14 2 2" xfId="390"/>
    <cellStyle name="20% - Accent4 14 3" xfId="391"/>
    <cellStyle name="20% - Accent4 15" xfId="392"/>
    <cellStyle name="20% - Accent4 15 2" xfId="393"/>
    <cellStyle name="20% - Accent4 15 2 2" xfId="394"/>
    <cellStyle name="20% - Accent4 15 3" xfId="395"/>
    <cellStyle name="20% - Accent4 16" xfId="396"/>
    <cellStyle name="20% - Accent4 16 2" xfId="397"/>
    <cellStyle name="20% - Accent4 16 2 2" xfId="398"/>
    <cellStyle name="20% - Accent4 16 3" xfId="399"/>
    <cellStyle name="20% - Accent4 17" xfId="400"/>
    <cellStyle name="20% - Accent4 17 2" xfId="401"/>
    <cellStyle name="20% - Accent4 17 2 2" xfId="402"/>
    <cellStyle name="20% - Accent4 17 3" xfId="403"/>
    <cellStyle name="20% - Accent4 18" xfId="404"/>
    <cellStyle name="20% - Accent4 18 2" xfId="405"/>
    <cellStyle name="20% - Accent4 18 2 2" xfId="406"/>
    <cellStyle name="20% - Accent4 18 3" xfId="407"/>
    <cellStyle name="20% - Accent4 19" xfId="408"/>
    <cellStyle name="20% - Accent4 19 2" xfId="409"/>
    <cellStyle name="20% - Accent4 19 2 2" xfId="410"/>
    <cellStyle name="20% - Accent4 19 3" xfId="411"/>
    <cellStyle name="20% - Accent4 2" xfId="412"/>
    <cellStyle name="20% - Accent4 2 2" xfId="413"/>
    <cellStyle name="20% - Accent4 2 2 2" xfId="414"/>
    <cellStyle name="20% - Accent4 2 3" xfId="415"/>
    <cellStyle name="20% - Accent4 20" xfId="416"/>
    <cellStyle name="20% - Accent4 20 2" xfId="417"/>
    <cellStyle name="20% - Accent4 20 2 2" xfId="418"/>
    <cellStyle name="20% - Accent4 20 3" xfId="419"/>
    <cellStyle name="20% - Accent4 21" xfId="420"/>
    <cellStyle name="20% - Accent4 21 2" xfId="421"/>
    <cellStyle name="20% - Accent4 21 2 2" xfId="422"/>
    <cellStyle name="20% - Accent4 21 3" xfId="423"/>
    <cellStyle name="20% - Accent4 22" xfId="424"/>
    <cellStyle name="20% - Accent4 22 2" xfId="425"/>
    <cellStyle name="20% - Accent4 22 2 2" xfId="426"/>
    <cellStyle name="20% - Accent4 22 3" xfId="427"/>
    <cellStyle name="20% - Accent4 23" xfId="428"/>
    <cellStyle name="20% - Accent4 23 2" xfId="429"/>
    <cellStyle name="20% - Accent4 23 2 2" xfId="430"/>
    <cellStyle name="20% - Accent4 23 3" xfId="431"/>
    <cellStyle name="20% - Accent4 24" xfId="432"/>
    <cellStyle name="20% - Accent4 24 2" xfId="433"/>
    <cellStyle name="20% - Accent4 24 2 2" xfId="434"/>
    <cellStyle name="20% - Accent4 24 3" xfId="435"/>
    <cellStyle name="20% - Accent4 25" xfId="436"/>
    <cellStyle name="20% - Accent4 25 2" xfId="437"/>
    <cellStyle name="20% - Accent4 25 2 2" xfId="438"/>
    <cellStyle name="20% - Accent4 25 3" xfId="439"/>
    <cellStyle name="20% - Accent4 26" xfId="440"/>
    <cellStyle name="20% - Accent4 26 2" xfId="441"/>
    <cellStyle name="20% - Accent4 26 2 2" xfId="442"/>
    <cellStyle name="20% - Accent4 26 3" xfId="443"/>
    <cellStyle name="20% - Accent4 27" xfId="444"/>
    <cellStyle name="20% - Accent4 27 2" xfId="445"/>
    <cellStyle name="20% - Accent4 27 2 2" xfId="446"/>
    <cellStyle name="20% - Accent4 27 3" xfId="447"/>
    <cellStyle name="20% - Accent4 28" xfId="448"/>
    <cellStyle name="20% - Accent4 28 2" xfId="449"/>
    <cellStyle name="20% - Accent4 28 2 2" xfId="450"/>
    <cellStyle name="20% - Accent4 28 3" xfId="451"/>
    <cellStyle name="20% - Accent4 3" xfId="452"/>
    <cellStyle name="20% - Accent4 3 2" xfId="453"/>
    <cellStyle name="20% - Accent4 3 2 2" xfId="454"/>
    <cellStyle name="20% - Accent4 3 3" xfId="455"/>
    <cellStyle name="20% - Accent4 4" xfId="456"/>
    <cellStyle name="20% - Accent4 4 2" xfId="457"/>
    <cellStyle name="20% - Accent4 4 2 2" xfId="458"/>
    <cellStyle name="20% - Accent4 4 3" xfId="459"/>
    <cellStyle name="20% - Accent4 5" xfId="460"/>
    <cellStyle name="20% - Accent4 5 2" xfId="461"/>
    <cellStyle name="20% - Accent4 5 2 2" xfId="462"/>
    <cellStyle name="20% - Accent4 5 3" xfId="463"/>
    <cellStyle name="20% - Accent4 6" xfId="464"/>
    <cellStyle name="20% - Accent4 6 2" xfId="465"/>
    <cellStyle name="20% - Accent4 6 2 2" xfId="466"/>
    <cellStyle name="20% - Accent4 6 3" xfId="467"/>
    <cellStyle name="20% - Accent4 7" xfId="468"/>
    <cellStyle name="20% - Accent4 7 2" xfId="469"/>
    <cellStyle name="20% - Accent4 7 2 2" xfId="470"/>
    <cellStyle name="20% - Accent4 7 3" xfId="471"/>
    <cellStyle name="20% - Accent4 8" xfId="472"/>
    <cellStyle name="20% - Accent4 8 2" xfId="473"/>
    <cellStyle name="20% - Accent4 8 2 2" xfId="474"/>
    <cellStyle name="20% - Accent4 8 3" xfId="475"/>
    <cellStyle name="20% - Accent4 9" xfId="476"/>
    <cellStyle name="20% - Accent4 9 2" xfId="477"/>
    <cellStyle name="20% - Accent4 9 2 2" xfId="478"/>
    <cellStyle name="20% - Accent4 9 3" xfId="479"/>
    <cellStyle name="20% - Accent5 10" xfId="480"/>
    <cellStyle name="20% - Accent5 10 2" xfId="481"/>
    <cellStyle name="20% - Accent5 10 2 2" xfId="482"/>
    <cellStyle name="20% - Accent5 10 3" xfId="483"/>
    <cellStyle name="20% - Accent5 11" xfId="484"/>
    <cellStyle name="20% - Accent5 11 2" xfId="485"/>
    <cellStyle name="20% - Accent5 11 2 2" xfId="486"/>
    <cellStyle name="20% - Accent5 11 3" xfId="487"/>
    <cellStyle name="20% - Accent5 12" xfId="488"/>
    <cellStyle name="20% - Accent5 12 2" xfId="489"/>
    <cellStyle name="20% - Accent5 12 2 2" xfId="490"/>
    <cellStyle name="20% - Accent5 12 3" xfId="491"/>
    <cellStyle name="20% - Accent5 13" xfId="492"/>
    <cellStyle name="20% - Accent5 13 2" xfId="493"/>
    <cellStyle name="20% - Accent5 13 2 2" xfId="494"/>
    <cellStyle name="20% - Accent5 13 3" xfId="495"/>
    <cellStyle name="20% - Accent5 14" xfId="496"/>
    <cellStyle name="20% - Accent5 14 2" xfId="497"/>
    <cellStyle name="20% - Accent5 14 2 2" xfId="498"/>
    <cellStyle name="20% - Accent5 14 3" xfId="499"/>
    <cellStyle name="20% - Accent5 15" xfId="500"/>
    <cellStyle name="20% - Accent5 15 2" xfId="501"/>
    <cellStyle name="20% - Accent5 15 2 2" xfId="502"/>
    <cellStyle name="20% - Accent5 15 3" xfId="503"/>
    <cellStyle name="20% - Accent5 16" xfId="504"/>
    <cellStyle name="20% - Accent5 16 2" xfId="505"/>
    <cellStyle name="20% - Accent5 16 2 2" xfId="506"/>
    <cellStyle name="20% - Accent5 16 3" xfId="507"/>
    <cellStyle name="20% - Accent5 17" xfId="508"/>
    <cellStyle name="20% - Accent5 17 2" xfId="509"/>
    <cellStyle name="20% - Accent5 17 2 2" xfId="510"/>
    <cellStyle name="20% - Accent5 17 3" xfId="511"/>
    <cellStyle name="20% - Accent5 18" xfId="512"/>
    <cellStyle name="20% - Accent5 18 2" xfId="513"/>
    <cellStyle name="20% - Accent5 18 2 2" xfId="514"/>
    <cellStyle name="20% - Accent5 18 3" xfId="515"/>
    <cellStyle name="20% - Accent5 19" xfId="516"/>
    <cellStyle name="20% - Accent5 19 2" xfId="517"/>
    <cellStyle name="20% - Accent5 19 2 2" xfId="518"/>
    <cellStyle name="20% - Accent5 19 3" xfId="519"/>
    <cellStyle name="20% - Accent5 2" xfId="520"/>
    <cellStyle name="20% - Accent5 2 2" xfId="521"/>
    <cellStyle name="20% - Accent5 2 2 2" xfId="522"/>
    <cellStyle name="20% - Accent5 2 3" xfId="523"/>
    <cellStyle name="20% - Accent5 20" xfId="524"/>
    <cellStyle name="20% - Accent5 20 2" xfId="525"/>
    <cellStyle name="20% - Accent5 20 2 2" xfId="526"/>
    <cellStyle name="20% - Accent5 20 3" xfId="527"/>
    <cellStyle name="20% - Accent5 21" xfId="528"/>
    <cellStyle name="20% - Accent5 21 2" xfId="529"/>
    <cellStyle name="20% - Accent5 21 2 2" xfId="530"/>
    <cellStyle name="20% - Accent5 21 3" xfId="531"/>
    <cellStyle name="20% - Accent5 22" xfId="532"/>
    <cellStyle name="20% - Accent5 22 2" xfId="533"/>
    <cellStyle name="20% - Accent5 22 2 2" xfId="534"/>
    <cellStyle name="20% - Accent5 22 3" xfId="535"/>
    <cellStyle name="20% - Accent5 23" xfId="536"/>
    <cellStyle name="20% - Accent5 23 2" xfId="537"/>
    <cellStyle name="20% - Accent5 23 2 2" xfId="538"/>
    <cellStyle name="20% - Accent5 23 3" xfId="539"/>
    <cellStyle name="20% - Accent5 24" xfId="540"/>
    <cellStyle name="20% - Accent5 24 2" xfId="541"/>
    <cellStyle name="20% - Accent5 24 2 2" xfId="542"/>
    <cellStyle name="20% - Accent5 24 3" xfId="543"/>
    <cellStyle name="20% - Accent5 25" xfId="544"/>
    <cellStyle name="20% - Accent5 25 2" xfId="545"/>
    <cellStyle name="20% - Accent5 25 2 2" xfId="546"/>
    <cellStyle name="20% - Accent5 25 3" xfId="547"/>
    <cellStyle name="20% - Accent5 26" xfId="548"/>
    <cellStyle name="20% - Accent5 26 2" xfId="549"/>
    <cellStyle name="20% - Accent5 26 2 2" xfId="550"/>
    <cellStyle name="20% - Accent5 26 3" xfId="551"/>
    <cellStyle name="20% - Accent5 27" xfId="552"/>
    <cellStyle name="20% - Accent5 27 2" xfId="553"/>
    <cellStyle name="20% - Accent5 27 2 2" xfId="554"/>
    <cellStyle name="20% - Accent5 27 3" xfId="555"/>
    <cellStyle name="20% - Accent5 28" xfId="556"/>
    <cellStyle name="20% - Accent5 28 2" xfId="557"/>
    <cellStyle name="20% - Accent5 28 2 2" xfId="558"/>
    <cellStyle name="20% - Accent5 28 3" xfId="559"/>
    <cellStyle name="20% - Accent5 3" xfId="560"/>
    <cellStyle name="20% - Accent5 3 2" xfId="561"/>
    <cellStyle name="20% - Accent5 3 2 2" xfId="562"/>
    <cellStyle name="20% - Accent5 3 3" xfId="563"/>
    <cellStyle name="20% - Accent5 4" xfId="564"/>
    <cellStyle name="20% - Accent5 4 2" xfId="565"/>
    <cellStyle name="20% - Accent5 4 2 2" xfId="566"/>
    <cellStyle name="20% - Accent5 4 3" xfId="567"/>
    <cellStyle name="20% - Accent5 5" xfId="568"/>
    <cellStyle name="20% - Accent5 5 2" xfId="569"/>
    <cellStyle name="20% - Accent5 5 2 2" xfId="570"/>
    <cellStyle name="20% - Accent5 5 3" xfId="571"/>
    <cellStyle name="20% - Accent5 6" xfId="572"/>
    <cellStyle name="20% - Accent5 6 2" xfId="573"/>
    <cellStyle name="20% - Accent5 6 2 2" xfId="574"/>
    <cellStyle name="20% - Accent5 6 3" xfId="575"/>
    <cellStyle name="20% - Accent5 7" xfId="576"/>
    <cellStyle name="20% - Accent5 7 2" xfId="577"/>
    <cellStyle name="20% - Accent5 7 2 2" xfId="578"/>
    <cellStyle name="20% - Accent5 7 3" xfId="579"/>
    <cellStyle name="20% - Accent5 8" xfId="580"/>
    <cellStyle name="20% - Accent5 8 2" xfId="581"/>
    <cellStyle name="20% - Accent5 8 2 2" xfId="582"/>
    <cellStyle name="20% - Accent5 8 3" xfId="583"/>
    <cellStyle name="20% - Accent5 9" xfId="584"/>
    <cellStyle name="20% - Accent5 9 2" xfId="585"/>
    <cellStyle name="20% - Accent5 9 2 2" xfId="586"/>
    <cellStyle name="20% - Accent5 9 3" xfId="587"/>
    <cellStyle name="20% - Accent6 10" xfId="588"/>
    <cellStyle name="20% - Accent6 10 2" xfId="589"/>
    <cellStyle name="20% - Accent6 10 2 2" xfId="590"/>
    <cellStyle name="20% - Accent6 10 3" xfId="591"/>
    <cellStyle name="20% - Accent6 11" xfId="592"/>
    <cellStyle name="20% - Accent6 11 2" xfId="593"/>
    <cellStyle name="20% - Accent6 11 2 2" xfId="594"/>
    <cellStyle name="20% - Accent6 11 3" xfId="595"/>
    <cellStyle name="20% - Accent6 12" xfId="596"/>
    <cellStyle name="20% - Accent6 12 2" xfId="597"/>
    <cellStyle name="20% - Accent6 12 2 2" xfId="598"/>
    <cellStyle name="20% - Accent6 12 3" xfId="599"/>
    <cellStyle name="20% - Accent6 13" xfId="600"/>
    <cellStyle name="20% - Accent6 13 2" xfId="601"/>
    <cellStyle name="20% - Accent6 13 2 2" xfId="602"/>
    <cellStyle name="20% - Accent6 13 3" xfId="603"/>
    <cellStyle name="20% - Accent6 14" xfId="604"/>
    <cellStyle name="20% - Accent6 14 2" xfId="605"/>
    <cellStyle name="20% - Accent6 14 2 2" xfId="606"/>
    <cellStyle name="20% - Accent6 14 3" xfId="607"/>
    <cellStyle name="20% - Accent6 15" xfId="608"/>
    <cellStyle name="20% - Accent6 15 2" xfId="609"/>
    <cellStyle name="20% - Accent6 15 2 2" xfId="610"/>
    <cellStyle name="20% - Accent6 15 3" xfId="611"/>
    <cellStyle name="20% - Accent6 16" xfId="612"/>
    <cellStyle name="20% - Accent6 16 2" xfId="613"/>
    <cellStyle name="20% - Accent6 16 2 2" xfId="614"/>
    <cellStyle name="20% - Accent6 16 3" xfId="615"/>
    <cellStyle name="20% - Accent6 17" xfId="616"/>
    <cellStyle name="20% - Accent6 17 2" xfId="617"/>
    <cellStyle name="20% - Accent6 17 2 2" xfId="618"/>
    <cellStyle name="20% - Accent6 17 3" xfId="619"/>
    <cellStyle name="20% - Accent6 18" xfId="620"/>
    <cellStyle name="20% - Accent6 18 2" xfId="621"/>
    <cellStyle name="20% - Accent6 18 2 2" xfId="622"/>
    <cellStyle name="20% - Accent6 18 3" xfId="623"/>
    <cellStyle name="20% - Accent6 19" xfId="624"/>
    <cellStyle name="20% - Accent6 19 2" xfId="625"/>
    <cellStyle name="20% - Accent6 19 2 2" xfId="626"/>
    <cellStyle name="20% - Accent6 19 3" xfId="627"/>
    <cellStyle name="20% - Accent6 2" xfId="628"/>
    <cellStyle name="20% - Accent6 2 2" xfId="629"/>
    <cellStyle name="20% - Accent6 2 2 2" xfId="630"/>
    <cellStyle name="20% - Accent6 2 3" xfId="631"/>
    <cellStyle name="20% - Accent6 20" xfId="632"/>
    <cellStyle name="20% - Accent6 20 2" xfId="633"/>
    <cellStyle name="20% - Accent6 20 2 2" xfId="634"/>
    <cellStyle name="20% - Accent6 20 3" xfId="635"/>
    <cellStyle name="20% - Accent6 21" xfId="636"/>
    <cellStyle name="20% - Accent6 21 2" xfId="637"/>
    <cellStyle name="20% - Accent6 21 2 2" xfId="638"/>
    <cellStyle name="20% - Accent6 21 3" xfId="639"/>
    <cellStyle name="20% - Accent6 22" xfId="640"/>
    <cellStyle name="20% - Accent6 22 2" xfId="641"/>
    <cellStyle name="20% - Accent6 22 2 2" xfId="642"/>
    <cellStyle name="20% - Accent6 22 3" xfId="643"/>
    <cellStyle name="20% - Accent6 23" xfId="644"/>
    <cellStyle name="20% - Accent6 23 2" xfId="645"/>
    <cellStyle name="20% - Accent6 23 2 2" xfId="646"/>
    <cellStyle name="20% - Accent6 23 3" xfId="647"/>
    <cellStyle name="20% - Accent6 24" xfId="648"/>
    <cellStyle name="20% - Accent6 24 2" xfId="649"/>
    <cellStyle name="20% - Accent6 24 2 2" xfId="650"/>
    <cellStyle name="20% - Accent6 24 3" xfId="651"/>
    <cellStyle name="20% - Accent6 25" xfId="652"/>
    <cellStyle name="20% - Accent6 25 2" xfId="653"/>
    <cellStyle name="20% - Accent6 25 2 2" xfId="654"/>
    <cellStyle name="20% - Accent6 25 3" xfId="655"/>
    <cellStyle name="20% - Accent6 26" xfId="656"/>
    <cellStyle name="20% - Accent6 26 2" xfId="657"/>
    <cellStyle name="20% - Accent6 26 2 2" xfId="658"/>
    <cellStyle name="20% - Accent6 26 3" xfId="659"/>
    <cellStyle name="20% - Accent6 27" xfId="660"/>
    <cellStyle name="20% - Accent6 27 2" xfId="661"/>
    <cellStyle name="20% - Accent6 27 2 2" xfId="662"/>
    <cellStyle name="20% - Accent6 27 3" xfId="663"/>
    <cellStyle name="20% - Accent6 28" xfId="664"/>
    <cellStyle name="20% - Accent6 28 2" xfId="665"/>
    <cellStyle name="20% - Accent6 28 2 2" xfId="666"/>
    <cellStyle name="20% - Accent6 28 3" xfId="667"/>
    <cellStyle name="20% - Accent6 3" xfId="668"/>
    <cellStyle name="20% - Accent6 3 2" xfId="669"/>
    <cellStyle name="20% - Accent6 3 2 2" xfId="670"/>
    <cellStyle name="20% - Accent6 3 3" xfId="671"/>
    <cellStyle name="20% - Accent6 4" xfId="672"/>
    <cellStyle name="20% - Accent6 4 2" xfId="673"/>
    <cellStyle name="20% - Accent6 4 2 2" xfId="674"/>
    <cellStyle name="20% - Accent6 4 3" xfId="675"/>
    <cellStyle name="20% - Accent6 5" xfId="676"/>
    <cellStyle name="20% - Accent6 5 2" xfId="677"/>
    <cellStyle name="20% - Accent6 5 2 2" xfId="678"/>
    <cellStyle name="20% - Accent6 5 3" xfId="679"/>
    <cellStyle name="20% - Accent6 6" xfId="680"/>
    <cellStyle name="20% - Accent6 6 2" xfId="681"/>
    <cellStyle name="20% - Accent6 6 2 2" xfId="682"/>
    <cellStyle name="20% - Accent6 6 3" xfId="683"/>
    <cellStyle name="20% - Accent6 7" xfId="684"/>
    <cellStyle name="20% - Accent6 7 2" xfId="685"/>
    <cellStyle name="20% - Accent6 7 2 2" xfId="686"/>
    <cellStyle name="20% - Accent6 7 3" xfId="687"/>
    <cellStyle name="20% - Accent6 8" xfId="688"/>
    <cellStyle name="20% - Accent6 8 2" xfId="689"/>
    <cellStyle name="20% - Accent6 8 2 2" xfId="690"/>
    <cellStyle name="20% - Accent6 8 3" xfId="691"/>
    <cellStyle name="20% - Accent6 9" xfId="692"/>
    <cellStyle name="20% - Accent6 9 2" xfId="693"/>
    <cellStyle name="20% - Accent6 9 2 2" xfId="694"/>
    <cellStyle name="20% - Accent6 9 3" xfId="695"/>
    <cellStyle name="40% - Accent1 10" xfId="696"/>
    <cellStyle name="40% - Accent1 10 2" xfId="697"/>
    <cellStyle name="40% - Accent1 10 2 2" xfId="698"/>
    <cellStyle name="40% - Accent1 10 3" xfId="699"/>
    <cellStyle name="40% - Accent1 11" xfId="700"/>
    <cellStyle name="40% - Accent1 11 2" xfId="701"/>
    <cellStyle name="40% - Accent1 11 2 2" xfId="702"/>
    <cellStyle name="40% - Accent1 11 3" xfId="703"/>
    <cellStyle name="40% - Accent1 12" xfId="704"/>
    <cellStyle name="40% - Accent1 12 2" xfId="705"/>
    <cellStyle name="40% - Accent1 12 2 2" xfId="706"/>
    <cellStyle name="40% - Accent1 12 3" xfId="707"/>
    <cellStyle name="40% - Accent1 13" xfId="708"/>
    <cellStyle name="40% - Accent1 13 2" xfId="709"/>
    <cellStyle name="40% - Accent1 13 2 2" xfId="710"/>
    <cellStyle name="40% - Accent1 13 3" xfId="711"/>
    <cellStyle name="40% - Accent1 14" xfId="712"/>
    <cellStyle name="40% - Accent1 14 2" xfId="713"/>
    <cellStyle name="40% - Accent1 14 2 2" xfId="714"/>
    <cellStyle name="40% - Accent1 14 3" xfId="715"/>
    <cellStyle name="40% - Accent1 15" xfId="716"/>
    <cellStyle name="40% - Accent1 15 2" xfId="717"/>
    <cellStyle name="40% - Accent1 15 2 2" xfId="718"/>
    <cellStyle name="40% - Accent1 15 3" xfId="719"/>
    <cellStyle name="40% - Accent1 16" xfId="720"/>
    <cellStyle name="40% - Accent1 16 2" xfId="721"/>
    <cellStyle name="40% - Accent1 16 2 2" xfId="722"/>
    <cellStyle name="40% - Accent1 16 3" xfId="723"/>
    <cellStyle name="40% - Accent1 17" xfId="724"/>
    <cellStyle name="40% - Accent1 17 2" xfId="725"/>
    <cellStyle name="40% - Accent1 17 2 2" xfId="726"/>
    <cellStyle name="40% - Accent1 17 3" xfId="727"/>
    <cellStyle name="40% - Accent1 18" xfId="728"/>
    <cellStyle name="40% - Accent1 18 2" xfId="729"/>
    <cellStyle name="40% - Accent1 18 2 2" xfId="730"/>
    <cellStyle name="40% - Accent1 18 3" xfId="731"/>
    <cellStyle name="40% - Accent1 19" xfId="732"/>
    <cellStyle name="40% - Accent1 19 2" xfId="733"/>
    <cellStyle name="40% - Accent1 19 2 2" xfId="734"/>
    <cellStyle name="40% - Accent1 19 3" xfId="735"/>
    <cellStyle name="40% - Accent1 2" xfId="736"/>
    <cellStyle name="40% - Accent1 2 2" xfId="737"/>
    <cellStyle name="40% - Accent1 2 2 2" xfId="738"/>
    <cellStyle name="40% - Accent1 2 3" xfId="739"/>
    <cellStyle name="40% - Accent1 20" xfId="740"/>
    <cellStyle name="40% - Accent1 20 2" xfId="741"/>
    <cellStyle name="40% - Accent1 20 2 2" xfId="742"/>
    <cellStyle name="40% - Accent1 20 3" xfId="743"/>
    <cellStyle name="40% - Accent1 21" xfId="744"/>
    <cellStyle name="40% - Accent1 21 2" xfId="745"/>
    <cellStyle name="40% - Accent1 21 2 2" xfId="746"/>
    <cellStyle name="40% - Accent1 21 3" xfId="747"/>
    <cellStyle name="40% - Accent1 22" xfId="748"/>
    <cellStyle name="40% - Accent1 22 2" xfId="749"/>
    <cellStyle name="40% - Accent1 22 2 2" xfId="750"/>
    <cellStyle name="40% - Accent1 22 3" xfId="751"/>
    <cellStyle name="40% - Accent1 23" xfId="752"/>
    <cellStyle name="40% - Accent1 23 2" xfId="753"/>
    <cellStyle name="40% - Accent1 23 2 2" xfId="754"/>
    <cellStyle name="40% - Accent1 23 3" xfId="755"/>
    <cellStyle name="40% - Accent1 24" xfId="756"/>
    <cellStyle name="40% - Accent1 24 2" xfId="757"/>
    <cellStyle name="40% - Accent1 24 2 2" xfId="758"/>
    <cellStyle name="40% - Accent1 24 3" xfId="759"/>
    <cellStyle name="40% - Accent1 25" xfId="760"/>
    <cellStyle name="40% - Accent1 25 2" xfId="761"/>
    <cellStyle name="40% - Accent1 25 2 2" xfId="762"/>
    <cellStyle name="40% - Accent1 25 3" xfId="763"/>
    <cellStyle name="40% - Accent1 26" xfId="764"/>
    <cellStyle name="40% - Accent1 26 2" xfId="765"/>
    <cellStyle name="40% - Accent1 26 2 2" xfId="766"/>
    <cellStyle name="40% - Accent1 26 3" xfId="767"/>
    <cellStyle name="40% - Accent1 27" xfId="768"/>
    <cellStyle name="40% - Accent1 27 2" xfId="769"/>
    <cellStyle name="40% - Accent1 27 2 2" xfId="770"/>
    <cellStyle name="40% - Accent1 27 3" xfId="771"/>
    <cellStyle name="40% - Accent1 28" xfId="772"/>
    <cellStyle name="40% - Accent1 28 2" xfId="773"/>
    <cellStyle name="40% - Accent1 28 2 2" xfId="774"/>
    <cellStyle name="40% - Accent1 28 3" xfId="775"/>
    <cellStyle name="40% - Accent1 3" xfId="776"/>
    <cellStyle name="40% - Accent1 3 2" xfId="777"/>
    <cellStyle name="40% - Accent1 3 2 2" xfId="778"/>
    <cellStyle name="40% - Accent1 3 3" xfId="779"/>
    <cellStyle name="40% - Accent1 4" xfId="780"/>
    <cellStyle name="40% - Accent1 4 2" xfId="781"/>
    <cellStyle name="40% - Accent1 4 2 2" xfId="782"/>
    <cellStyle name="40% - Accent1 4 3" xfId="783"/>
    <cellStyle name="40% - Accent1 5" xfId="784"/>
    <cellStyle name="40% - Accent1 5 2" xfId="785"/>
    <cellStyle name="40% - Accent1 5 2 2" xfId="786"/>
    <cellStyle name="40% - Accent1 5 3" xfId="787"/>
    <cellStyle name="40% - Accent1 6" xfId="788"/>
    <cellStyle name="40% - Accent1 6 2" xfId="789"/>
    <cellStyle name="40% - Accent1 6 2 2" xfId="790"/>
    <cellStyle name="40% - Accent1 6 3" xfId="791"/>
    <cellStyle name="40% - Accent1 7" xfId="792"/>
    <cellStyle name="40% - Accent1 7 2" xfId="793"/>
    <cellStyle name="40% - Accent1 7 2 2" xfId="794"/>
    <cellStyle name="40% - Accent1 7 3" xfId="795"/>
    <cellStyle name="40% - Accent1 8" xfId="796"/>
    <cellStyle name="40% - Accent1 8 2" xfId="797"/>
    <cellStyle name="40% - Accent1 8 2 2" xfId="798"/>
    <cellStyle name="40% - Accent1 8 3" xfId="799"/>
    <cellStyle name="40% - Accent1 9" xfId="800"/>
    <cellStyle name="40% - Accent1 9 2" xfId="801"/>
    <cellStyle name="40% - Accent1 9 2 2" xfId="802"/>
    <cellStyle name="40% - Accent1 9 3" xfId="803"/>
    <cellStyle name="40% - Accent2 10" xfId="804"/>
    <cellStyle name="40% - Accent2 10 2" xfId="805"/>
    <cellStyle name="40% - Accent2 10 2 2" xfId="806"/>
    <cellStyle name="40% - Accent2 10 3" xfId="807"/>
    <cellStyle name="40% - Accent2 11" xfId="808"/>
    <cellStyle name="40% - Accent2 11 2" xfId="809"/>
    <cellStyle name="40% - Accent2 11 2 2" xfId="810"/>
    <cellStyle name="40% - Accent2 11 3" xfId="811"/>
    <cellStyle name="40% - Accent2 12" xfId="812"/>
    <cellStyle name="40% - Accent2 12 2" xfId="813"/>
    <cellStyle name="40% - Accent2 12 2 2" xfId="814"/>
    <cellStyle name="40% - Accent2 12 3" xfId="815"/>
    <cellStyle name="40% - Accent2 13" xfId="816"/>
    <cellStyle name="40% - Accent2 13 2" xfId="817"/>
    <cellStyle name="40% - Accent2 13 2 2" xfId="818"/>
    <cellStyle name="40% - Accent2 13 3" xfId="819"/>
    <cellStyle name="40% - Accent2 14" xfId="820"/>
    <cellStyle name="40% - Accent2 14 2" xfId="821"/>
    <cellStyle name="40% - Accent2 14 2 2" xfId="822"/>
    <cellStyle name="40% - Accent2 14 3" xfId="823"/>
    <cellStyle name="40% - Accent2 15" xfId="824"/>
    <cellStyle name="40% - Accent2 15 2" xfId="825"/>
    <cellStyle name="40% - Accent2 15 2 2" xfId="826"/>
    <cellStyle name="40% - Accent2 15 3" xfId="827"/>
    <cellStyle name="40% - Accent2 16" xfId="828"/>
    <cellStyle name="40% - Accent2 16 2" xfId="829"/>
    <cellStyle name="40% - Accent2 16 2 2" xfId="830"/>
    <cellStyle name="40% - Accent2 16 3" xfId="831"/>
    <cellStyle name="40% - Accent2 17" xfId="832"/>
    <cellStyle name="40% - Accent2 17 2" xfId="833"/>
    <cellStyle name="40% - Accent2 17 2 2" xfId="834"/>
    <cellStyle name="40% - Accent2 17 3" xfId="835"/>
    <cellStyle name="40% - Accent2 18" xfId="836"/>
    <cellStyle name="40% - Accent2 18 2" xfId="837"/>
    <cellStyle name="40% - Accent2 18 2 2" xfId="838"/>
    <cellStyle name="40% - Accent2 18 3" xfId="839"/>
    <cellStyle name="40% - Accent2 19" xfId="840"/>
    <cellStyle name="40% - Accent2 19 2" xfId="841"/>
    <cellStyle name="40% - Accent2 19 2 2" xfId="842"/>
    <cellStyle name="40% - Accent2 19 3" xfId="843"/>
    <cellStyle name="40% - Accent2 2" xfId="844"/>
    <cellStyle name="40% - Accent2 2 2" xfId="845"/>
    <cellStyle name="40% - Accent2 2 2 2" xfId="846"/>
    <cellStyle name="40% - Accent2 2 3" xfId="847"/>
    <cellStyle name="40% - Accent2 20" xfId="848"/>
    <cellStyle name="40% - Accent2 20 2" xfId="849"/>
    <cellStyle name="40% - Accent2 20 2 2" xfId="850"/>
    <cellStyle name="40% - Accent2 20 3" xfId="851"/>
    <cellStyle name="40% - Accent2 21" xfId="852"/>
    <cellStyle name="40% - Accent2 21 2" xfId="853"/>
    <cellStyle name="40% - Accent2 21 2 2" xfId="854"/>
    <cellStyle name="40% - Accent2 21 3" xfId="855"/>
    <cellStyle name="40% - Accent2 22" xfId="856"/>
    <cellStyle name="40% - Accent2 22 2" xfId="857"/>
    <cellStyle name="40% - Accent2 22 2 2" xfId="858"/>
    <cellStyle name="40% - Accent2 22 3" xfId="859"/>
    <cellStyle name="40% - Accent2 23" xfId="860"/>
    <cellStyle name="40% - Accent2 23 2" xfId="861"/>
    <cellStyle name="40% - Accent2 23 2 2" xfId="862"/>
    <cellStyle name="40% - Accent2 23 3" xfId="863"/>
    <cellStyle name="40% - Accent2 24" xfId="864"/>
    <cellStyle name="40% - Accent2 24 2" xfId="865"/>
    <cellStyle name="40% - Accent2 24 2 2" xfId="866"/>
    <cellStyle name="40% - Accent2 24 3" xfId="867"/>
    <cellStyle name="40% - Accent2 25" xfId="868"/>
    <cellStyle name="40% - Accent2 25 2" xfId="869"/>
    <cellStyle name="40% - Accent2 25 2 2" xfId="870"/>
    <cellStyle name="40% - Accent2 25 3" xfId="871"/>
    <cellStyle name="40% - Accent2 26" xfId="872"/>
    <cellStyle name="40% - Accent2 26 2" xfId="873"/>
    <cellStyle name="40% - Accent2 26 2 2" xfId="874"/>
    <cellStyle name="40% - Accent2 26 3" xfId="875"/>
    <cellStyle name="40% - Accent2 27" xfId="876"/>
    <cellStyle name="40% - Accent2 27 2" xfId="877"/>
    <cellStyle name="40% - Accent2 27 2 2" xfId="878"/>
    <cellStyle name="40% - Accent2 27 3" xfId="879"/>
    <cellStyle name="40% - Accent2 28" xfId="880"/>
    <cellStyle name="40% - Accent2 28 2" xfId="881"/>
    <cellStyle name="40% - Accent2 28 2 2" xfId="882"/>
    <cellStyle name="40% - Accent2 28 3" xfId="883"/>
    <cellStyle name="40% - Accent2 3" xfId="884"/>
    <cellStyle name="40% - Accent2 3 2" xfId="885"/>
    <cellStyle name="40% - Accent2 3 2 2" xfId="886"/>
    <cellStyle name="40% - Accent2 3 3" xfId="887"/>
    <cellStyle name="40% - Accent2 4" xfId="888"/>
    <cellStyle name="40% - Accent2 4 2" xfId="889"/>
    <cellStyle name="40% - Accent2 4 2 2" xfId="890"/>
    <cellStyle name="40% - Accent2 4 3" xfId="891"/>
    <cellStyle name="40% - Accent2 5" xfId="892"/>
    <cellStyle name="40% - Accent2 5 2" xfId="893"/>
    <cellStyle name="40% - Accent2 5 2 2" xfId="894"/>
    <cellStyle name="40% - Accent2 5 3" xfId="895"/>
    <cellStyle name="40% - Accent2 6" xfId="896"/>
    <cellStyle name="40% - Accent2 6 2" xfId="897"/>
    <cellStyle name="40% - Accent2 6 2 2" xfId="898"/>
    <cellStyle name="40% - Accent2 6 3" xfId="899"/>
    <cellStyle name="40% - Accent2 7" xfId="900"/>
    <cellStyle name="40% - Accent2 7 2" xfId="901"/>
    <cellStyle name="40% - Accent2 7 2 2" xfId="902"/>
    <cellStyle name="40% - Accent2 7 3" xfId="903"/>
    <cellStyle name="40% - Accent2 8" xfId="904"/>
    <cellStyle name="40% - Accent2 8 2" xfId="905"/>
    <cellStyle name="40% - Accent2 8 2 2" xfId="906"/>
    <cellStyle name="40% - Accent2 8 3" xfId="907"/>
    <cellStyle name="40% - Accent2 9" xfId="908"/>
    <cellStyle name="40% - Accent2 9 2" xfId="909"/>
    <cellStyle name="40% - Accent2 9 2 2" xfId="910"/>
    <cellStyle name="40% - Accent2 9 3" xfId="911"/>
    <cellStyle name="40% - Accent3 10" xfId="912"/>
    <cellStyle name="40% - Accent3 10 2" xfId="913"/>
    <cellStyle name="40% - Accent3 10 2 2" xfId="914"/>
    <cellStyle name="40% - Accent3 10 3" xfId="915"/>
    <cellStyle name="40% - Accent3 11" xfId="916"/>
    <cellStyle name="40% - Accent3 11 2" xfId="917"/>
    <cellStyle name="40% - Accent3 11 2 2" xfId="918"/>
    <cellStyle name="40% - Accent3 11 3" xfId="919"/>
    <cellStyle name="40% - Accent3 12" xfId="920"/>
    <cellStyle name="40% - Accent3 12 2" xfId="921"/>
    <cellStyle name="40% - Accent3 12 2 2" xfId="922"/>
    <cellStyle name="40% - Accent3 12 3" xfId="923"/>
    <cellStyle name="40% - Accent3 13" xfId="924"/>
    <cellStyle name="40% - Accent3 13 2" xfId="925"/>
    <cellStyle name="40% - Accent3 13 2 2" xfId="926"/>
    <cellStyle name="40% - Accent3 13 3" xfId="927"/>
    <cellStyle name="40% - Accent3 14" xfId="928"/>
    <cellStyle name="40% - Accent3 14 2" xfId="929"/>
    <cellStyle name="40% - Accent3 14 2 2" xfId="930"/>
    <cellStyle name="40% - Accent3 14 3" xfId="931"/>
    <cellStyle name="40% - Accent3 15" xfId="932"/>
    <cellStyle name="40% - Accent3 15 2" xfId="933"/>
    <cellStyle name="40% - Accent3 15 2 2" xfId="934"/>
    <cellStyle name="40% - Accent3 15 3" xfId="935"/>
    <cellStyle name="40% - Accent3 16" xfId="936"/>
    <cellStyle name="40% - Accent3 16 2" xfId="937"/>
    <cellStyle name="40% - Accent3 16 2 2" xfId="938"/>
    <cellStyle name="40% - Accent3 16 3" xfId="939"/>
    <cellStyle name="40% - Accent3 17" xfId="940"/>
    <cellStyle name="40% - Accent3 17 2" xfId="941"/>
    <cellStyle name="40% - Accent3 17 2 2" xfId="942"/>
    <cellStyle name="40% - Accent3 17 3" xfId="943"/>
    <cellStyle name="40% - Accent3 18" xfId="944"/>
    <cellStyle name="40% - Accent3 18 2" xfId="945"/>
    <cellStyle name="40% - Accent3 18 2 2" xfId="946"/>
    <cellStyle name="40% - Accent3 18 3" xfId="947"/>
    <cellStyle name="40% - Accent3 19" xfId="948"/>
    <cellStyle name="40% - Accent3 19 2" xfId="949"/>
    <cellStyle name="40% - Accent3 19 2 2" xfId="950"/>
    <cellStyle name="40% - Accent3 19 3" xfId="951"/>
    <cellStyle name="40% - Accent3 2" xfId="952"/>
    <cellStyle name="40% - Accent3 2 2" xfId="953"/>
    <cellStyle name="40% - Accent3 2 2 2" xfId="954"/>
    <cellStyle name="40% - Accent3 2 3" xfId="955"/>
    <cellStyle name="40% - Accent3 20" xfId="956"/>
    <cellStyle name="40% - Accent3 20 2" xfId="957"/>
    <cellStyle name="40% - Accent3 20 2 2" xfId="958"/>
    <cellStyle name="40% - Accent3 20 3" xfId="959"/>
    <cellStyle name="40% - Accent3 21" xfId="960"/>
    <cellStyle name="40% - Accent3 21 2" xfId="961"/>
    <cellStyle name="40% - Accent3 21 2 2" xfId="962"/>
    <cellStyle name="40% - Accent3 21 3" xfId="963"/>
    <cellStyle name="40% - Accent3 22" xfId="964"/>
    <cellStyle name="40% - Accent3 22 2" xfId="965"/>
    <cellStyle name="40% - Accent3 22 2 2" xfId="966"/>
    <cellStyle name="40% - Accent3 22 3" xfId="967"/>
    <cellStyle name="40% - Accent3 23" xfId="968"/>
    <cellStyle name="40% - Accent3 23 2" xfId="969"/>
    <cellStyle name="40% - Accent3 23 2 2" xfId="970"/>
    <cellStyle name="40% - Accent3 23 3" xfId="971"/>
    <cellStyle name="40% - Accent3 24" xfId="972"/>
    <cellStyle name="40% - Accent3 24 2" xfId="973"/>
    <cellStyle name="40% - Accent3 24 2 2" xfId="974"/>
    <cellStyle name="40% - Accent3 24 3" xfId="975"/>
    <cellStyle name="40% - Accent3 25" xfId="976"/>
    <cellStyle name="40% - Accent3 25 2" xfId="977"/>
    <cellStyle name="40% - Accent3 25 2 2" xfId="978"/>
    <cellStyle name="40% - Accent3 25 3" xfId="979"/>
    <cellStyle name="40% - Accent3 26" xfId="980"/>
    <cellStyle name="40% - Accent3 26 2" xfId="981"/>
    <cellStyle name="40% - Accent3 26 2 2" xfId="982"/>
    <cellStyle name="40% - Accent3 26 3" xfId="983"/>
    <cellStyle name="40% - Accent3 27" xfId="984"/>
    <cellStyle name="40% - Accent3 27 2" xfId="985"/>
    <cellStyle name="40% - Accent3 27 2 2" xfId="986"/>
    <cellStyle name="40% - Accent3 27 3" xfId="987"/>
    <cellStyle name="40% - Accent3 28" xfId="988"/>
    <cellStyle name="40% - Accent3 28 2" xfId="989"/>
    <cellStyle name="40% - Accent3 28 2 2" xfId="990"/>
    <cellStyle name="40% - Accent3 28 3" xfId="991"/>
    <cellStyle name="40% - Accent3 3" xfId="992"/>
    <cellStyle name="40% - Accent3 3 2" xfId="993"/>
    <cellStyle name="40% - Accent3 3 2 2" xfId="994"/>
    <cellStyle name="40% - Accent3 3 3" xfId="995"/>
    <cellStyle name="40% - Accent3 4" xfId="996"/>
    <cellStyle name="40% - Accent3 4 2" xfId="997"/>
    <cellStyle name="40% - Accent3 4 2 2" xfId="998"/>
    <cellStyle name="40% - Accent3 4 3" xfId="999"/>
    <cellStyle name="40% - Accent3 5" xfId="1000"/>
    <cellStyle name="40% - Accent3 5 2" xfId="1001"/>
    <cellStyle name="40% - Accent3 5 2 2" xfId="1002"/>
    <cellStyle name="40% - Accent3 5 3" xfId="1003"/>
    <cellStyle name="40% - Accent3 6" xfId="1004"/>
    <cellStyle name="40% - Accent3 6 2" xfId="1005"/>
    <cellStyle name="40% - Accent3 6 2 2" xfId="1006"/>
    <cellStyle name="40% - Accent3 6 3" xfId="1007"/>
    <cellStyle name="40% - Accent3 7" xfId="1008"/>
    <cellStyle name="40% - Accent3 7 2" xfId="1009"/>
    <cellStyle name="40% - Accent3 7 2 2" xfId="1010"/>
    <cellStyle name="40% - Accent3 7 3" xfId="1011"/>
    <cellStyle name="40% - Accent3 8" xfId="1012"/>
    <cellStyle name="40% - Accent3 8 2" xfId="1013"/>
    <cellStyle name="40% - Accent3 8 2 2" xfId="1014"/>
    <cellStyle name="40% - Accent3 8 3" xfId="1015"/>
    <cellStyle name="40% - Accent3 9" xfId="1016"/>
    <cellStyle name="40% - Accent3 9 2" xfId="1017"/>
    <cellStyle name="40% - Accent3 9 2 2" xfId="1018"/>
    <cellStyle name="40% - Accent3 9 3" xfId="1019"/>
    <cellStyle name="40% - Accent4 10" xfId="1020"/>
    <cellStyle name="40% - Accent4 10 2" xfId="1021"/>
    <cellStyle name="40% - Accent4 10 2 2" xfId="1022"/>
    <cellStyle name="40% - Accent4 10 3" xfId="1023"/>
    <cellStyle name="40% - Accent4 11" xfId="1024"/>
    <cellStyle name="40% - Accent4 11 2" xfId="1025"/>
    <cellStyle name="40% - Accent4 11 2 2" xfId="1026"/>
    <cellStyle name="40% - Accent4 11 3" xfId="1027"/>
    <cellStyle name="40% - Accent4 12" xfId="1028"/>
    <cellStyle name="40% - Accent4 12 2" xfId="1029"/>
    <cellStyle name="40% - Accent4 12 2 2" xfId="1030"/>
    <cellStyle name="40% - Accent4 12 3" xfId="1031"/>
    <cellStyle name="40% - Accent4 13" xfId="1032"/>
    <cellStyle name="40% - Accent4 13 2" xfId="1033"/>
    <cellStyle name="40% - Accent4 13 2 2" xfId="1034"/>
    <cellStyle name="40% - Accent4 13 3" xfId="1035"/>
    <cellStyle name="40% - Accent4 14" xfId="1036"/>
    <cellStyle name="40% - Accent4 14 2" xfId="1037"/>
    <cellStyle name="40% - Accent4 14 2 2" xfId="1038"/>
    <cellStyle name="40% - Accent4 14 3" xfId="1039"/>
    <cellStyle name="40% - Accent4 15" xfId="1040"/>
    <cellStyle name="40% - Accent4 15 2" xfId="1041"/>
    <cellStyle name="40% - Accent4 15 2 2" xfId="1042"/>
    <cellStyle name="40% - Accent4 15 3" xfId="1043"/>
    <cellStyle name="40% - Accent4 16" xfId="1044"/>
    <cellStyle name="40% - Accent4 16 2" xfId="1045"/>
    <cellStyle name="40% - Accent4 16 2 2" xfId="1046"/>
    <cellStyle name="40% - Accent4 16 3" xfId="1047"/>
    <cellStyle name="40% - Accent4 17" xfId="1048"/>
    <cellStyle name="40% - Accent4 17 2" xfId="1049"/>
    <cellStyle name="40% - Accent4 17 2 2" xfId="1050"/>
    <cellStyle name="40% - Accent4 17 3" xfId="1051"/>
    <cellStyle name="40% - Accent4 18" xfId="1052"/>
    <cellStyle name="40% - Accent4 18 2" xfId="1053"/>
    <cellStyle name="40% - Accent4 18 2 2" xfId="1054"/>
    <cellStyle name="40% - Accent4 18 3" xfId="1055"/>
    <cellStyle name="40% - Accent4 19" xfId="1056"/>
    <cellStyle name="40% - Accent4 19 2" xfId="1057"/>
    <cellStyle name="40% - Accent4 19 2 2" xfId="1058"/>
    <cellStyle name="40% - Accent4 19 3" xfId="1059"/>
    <cellStyle name="40% - Accent4 2" xfId="1060"/>
    <cellStyle name="40% - Accent4 2 2" xfId="1061"/>
    <cellStyle name="40% - Accent4 2 2 2" xfId="1062"/>
    <cellStyle name="40% - Accent4 2 3" xfId="1063"/>
    <cellStyle name="40% - Accent4 20" xfId="1064"/>
    <cellStyle name="40% - Accent4 20 2" xfId="1065"/>
    <cellStyle name="40% - Accent4 20 2 2" xfId="1066"/>
    <cellStyle name="40% - Accent4 20 3" xfId="1067"/>
    <cellStyle name="40% - Accent4 21" xfId="1068"/>
    <cellStyle name="40% - Accent4 21 2" xfId="1069"/>
    <cellStyle name="40% - Accent4 21 2 2" xfId="1070"/>
    <cellStyle name="40% - Accent4 21 3" xfId="1071"/>
    <cellStyle name="40% - Accent4 22" xfId="1072"/>
    <cellStyle name="40% - Accent4 22 2" xfId="1073"/>
    <cellStyle name="40% - Accent4 22 2 2" xfId="1074"/>
    <cellStyle name="40% - Accent4 22 3" xfId="1075"/>
    <cellStyle name="40% - Accent4 23" xfId="1076"/>
    <cellStyle name="40% - Accent4 23 2" xfId="1077"/>
    <cellStyle name="40% - Accent4 23 2 2" xfId="1078"/>
    <cellStyle name="40% - Accent4 23 3" xfId="1079"/>
    <cellStyle name="40% - Accent4 24" xfId="1080"/>
    <cellStyle name="40% - Accent4 24 2" xfId="1081"/>
    <cellStyle name="40% - Accent4 24 2 2" xfId="1082"/>
    <cellStyle name="40% - Accent4 24 3" xfId="1083"/>
    <cellStyle name="40% - Accent4 25" xfId="1084"/>
    <cellStyle name="40% - Accent4 25 2" xfId="1085"/>
    <cellStyle name="40% - Accent4 25 2 2" xfId="1086"/>
    <cellStyle name="40% - Accent4 25 3" xfId="1087"/>
    <cellStyle name="40% - Accent4 26" xfId="1088"/>
    <cellStyle name="40% - Accent4 26 2" xfId="1089"/>
    <cellStyle name="40% - Accent4 26 2 2" xfId="1090"/>
    <cellStyle name="40% - Accent4 26 3" xfId="1091"/>
    <cellStyle name="40% - Accent4 27" xfId="1092"/>
    <cellStyle name="40% - Accent4 27 2" xfId="1093"/>
    <cellStyle name="40% - Accent4 27 2 2" xfId="1094"/>
    <cellStyle name="40% - Accent4 27 3" xfId="1095"/>
    <cellStyle name="40% - Accent4 28" xfId="1096"/>
    <cellStyle name="40% - Accent4 28 2" xfId="1097"/>
    <cellStyle name="40% - Accent4 28 2 2" xfId="1098"/>
    <cellStyle name="40% - Accent4 28 3" xfId="1099"/>
    <cellStyle name="40% - Accent4 3" xfId="1100"/>
    <cellStyle name="40% - Accent4 3 2" xfId="1101"/>
    <cellStyle name="40% - Accent4 3 2 2" xfId="1102"/>
    <cellStyle name="40% - Accent4 3 3" xfId="1103"/>
    <cellStyle name="40% - Accent4 4" xfId="1104"/>
    <cellStyle name="40% - Accent4 4 2" xfId="1105"/>
    <cellStyle name="40% - Accent4 4 2 2" xfId="1106"/>
    <cellStyle name="40% - Accent4 4 3" xfId="1107"/>
    <cellStyle name="40% - Accent4 5" xfId="1108"/>
    <cellStyle name="40% - Accent4 5 2" xfId="1109"/>
    <cellStyle name="40% - Accent4 5 2 2" xfId="1110"/>
    <cellStyle name="40% - Accent4 5 3" xfId="1111"/>
    <cellStyle name="40% - Accent4 6" xfId="1112"/>
    <cellStyle name="40% - Accent4 6 2" xfId="1113"/>
    <cellStyle name="40% - Accent4 6 2 2" xfId="1114"/>
    <cellStyle name="40% - Accent4 6 3" xfId="1115"/>
    <cellStyle name="40% - Accent4 7" xfId="1116"/>
    <cellStyle name="40% - Accent4 7 2" xfId="1117"/>
    <cellStyle name="40% - Accent4 7 2 2" xfId="1118"/>
    <cellStyle name="40% - Accent4 7 3" xfId="1119"/>
    <cellStyle name="40% - Accent4 8" xfId="1120"/>
    <cellStyle name="40% - Accent4 8 2" xfId="1121"/>
    <cellStyle name="40% - Accent4 8 2 2" xfId="1122"/>
    <cellStyle name="40% - Accent4 8 3" xfId="1123"/>
    <cellStyle name="40% - Accent4 9" xfId="1124"/>
    <cellStyle name="40% - Accent4 9 2" xfId="1125"/>
    <cellStyle name="40% - Accent4 9 2 2" xfId="1126"/>
    <cellStyle name="40% - Accent4 9 3" xfId="1127"/>
    <cellStyle name="40% - Accent5 10" xfId="1128"/>
    <cellStyle name="40% - Accent5 10 2" xfId="1129"/>
    <cellStyle name="40% - Accent5 10 2 2" xfId="1130"/>
    <cellStyle name="40% - Accent5 10 3" xfId="1131"/>
    <cellStyle name="40% - Accent5 11" xfId="1132"/>
    <cellStyle name="40% - Accent5 11 2" xfId="1133"/>
    <cellStyle name="40% - Accent5 11 2 2" xfId="1134"/>
    <cellStyle name="40% - Accent5 11 3" xfId="1135"/>
    <cellStyle name="40% - Accent5 12" xfId="1136"/>
    <cellStyle name="40% - Accent5 12 2" xfId="1137"/>
    <cellStyle name="40% - Accent5 12 2 2" xfId="1138"/>
    <cellStyle name="40% - Accent5 12 3" xfId="1139"/>
    <cellStyle name="40% - Accent5 13" xfId="1140"/>
    <cellStyle name="40% - Accent5 13 2" xfId="1141"/>
    <cellStyle name="40% - Accent5 13 2 2" xfId="1142"/>
    <cellStyle name="40% - Accent5 13 3" xfId="1143"/>
    <cellStyle name="40% - Accent5 14" xfId="1144"/>
    <cellStyle name="40% - Accent5 14 2" xfId="1145"/>
    <cellStyle name="40% - Accent5 14 2 2" xfId="1146"/>
    <cellStyle name="40% - Accent5 14 3" xfId="1147"/>
    <cellStyle name="40% - Accent5 15" xfId="1148"/>
    <cellStyle name="40% - Accent5 15 2" xfId="1149"/>
    <cellStyle name="40% - Accent5 15 2 2" xfId="1150"/>
    <cellStyle name="40% - Accent5 15 3" xfId="1151"/>
    <cellStyle name="40% - Accent5 16" xfId="1152"/>
    <cellStyle name="40% - Accent5 16 2" xfId="1153"/>
    <cellStyle name="40% - Accent5 16 2 2" xfId="1154"/>
    <cellStyle name="40% - Accent5 16 3" xfId="1155"/>
    <cellStyle name="40% - Accent5 17" xfId="1156"/>
    <cellStyle name="40% - Accent5 17 2" xfId="1157"/>
    <cellStyle name="40% - Accent5 17 2 2" xfId="1158"/>
    <cellStyle name="40% - Accent5 17 3" xfId="1159"/>
    <cellStyle name="40% - Accent5 18" xfId="1160"/>
    <cellStyle name="40% - Accent5 18 2" xfId="1161"/>
    <cellStyle name="40% - Accent5 18 2 2" xfId="1162"/>
    <cellStyle name="40% - Accent5 18 3" xfId="1163"/>
    <cellStyle name="40% - Accent5 19" xfId="1164"/>
    <cellStyle name="40% - Accent5 19 2" xfId="1165"/>
    <cellStyle name="40% - Accent5 19 2 2" xfId="1166"/>
    <cellStyle name="40% - Accent5 19 3" xfId="1167"/>
    <cellStyle name="40% - Accent5 2" xfId="1168"/>
    <cellStyle name="40% - Accent5 2 2" xfId="1169"/>
    <cellStyle name="40% - Accent5 2 2 2" xfId="1170"/>
    <cellStyle name="40% - Accent5 2 3" xfId="1171"/>
    <cellStyle name="40% - Accent5 20" xfId="1172"/>
    <cellStyle name="40% - Accent5 20 2" xfId="1173"/>
    <cellStyle name="40% - Accent5 20 2 2" xfId="1174"/>
    <cellStyle name="40% - Accent5 20 3" xfId="1175"/>
    <cellStyle name="40% - Accent5 21" xfId="1176"/>
    <cellStyle name="40% - Accent5 21 2" xfId="1177"/>
    <cellStyle name="40% - Accent5 21 2 2" xfId="1178"/>
    <cellStyle name="40% - Accent5 21 3" xfId="1179"/>
    <cellStyle name="40% - Accent5 22" xfId="1180"/>
    <cellStyle name="40% - Accent5 22 2" xfId="1181"/>
    <cellStyle name="40% - Accent5 22 2 2" xfId="1182"/>
    <cellStyle name="40% - Accent5 22 3" xfId="1183"/>
    <cellStyle name="40% - Accent5 23" xfId="1184"/>
    <cellStyle name="40% - Accent5 23 2" xfId="1185"/>
    <cellStyle name="40% - Accent5 23 2 2" xfId="1186"/>
    <cellStyle name="40% - Accent5 23 3" xfId="1187"/>
    <cellStyle name="40% - Accent5 24" xfId="1188"/>
    <cellStyle name="40% - Accent5 24 2" xfId="1189"/>
    <cellStyle name="40% - Accent5 24 2 2" xfId="1190"/>
    <cellStyle name="40% - Accent5 24 3" xfId="1191"/>
    <cellStyle name="40% - Accent5 25" xfId="1192"/>
    <cellStyle name="40% - Accent5 25 2" xfId="1193"/>
    <cellStyle name="40% - Accent5 25 2 2" xfId="1194"/>
    <cellStyle name="40% - Accent5 25 3" xfId="1195"/>
    <cellStyle name="40% - Accent5 26" xfId="1196"/>
    <cellStyle name="40% - Accent5 26 2" xfId="1197"/>
    <cellStyle name="40% - Accent5 26 2 2" xfId="1198"/>
    <cellStyle name="40% - Accent5 26 3" xfId="1199"/>
    <cellStyle name="40% - Accent5 27" xfId="1200"/>
    <cellStyle name="40% - Accent5 27 2" xfId="1201"/>
    <cellStyle name="40% - Accent5 27 2 2" xfId="1202"/>
    <cellStyle name="40% - Accent5 27 3" xfId="1203"/>
    <cellStyle name="40% - Accent5 28" xfId="1204"/>
    <cellStyle name="40% - Accent5 28 2" xfId="1205"/>
    <cellStyle name="40% - Accent5 28 2 2" xfId="1206"/>
    <cellStyle name="40% - Accent5 28 3" xfId="1207"/>
    <cellStyle name="40% - Accent5 3" xfId="1208"/>
    <cellStyle name="40% - Accent5 3 2" xfId="1209"/>
    <cellStyle name="40% - Accent5 3 2 2" xfId="1210"/>
    <cellStyle name="40% - Accent5 3 3" xfId="1211"/>
    <cellStyle name="40% - Accent5 4" xfId="1212"/>
    <cellStyle name="40% - Accent5 4 2" xfId="1213"/>
    <cellStyle name="40% - Accent5 4 2 2" xfId="1214"/>
    <cellStyle name="40% - Accent5 4 3" xfId="1215"/>
    <cellStyle name="40% - Accent5 5" xfId="1216"/>
    <cellStyle name="40% - Accent5 5 2" xfId="1217"/>
    <cellStyle name="40% - Accent5 5 2 2" xfId="1218"/>
    <cellStyle name="40% - Accent5 5 3" xfId="1219"/>
    <cellStyle name="40% - Accent5 6" xfId="1220"/>
    <cellStyle name="40% - Accent5 6 2" xfId="1221"/>
    <cellStyle name="40% - Accent5 6 2 2" xfId="1222"/>
    <cellStyle name="40% - Accent5 6 3" xfId="1223"/>
    <cellStyle name="40% - Accent5 7" xfId="1224"/>
    <cellStyle name="40% - Accent5 7 2" xfId="1225"/>
    <cellStyle name="40% - Accent5 7 2 2" xfId="1226"/>
    <cellStyle name="40% - Accent5 7 3" xfId="1227"/>
    <cellStyle name="40% - Accent5 8" xfId="1228"/>
    <cellStyle name="40% - Accent5 8 2" xfId="1229"/>
    <cellStyle name="40% - Accent5 8 2 2" xfId="1230"/>
    <cellStyle name="40% - Accent5 8 3" xfId="1231"/>
    <cellStyle name="40% - Accent5 9" xfId="1232"/>
    <cellStyle name="40% - Accent5 9 2" xfId="1233"/>
    <cellStyle name="40% - Accent5 9 2 2" xfId="1234"/>
    <cellStyle name="40% - Accent5 9 3" xfId="1235"/>
    <cellStyle name="40% - Accent6 10" xfId="1236"/>
    <cellStyle name="40% - Accent6 10 2" xfId="1237"/>
    <cellStyle name="40% - Accent6 10 2 2" xfId="1238"/>
    <cellStyle name="40% - Accent6 10 3" xfId="1239"/>
    <cellStyle name="40% - Accent6 11" xfId="1240"/>
    <cellStyle name="40% - Accent6 11 2" xfId="1241"/>
    <cellStyle name="40% - Accent6 11 2 2" xfId="1242"/>
    <cellStyle name="40% - Accent6 11 3" xfId="1243"/>
    <cellStyle name="40% - Accent6 12" xfId="1244"/>
    <cellStyle name="40% - Accent6 12 2" xfId="1245"/>
    <cellStyle name="40% - Accent6 12 2 2" xfId="1246"/>
    <cellStyle name="40% - Accent6 12 3" xfId="1247"/>
    <cellStyle name="40% - Accent6 13" xfId="1248"/>
    <cellStyle name="40% - Accent6 13 2" xfId="1249"/>
    <cellStyle name="40% - Accent6 13 2 2" xfId="1250"/>
    <cellStyle name="40% - Accent6 13 3" xfId="1251"/>
    <cellStyle name="40% - Accent6 14" xfId="1252"/>
    <cellStyle name="40% - Accent6 14 2" xfId="1253"/>
    <cellStyle name="40% - Accent6 14 2 2" xfId="1254"/>
    <cellStyle name="40% - Accent6 14 3" xfId="1255"/>
    <cellStyle name="40% - Accent6 15" xfId="1256"/>
    <cellStyle name="40% - Accent6 15 2" xfId="1257"/>
    <cellStyle name="40% - Accent6 15 2 2" xfId="1258"/>
    <cellStyle name="40% - Accent6 15 3" xfId="1259"/>
    <cellStyle name="40% - Accent6 16" xfId="1260"/>
    <cellStyle name="40% - Accent6 16 2" xfId="1261"/>
    <cellStyle name="40% - Accent6 16 2 2" xfId="1262"/>
    <cellStyle name="40% - Accent6 16 3" xfId="1263"/>
    <cellStyle name="40% - Accent6 17" xfId="1264"/>
    <cellStyle name="40% - Accent6 17 2" xfId="1265"/>
    <cellStyle name="40% - Accent6 17 2 2" xfId="1266"/>
    <cellStyle name="40% - Accent6 17 3" xfId="1267"/>
    <cellStyle name="40% - Accent6 18" xfId="1268"/>
    <cellStyle name="40% - Accent6 18 2" xfId="1269"/>
    <cellStyle name="40% - Accent6 18 2 2" xfId="1270"/>
    <cellStyle name="40% - Accent6 18 3" xfId="1271"/>
    <cellStyle name="40% - Accent6 19" xfId="1272"/>
    <cellStyle name="40% - Accent6 19 2" xfId="1273"/>
    <cellStyle name="40% - Accent6 19 2 2" xfId="1274"/>
    <cellStyle name="40% - Accent6 19 3" xfId="1275"/>
    <cellStyle name="40% - Accent6 2" xfId="1276"/>
    <cellStyle name="40% - Accent6 2 2" xfId="1277"/>
    <cellStyle name="40% - Accent6 2 2 2" xfId="1278"/>
    <cellStyle name="40% - Accent6 2 3" xfId="1279"/>
    <cellStyle name="40% - Accent6 20" xfId="1280"/>
    <cellStyle name="40% - Accent6 20 2" xfId="1281"/>
    <cellStyle name="40% - Accent6 20 2 2" xfId="1282"/>
    <cellStyle name="40% - Accent6 20 3" xfId="1283"/>
    <cellStyle name="40% - Accent6 21" xfId="1284"/>
    <cellStyle name="40% - Accent6 21 2" xfId="1285"/>
    <cellStyle name="40% - Accent6 21 2 2" xfId="1286"/>
    <cellStyle name="40% - Accent6 21 3" xfId="1287"/>
    <cellStyle name="40% - Accent6 22" xfId="1288"/>
    <cellStyle name="40% - Accent6 22 2" xfId="1289"/>
    <cellStyle name="40% - Accent6 22 2 2" xfId="1290"/>
    <cellStyle name="40% - Accent6 22 3" xfId="1291"/>
    <cellStyle name="40% - Accent6 23" xfId="1292"/>
    <cellStyle name="40% - Accent6 23 2" xfId="1293"/>
    <cellStyle name="40% - Accent6 23 2 2" xfId="1294"/>
    <cellStyle name="40% - Accent6 23 3" xfId="1295"/>
    <cellStyle name="40% - Accent6 24" xfId="1296"/>
    <cellStyle name="40% - Accent6 24 2" xfId="1297"/>
    <cellStyle name="40% - Accent6 24 2 2" xfId="1298"/>
    <cellStyle name="40% - Accent6 24 3" xfId="1299"/>
    <cellStyle name="40% - Accent6 25" xfId="1300"/>
    <cellStyle name="40% - Accent6 25 2" xfId="1301"/>
    <cellStyle name="40% - Accent6 25 2 2" xfId="1302"/>
    <cellStyle name="40% - Accent6 25 3" xfId="1303"/>
    <cellStyle name="40% - Accent6 26" xfId="1304"/>
    <cellStyle name="40% - Accent6 26 2" xfId="1305"/>
    <cellStyle name="40% - Accent6 26 2 2" xfId="1306"/>
    <cellStyle name="40% - Accent6 26 3" xfId="1307"/>
    <cellStyle name="40% - Accent6 27" xfId="1308"/>
    <cellStyle name="40% - Accent6 27 2" xfId="1309"/>
    <cellStyle name="40% - Accent6 27 2 2" xfId="1310"/>
    <cellStyle name="40% - Accent6 27 3" xfId="1311"/>
    <cellStyle name="40% - Accent6 28" xfId="1312"/>
    <cellStyle name="40% - Accent6 28 2" xfId="1313"/>
    <cellStyle name="40% - Accent6 28 2 2" xfId="1314"/>
    <cellStyle name="40% - Accent6 28 3" xfId="1315"/>
    <cellStyle name="40% - Accent6 3" xfId="1316"/>
    <cellStyle name="40% - Accent6 3 2" xfId="1317"/>
    <cellStyle name="40% - Accent6 3 2 2" xfId="1318"/>
    <cellStyle name="40% - Accent6 3 3" xfId="1319"/>
    <cellStyle name="40% - Accent6 4" xfId="1320"/>
    <cellStyle name="40% - Accent6 4 2" xfId="1321"/>
    <cellStyle name="40% - Accent6 4 2 2" xfId="1322"/>
    <cellStyle name="40% - Accent6 4 3" xfId="1323"/>
    <cellStyle name="40% - Accent6 5" xfId="1324"/>
    <cellStyle name="40% - Accent6 5 2" xfId="1325"/>
    <cellStyle name="40% - Accent6 5 2 2" xfId="1326"/>
    <cellStyle name="40% - Accent6 5 3" xfId="1327"/>
    <cellStyle name="40% - Accent6 6" xfId="1328"/>
    <cellStyle name="40% - Accent6 6 2" xfId="1329"/>
    <cellStyle name="40% - Accent6 6 2 2" xfId="1330"/>
    <cellStyle name="40% - Accent6 6 3" xfId="1331"/>
    <cellStyle name="40% - Accent6 7" xfId="1332"/>
    <cellStyle name="40% - Accent6 7 2" xfId="1333"/>
    <cellStyle name="40% - Accent6 7 2 2" xfId="1334"/>
    <cellStyle name="40% - Accent6 7 3" xfId="1335"/>
    <cellStyle name="40% - Accent6 8" xfId="1336"/>
    <cellStyle name="40% - Accent6 8 2" xfId="1337"/>
    <cellStyle name="40% - Accent6 8 2 2" xfId="1338"/>
    <cellStyle name="40% - Accent6 8 3" xfId="1339"/>
    <cellStyle name="40% - Accent6 9" xfId="1340"/>
    <cellStyle name="40% - Accent6 9 2" xfId="1341"/>
    <cellStyle name="40% - Accent6 9 2 2" xfId="1342"/>
    <cellStyle name="40% - Accent6 9 3" xfId="1343"/>
    <cellStyle name="60% - Accent1 10" xfId="1344"/>
    <cellStyle name="60% - Accent1 10 2" xfId="1345"/>
    <cellStyle name="60% - Accent1 10 2 2" xfId="1346"/>
    <cellStyle name="60% - Accent1 10 3" xfId="1347"/>
    <cellStyle name="60% - Accent1 11" xfId="1348"/>
    <cellStyle name="60% - Accent1 11 2" xfId="1349"/>
    <cellStyle name="60% - Accent1 11 2 2" xfId="1350"/>
    <cellStyle name="60% - Accent1 11 3" xfId="1351"/>
    <cellStyle name="60% - Accent1 12" xfId="1352"/>
    <cellStyle name="60% - Accent1 12 2" xfId="1353"/>
    <cellStyle name="60% - Accent1 12 2 2" xfId="1354"/>
    <cellStyle name="60% - Accent1 12 3" xfId="1355"/>
    <cellStyle name="60% - Accent1 13" xfId="1356"/>
    <cellStyle name="60% - Accent1 13 2" xfId="1357"/>
    <cellStyle name="60% - Accent1 13 2 2" xfId="1358"/>
    <cellStyle name="60% - Accent1 13 3" xfId="1359"/>
    <cellStyle name="60% - Accent1 14" xfId="1360"/>
    <cellStyle name="60% - Accent1 14 2" xfId="1361"/>
    <cellStyle name="60% - Accent1 14 2 2" xfId="1362"/>
    <cellStyle name="60% - Accent1 14 3" xfId="1363"/>
    <cellStyle name="60% - Accent1 15" xfId="1364"/>
    <cellStyle name="60% - Accent1 15 2" xfId="1365"/>
    <cellStyle name="60% - Accent1 15 2 2" xfId="1366"/>
    <cellStyle name="60% - Accent1 15 3" xfId="1367"/>
    <cellStyle name="60% - Accent1 16" xfId="1368"/>
    <cellStyle name="60% - Accent1 16 2" xfId="1369"/>
    <cellStyle name="60% - Accent1 16 2 2" xfId="1370"/>
    <cellStyle name="60% - Accent1 16 3" xfId="1371"/>
    <cellStyle name="60% - Accent1 17" xfId="1372"/>
    <cellStyle name="60% - Accent1 17 2" xfId="1373"/>
    <cellStyle name="60% - Accent1 17 2 2" xfId="1374"/>
    <cellStyle name="60% - Accent1 17 3" xfId="1375"/>
    <cellStyle name="60% - Accent1 18" xfId="1376"/>
    <cellStyle name="60% - Accent1 18 2" xfId="1377"/>
    <cellStyle name="60% - Accent1 18 2 2" xfId="1378"/>
    <cellStyle name="60% - Accent1 18 3" xfId="1379"/>
    <cellStyle name="60% - Accent1 19" xfId="1380"/>
    <cellStyle name="60% - Accent1 19 2" xfId="1381"/>
    <cellStyle name="60% - Accent1 19 2 2" xfId="1382"/>
    <cellStyle name="60% - Accent1 19 3" xfId="1383"/>
    <cellStyle name="60% - Accent1 2" xfId="1384"/>
    <cellStyle name="60% - Accent1 2 2" xfId="1385"/>
    <cellStyle name="60% - Accent1 2 2 2" xfId="1386"/>
    <cellStyle name="60% - Accent1 2 3" xfId="1387"/>
    <cellStyle name="60% - Accent1 20" xfId="1388"/>
    <cellStyle name="60% - Accent1 20 2" xfId="1389"/>
    <cellStyle name="60% - Accent1 20 2 2" xfId="1390"/>
    <cellStyle name="60% - Accent1 20 3" xfId="1391"/>
    <cellStyle name="60% - Accent1 21" xfId="1392"/>
    <cellStyle name="60% - Accent1 21 2" xfId="1393"/>
    <cellStyle name="60% - Accent1 21 2 2" xfId="1394"/>
    <cellStyle name="60% - Accent1 21 3" xfId="1395"/>
    <cellStyle name="60% - Accent1 22" xfId="1396"/>
    <cellStyle name="60% - Accent1 22 2" xfId="1397"/>
    <cellStyle name="60% - Accent1 22 2 2" xfId="1398"/>
    <cellStyle name="60% - Accent1 22 3" xfId="1399"/>
    <cellStyle name="60% - Accent1 23" xfId="1400"/>
    <cellStyle name="60% - Accent1 23 2" xfId="1401"/>
    <cellStyle name="60% - Accent1 23 2 2" xfId="1402"/>
    <cellStyle name="60% - Accent1 23 3" xfId="1403"/>
    <cellStyle name="60% - Accent1 24" xfId="1404"/>
    <cellStyle name="60% - Accent1 24 2" xfId="1405"/>
    <cellStyle name="60% - Accent1 24 2 2" xfId="1406"/>
    <cellStyle name="60% - Accent1 24 3" xfId="1407"/>
    <cellStyle name="60% - Accent1 25" xfId="1408"/>
    <cellStyle name="60% - Accent1 25 2" xfId="1409"/>
    <cellStyle name="60% - Accent1 25 2 2" xfId="1410"/>
    <cellStyle name="60% - Accent1 25 3" xfId="1411"/>
    <cellStyle name="60% - Accent1 26" xfId="1412"/>
    <cellStyle name="60% - Accent1 26 2" xfId="1413"/>
    <cellStyle name="60% - Accent1 26 2 2" xfId="1414"/>
    <cellStyle name="60% - Accent1 26 3" xfId="1415"/>
    <cellStyle name="60% - Accent1 27" xfId="1416"/>
    <cellStyle name="60% - Accent1 27 2" xfId="1417"/>
    <cellStyle name="60% - Accent1 27 2 2" xfId="1418"/>
    <cellStyle name="60% - Accent1 27 3" xfId="1419"/>
    <cellStyle name="60% - Accent1 28" xfId="1420"/>
    <cellStyle name="60% - Accent1 28 2" xfId="1421"/>
    <cellStyle name="60% - Accent1 28 2 2" xfId="1422"/>
    <cellStyle name="60% - Accent1 28 3" xfId="1423"/>
    <cellStyle name="60% - Accent1 3" xfId="1424"/>
    <cellStyle name="60% - Accent1 3 2" xfId="1425"/>
    <cellStyle name="60% - Accent1 3 2 2" xfId="1426"/>
    <cellStyle name="60% - Accent1 3 3" xfId="1427"/>
    <cellStyle name="60% - Accent1 4" xfId="1428"/>
    <cellStyle name="60% - Accent1 4 2" xfId="1429"/>
    <cellStyle name="60% - Accent1 4 2 2" xfId="1430"/>
    <cellStyle name="60% - Accent1 4 3" xfId="1431"/>
    <cellStyle name="60% - Accent1 5" xfId="1432"/>
    <cellStyle name="60% - Accent1 5 2" xfId="1433"/>
    <cellStyle name="60% - Accent1 5 2 2" xfId="1434"/>
    <cellStyle name="60% - Accent1 5 3" xfId="1435"/>
    <cellStyle name="60% - Accent1 6" xfId="1436"/>
    <cellStyle name="60% - Accent1 6 2" xfId="1437"/>
    <cellStyle name="60% - Accent1 6 2 2" xfId="1438"/>
    <cellStyle name="60% - Accent1 6 3" xfId="1439"/>
    <cellStyle name="60% - Accent1 7" xfId="1440"/>
    <cellStyle name="60% - Accent1 7 2" xfId="1441"/>
    <cellStyle name="60% - Accent1 7 2 2" xfId="1442"/>
    <cellStyle name="60% - Accent1 7 3" xfId="1443"/>
    <cellStyle name="60% - Accent1 8" xfId="1444"/>
    <cellStyle name="60% - Accent1 8 2" xfId="1445"/>
    <cellStyle name="60% - Accent1 8 2 2" xfId="1446"/>
    <cellStyle name="60% - Accent1 8 3" xfId="1447"/>
    <cellStyle name="60% - Accent1 9" xfId="1448"/>
    <cellStyle name="60% - Accent1 9 2" xfId="1449"/>
    <cellStyle name="60% - Accent1 9 2 2" xfId="1450"/>
    <cellStyle name="60% - Accent1 9 3" xfId="1451"/>
    <cellStyle name="60% - Accent2 10" xfId="1452"/>
    <cellStyle name="60% - Accent2 10 2" xfId="1453"/>
    <cellStyle name="60% - Accent2 10 2 2" xfId="1454"/>
    <cellStyle name="60% - Accent2 10 3" xfId="1455"/>
    <cellStyle name="60% - Accent2 11" xfId="1456"/>
    <cellStyle name="60% - Accent2 11 2" xfId="1457"/>
    <cellStyle name="60% - Accent2 11 2 2" xfId="1458"/>
    <cellStyle name="60% - Accent2 11 3" xfId="1459"/>
    <cellStyle name="60% - Accent2 12" xfId="1460"/>
    <cellStyle name="60% - Accent2 12 2" xfId="1461"/>
    <cellStyle name="60% - Accent2 12 2 2" xfId="1462"/>
    <cellStyle name="60% - Accent2 12 3" xfId="1463"/>
    <cellStyle name="60% - Accent2 13" xfId="1464"/>
    <cellStyle name="60% - Accent2 13 2" xfId="1465"/>
    <cellStyle name="60% - Accent2 13 2 2" xfId="1466"/>
    <cellStyle name="60% - Accent2 13 3" xfId="1467"/>
    <cellStyle name="60% - Accent2 14" xfId="1468"/>
    <cellStyle name="60% - Accent2 14 2" xfId="1469"/>
    <cellStyle name="60% - Accent2 14 2 2" xfId="1470"/>
    <cellStyle name="60% - Accent2 14 3" xfId="1471"/>
    <cellStyle name="60% - Accent2 15" xfId="1472"/>
    <cellStyle name="60% - Accent2 15 2" xfId="1473"/>
    <cellStyle name="60% - Accent2 15 2 2" xfId="1474"/>
    <cellStyle name="60% - Accent2 15 3" xfId="1475"/>
    <cellStyle name="60% - Accent2 16" xfId="1476"/>
    <cellStyle name="60% - Accent2 16 2" xfId="1477"/>
    <cellStyle name="60% - Accent2 16 2 2" xfId="1478"/>
    <cellStyle name="60% - Accent2 16 3" xfId="1479"/>
    <cellStyle name="60% - Accent2 17" xfId="1480"/>
    <cellStyle name="60% - Accent2 17 2" xfId="1481"/>
    <cellStyle name="60% - Accent2 17 2 2" xfId="1482"/>
    <cellStyle name="60% - Accent2 17 3" xfId="1483"/>
    <cellStyle name="60% - Accent2 18" xfId="1484"/>
    <cellStyle name="60% - Accent2 18 2" xfId="1485"/>
    <cellStyle name="60% - Accent2 18 2 2" xfId="1486"/>
    <cellStyle name="60% - Accent2 18 3" xfId="1487"/>
    <cellStyle name="60% - Accent2 19" xfId="1488"/>
    <cellStyle name="60% - Accent2 19 2" xfId="1489"/>
    <cellStyle name="60% - Accent2 19 2 2" xfId="1490"/>
    <cellStyle name="60% - Accent2 19 3" xfId="1491"/>
    <cellStyle name="60% - Accent2 2" xfId="1492"/>
    <cellStyle name="60% - Accent2 2 2" xfId="1493"/>
    <cellStyle name="60% - Accent2 2 2 2" xfId="1494"/>
    <cellStyle name="60% - Accent2 2 3" xfId="1495"/>
    <cellStyle name="60% - Accent2 20" xfId="1496"/>
    <cellStyle name="60% - Accent2 20 2" xfId="1497"/>
    <cellStyle name="60% - Accent2 20 2 2" xfId="1498"/>
    <cellStyle name="60% - Accent2 20 3" xfId="1499"/>
    <cellStyle name="60% - Accent2 21" xfId="1500"/>
    <cellStyle name="60% - Accent2 21 2" xfId="1501"/>
    <cellStyle name="60% - Accent2 21 2 2" xfId="1502"/>
    <cellStyle name="60% - Accent2 21 3" xfId="1503"/>
    <cellStyle name="60% - Accent2 22" xfId="1504"/>
    <cellStyle name="60% - Accent2 22 2" xfId="1505"/>
    <cellStyle name="60% - Accent2 22 2 2" xfId="1506"/>
    <cellStyle name="60% - Accent2 22 3" xfId="1507"/>
    <cellStyle name="60% - Accent2 23" xfId="1508"/>
    <cellStyle name="60% - Accent2 23 2" xfId="1509"/>
    <cellStyle name="60% - Accent2 23 2 2" xfId="1510"/>
    <cellStyle name="60% - Accent2 23 3" xfId="1511"/>
    <cellStyle name="60% - Accent2 24" xfId="1512"/>
    <cellStyle name="60% - Accent2 24 2" xfId="1513"/>
    <cellStyle name="60% - Accent2 24 2 2" xfId="1514"/>
    <cellStyle name="60% - Accent2 24 3" xfId="1515"/>
    <cellStyle name="60% - Accent2 25" xfId="1516"/>
    <cellStyle name="60% - Accent2 25 2" xfId="1517"/>
    <cellStyle name="60% - Accent2 25 2 2" xfId="1518"/>
    <cellStyle name="60% - Accent2 25 3" xfId="1519"/>
    <cellStyle name="60% - Accent2 26" xfId="1520"/>
    <cellStyle name="60% - Accent2 26 2" xfId="1521"/>
    <cellStyle name="60% - Accent2 26 2 2" xfId="1522"/>
    <cellStyle name="60% - Accent2 26 3" xfId="1523"/>
    <cellStyle name="60% - Accent2 27" xfId="1524"/>
    <cellStyle name="60% - Accent2 27 2" xfId="1525"/>
    <cellStyle name="60% - Accent2 27 2 2" xfId="1526"/>
    <cellStyle name="60% - Accent2 27 3" xfId="1527"/>
    <cellStyle name="60% - Accent2 28" xfId="1528"/>
    <cellStyle name="60% - Accent2 28 2" xfId="1529"/>
    <cellStyle name="60% - Accent2 28 2 2" xfId="1530"/>
    <cellStyle name="60% - Accent2 28 3" xfId="1531"/>
    <cellStyle name="60% - Accent2 3" xfId="1532"/>
    <cellStyle name="60% - Accent2 3 2" xfId="1533"/>
    <cellStyle name="60% - Accent2 3 2 2" xfId="1534"/>
    <cellStyle name="60% - Accent2 3 3" xfId="1535"/>
    <cellStyle name="60% - Accent2 4" xfId="1536"/>
    <cellStyle name="60% - Accent2 4 2" xfId="1537"/>
    <cellStyle name="60% - Accent2 4 2 2" xfId="1538"/>
    <cellStyle name="60% - Accent2 4 3" xfId="1539"/>
    <cellStyle name="60% - Accent2 5" xfId="1540"/>
    <cellStyle name="60% - Accent2 5 2" xfId="1541"/>
    <cellStyle name="60% - Accent2 5 2 2" xfId="1542"/>
    <cellStyle name="60% - Accent2 5 3" xfId="1543"/>
    <cellStyle name="60% - Accent2 6" xfId="1544"/>
    <cellStyle name="60% - Accent2 6 2" xfId="1545"/>
    <cellStyle name="60% - Accent2 6 2 2" xfId="1546"/>
    <cellStyle name="60% - Accent2 6 3" xfId="1547"/>
    <cellStyle name="60% - Accent2 7" xfId="1548"/>
    <cellStyle name="60% - Accent2 7 2" xfId="1549"/>
    <cellStyle name="60% - Accent2 7 2 2" xfId="1550"/>
    <cellStyle name="60% - Accent2 7 3" xfId="1551"/>
    <cellStyle name="60% - Accent2 8" xfId="1552"/>
    <cellStyle name="60% - Accent2 8 2" xfId="1553"/>
    <cellStyle name="60% - Accent2 8 2 2" xfId="1554"/>
    <cellStyle name="60% - Accent2 8 3" xfId="1555"/>
    <cellStyle name="60% - Accent2 9" xfId="1556"/>
    <cellStyle name="60% - Accent2 9 2" xfId="1557"/>
    <cellStyle name="60% - Accent2 9 2 2" xfId="1558"/>
    <cellStyle name="60% - Accent2 9 3" xfId="1559"/>
    <cellStyle name="60% - Accent3 10" xfId="1560"/>
    <cellStyle name="60% - Accent3 10 2" xfId="1561"/>
    <cellStyle name="60% - Accent3 10 2 2" xfId="1562"/>
    <cellStyle name="60% - Accent3 10 3" xfId="1563"/>
    <cellStyle name="60% - Accent3 11" xfId="1564"/>
    <cellStyle name="60% - Accent3 11 2" xfId="1565"/>
    <cellStyle name="60% - Accent3 11 2 2" xfId="1566"/>
    <cellStyle name="60% - Accent3 11 3" xfId="1567"/>
    <cellStyle name="60% - Accent3 12" xfId="1568"/>
    <cellStyle name="60% - Accent3 12 2" xfId="1569"/>
    <cellStyle name="60% - Accent3 12 2 2" xfId="1570"/>
    <cellStyle name="60% - Accent3 12 3" xfId="1571"/>
    <cellStyle name="60% - Accent3 13" xfId="1572"/>
    <cellStyle name="60% - Accent3 13 2" xfId="1573"/>
    <cellStyle name="60% - Accent3 13 2 2" xfId="1574"/>
    <cellStyle name="60% - Accent3 13 3" xfId="1575"/>
    <cellStyle name="60% - Accent3 14" xfId="1576"/>
    <cellStyle name="60% - Accent3 14 2" xfId="1577"/>
    <cellStyle name="60% - Accent3 14 2 2" xfId="1578"/>
    <cellStyle name="60% - Accent3 14 3" xfId="1579"/>
    <cellStyle name="60% - Accent3 15" xfId="1580"/>
    <cellStyle name="60% - Accent3 15 2" xfId="1581"/>
    <cellStyle name="60% - Accent3 15 2 2" xfId="1582"/>
    <cellStyle name="60% - Accent3 15 3" xfId="1583"/>
    <cellStyle name="60% - Accent3 16" xfId="1584"/>
    <cellStyle name="60% - Accent3 16 2" xfId="1585"/>
    <cellStyle name="60% - Accent3 16 2 2" xfId="1586"/>
    <cellStyle name="60% - Accent3 16 3" xfId="1587"/>
    <cellStyle name="60% - Accent3 17" xfId="1588"/>
    <cellStyle name="60% - Accent3 17 2" xfId="1589"/>
    <cellStyle name="60% - Accent3 17 2 2" xfId="1590"/>
    <cellStyle name="60% - Accent3 17 3" xfId="1591"/>
    <cellStyle name="60% - Accent3 18" xfId="1592"/>
    <cellStyle name="60% - Accent3 18 2" xfId="1593"/>
    <cellStyle name="60% - Accent3 18 2 2" xfId="1594"/>
    <cellStyle name="60% - Accent3 18 3" xfId="1595"/>
    <cellStyle name="60% - Accent3 19" xfId="1596"/>
    <cellStyle name="60% - Accent3 19 2" xfId="1597"/>
    <cellStyle name="60% - Accent3 19 2 2" xfId="1598"/>
    <cellStyle name="60% - Accent3 19 3" xfId="1599"/>
    <cellStyle name="60% - Accent3 2" xfId="1600"/>
    <cellStyle name="60% - Accent3 2 2" xfId="1601"/>
    <cellStyle name="60% - Accent3 2 2 2" xfId="1602"/>
    <cellStyle name="60% - Accent3 2 3" xfId="1603"/>
    <cellStyle name="60% - Accent3 20" xfId="1604"/>
    <cellStyle name="60% - Accent3 20 2" xfId="1605"/>
    <cellStyle name="60% - Accent3 20 2 2" xfId="1606"/>
    <cellStyle name="60% - Accent3 20 3" xfId="1607"/>
    <cellStyle name="60% - Accent3 21" xfId="1608"/>
    <cellStyle name="60% - Accent3 21 2" xfId="1609"/>
    <cellStyle name="60% - Accent3 21 2 2" xfId="1610"/>
    <cellStyle name="60% - Accent3 21 3" xfId="1611"/>
    <cellStyle name="60% - Accent3 22" xfId="1612"/>
    <cellStyle name="60% - Accent3 22 2" xfId="1613"/>
    <cellStyle name="60% - Accent3 22 2 2" xfId="1614"/>
    <cellStyle name="60% - Accent3 22 3" xfId="1615"/>
    <cellStyle name="60% - Accent3 23" xfId="1616"/>
    <cellStyle name="60% - Accent3 23 2" xfId="1617"/>
    <cellStyle name="60% - Accent3 23 2 2" xfId="1618"/>
    <cellStyle name="60% - Accent3 23 3" xfId="1619"/>
    <cellStyle name="60% - Accent3 24" xfId="1620"/>
    <cellStyle name="60% - Accent3 24 2" xfId="1621"/>
    <cellStyle name="60% - Accent3 24 2 2" xfId="1622"/>
    <cellStyle name="60% - Accent3 24 3" xfId="1623"/>
    <cellStyle name="60% - Accent3 25" xfId="1624"/>
    <cellStyle name="60% - Accent3 25 2" xfId="1625"/>
    <cellStyle name="60% - Accent3 25 2 2" xfId="1626"/>
    <cellStyle name="60% - Accent3 25 3" xfId="1627"/>
    <cellStyle name="60% - Accent3 26" xfId="1628"/>
    <cellStyle name="60% - Accent3 26 2" xfId="1629"/>
    <cellStyle name="60% - Accent3 26 2 2" xfId="1630"/>
    <cellStyle name="60% - Accent3 26 3" xfId="1631"/>
    <cellStyle name="60% - Accent3 27" xfId="1632"/>
    <cellStyle name="60% - Accent3 27 2" xfId="1633"/>
    <cellStyle name="60% - Accent3 27 2 2" xfId="1634"/>
    <cellStyle name="60% - Accent3 27 3" xfId="1635"/>
    <cellStyle name="60% - Accent3 28" xfId="1636"/>
    <cellStyle name="60% - Accent3 28 2" xfId="1637"/>
    <cellStyle name="60% - Accent3 28 2 2" xfId="1638"/>
    <cellStyle name="60% - Accent3 28 3" xfId="1639"/>
    <cellStyle name="60% - Accent3 3" xfId="1640"/>
    <cellStyle name="60% - Accent3 3 2" xfId="1641"/>
    <cellStyle name="60% - Accent3 3 2 2" xfId="1642"/>
    <cellStyle name="60% - Accent3 3 3" xfId="1643"/>
    <cellStyle name="60% - Accent3 4" xfId="1644"/>
    <cellStyle name="60% - Accent3 4 2" xfId="1645"/>
    <cellStyle name="60% - Accent3 4 2 2" xfId="1646"/>
    <cellStyle name="60% - Accent3 4 3" xfId="1647"/>
    <cellStyle name="60% - Accent3 5" xfId="1648"/>
    <cellStyle name="60% - Accent3 5 2" xfId="1649"/>
    <cellStyle name="60% - Accent3 5 2 2" xfId="1650"/>
    <cellStyle name="60% - Accent3 5 3" xfId="1651"/>
    <cellStyle name="60% - Accent3 6" xfId="1652"/>
    <cellStyle name="60% - Accent3 6 2" xfId="1653"/>
    <cellStyle name="60% - Accent3 6 2 2" xfId="1654"/>
    <cellStyle name="60% - Accent3 6 3" xfId="1655"/>
    <cellStyle name="60% - Accent3 7" xfId="1656"/>
    <cellStyle name="60% - Accent3 7 2" xfId="1657"/>
    <cellStyle name="60% - Accent3 7 2 2" xfId="1658"/>
    <cellStyle name="60% - Accent3 7 3" xfId="1659"/>
    <cellStyle name="60% - Accent3 8" xfId="1660"/>
    <cellStyle name="60% - Accent3 8 2" xfId="1661"/>
    <cellStyle name="60% - Accent3 8 2 2" xfId="1662"/>
    <cellStyle name="60% - Accent3 8 3" xfId="1663"/>
    <cellStyle name="60% - Accent3 9" xfId="1664"/>
    <cellStyle name="60% - Accent3 9 2" xfId="1665"/>
    <cellStyle name="60% - Accent3 9 2 2" xfId="1666"/>
    <cellStyle name="60% - Accent3 9 3" xfId="1667"/>
    <cellStyle name="60% - Accent4 10" xfId="1668"/>
    <cellStyle name="60% - Accent4 10 2" xfId="1669"/>
    <cellStyle name="60% - Accent4 10 2 2" xfId="1670"/>
    <cellStyle name="60% - Accent4 10 3" xfId="1671"/>
    <cellStyle name="60% - Accent4 11" xfId="1672"/>
    <cellStyle name="60% - Accent4 11 2" xfId="1673"/>
    <cellStyle name="60% - Accent4 11 2 2" xfId="1674"/>
    <cellStyle name="60% - Accent4 11 3" xfId="1675"/>
    <cellStyle name="60% - Accent4 12" xfId="1676"/>
    <cellStyle name="60% - Accent4 12 2" xfId="1677"/>
    <cellStyle name="60% - Accent4 12 2 2" xfId="1678"/>
    <cellStyle name="60% - Accent4 12 3" xfId="1679"/>
    <cellStyle name="60% - Accent4 13" xfId="1680"/>
    <cellStyle name="60% - Accent4 13 2" xfId="1681"/>
    <cellStyle name="60% - Accent4 13 2 2" xfId="1682"/>
    <cellStyle name="60% - Accent4 13 3" xfId="1683"/>
    <cellStyle name="60% - Accent4 14" xfId="1684"/>
    <cellStyle name="60% - Accent4 14 2" xfId="1685"/>
    <cellStyle name="60% - Accent4 14 2 2" xfId="1686"/>
    <cellStyle name="60% - Accent4 14 3" xfId="1687"/>
    <cellStyle name="60% - Accent4 15" xfId="1688"/>
    <cellStyle name="60% - Accent4 15 2" xfId="1689"/>
    <cellStyle name="60% - Accent4 15 2 2" xfId="1690"/>
    <cellStyle name="60% - Accent4 15 3" xfId="1691"/>
    <cellStyle name="60% - Accent4 16" xfId="1692"/>
    <cellStyle name="60% - Accent4 16 2" xfId="1693"/>
    <cellStyle name="60% - Accent4 16 2 2" xfId="1694"/>
    <cellStyle name="60% - Accent4 16 3" xfId="1695"/>
    <cellStyle name="60% - Accent4 17" xfId="1696"/>
    <cellStyle name="60% - Accent4 17 2" xfId="1697"/>
    <cellStyle name="60% - Accent4 17 2 2" xfId="1698"/>
    <cellStyle name="60% - Accent4 17 3" xfId="1699"/>
    <cellStyle name="60% - Accent4 18" xfId="1700"/>
    <cellStyle name="60% - Accent4 18 2" xfId="1701"/>
    <cellStyle name="60% - Accent4 18 2 2" xfId="1702"/>
    <cellStyle name="60% - Accent4 18 3" xfId="1703"/>
    <cellStyle name="60% - Accent4 19" xfId="1704"/>
    <cellStyle name="60% - Accent4 19 2" xfId="1705"/>
    <cellStyle name="60% - Accent4 19 2 2" xfId="1706"/>
    <cellStyle name="60% - Accent4 19 3" xfId="1707"/>
    <cellStyle name="60% - Accent4 2" xfId="1708"/>
    <cellStyle name="60% - Accent4 2 2" xfId="1709"/>
    <cellStyle name="60% - Accent4 2 2 2" xfId="1710"/>
    <cellStyle name="60% - Accent4 2 3" xfId="1711"/>
    <cellStyle name="60% - Accent4 20" xfId="1712"/>
    <cellStyle name="60% - Accent4 20 2" xfId="1713"/>
    <cellStyle name="60% - Accent4 20 2 2" xfId="1714"/>
    <cellStyle name="60% - Accent4 20 3" xfId="1715"/>
    <cellStyle name="60% - Accent4 21" xfId="1716"/>
    <cellStyle name="60% - Accent4 21 2" xfId="1717"/>
    <cellStyle name="60% - Accent4 21 2 2" xfId="1718"/>
    <cellStyle name="60% - Accent4 21 3" xfId="1719"/>
    <cellStyle name="60% - Accent4 22" xfId="1720"/>
    <cellStyle name="60% - Accent4 22 2" xfId="1721"/>
    <cellStyle name="60% - Accent4 22 2 2" xfId="1722"/>
    <cellStyle name="60% - Accent4 22 3" xfId="1723"/>
    <cellStyle name="60% - Accent4 23" xfId="1724"/>
    <cellStyle name="60% - Accent4 23 2" xfId="1725"/>
    <cellStyle name="60% - Accent4 23 2 2" xfId="1726"/>
    <cellStyle name="60% - Accent4 23 3" xfId="1727"/>
    <cellStyle name="60% - Accent4 24" xfId="1728"/>
    <cellStyle name="60% - Accent4 24 2" xfId="1729"/>
    <cellStyle name="60% - Accent4 24 2 2" xfId="1730"/>
    <cellStyle name="60% - Accent4 24 3" xfId="1731"/>
    <cellStyle name="60% - Accent4 25" xfId="1732"/>
    <cellStyle name="60% - Accent4 25 2" xfId="1733"/>
    <cellStyle name="60% - Accent4 25 2 2" xfId="1734"/>
    <cellStyle name="60% - Accent4 25 3" xfId="1735"/>
    <cellStyle name="60% - Accent4 26" xfId="1736"/>
    <cellStyle name="60% - Accent4 26 2" xfId="1737"/>
    <cellStyle name="60% - Accent4 26 2 2" xfId="1738"/>
    <cellStyle name="60% - Accent4 26 3" xfId="1739"/>
    <cellStyle name="60% - Accent4 27" xfId="1740"/>
    <cellStyle name="60% - Accent4 27 2" xfId="1741"/>
    <cellStyle name="60% - Accent4 27 2 2" xfId="1742"/>
    <cellStyle name="60% - Accent4 27 3" xfId="1743"/>
    <cellStyle name="60% - Accent4 28" xfId="1744"/>
    <cellStyle name="60% - Accent4 28 2" xfId="1745"/>
    <cellStyle name="60% - Accent4 28 2 2" xfId="1746"/>
    <cellStyle name="60% - Accent4 28 3" xfId="1747"/>
    <cellStyle name="60% - Accent4 3" xfId="1748"/>
    <cellStyle name="60% - Accent4 3 2" xfId="1749"/>
    <cellStyle name="60% - Accent4 3 2 2" xfId="1750"/>
    <cellStyle name="60% - Accent4 3 3" xfId="1751"/>
    <cellStyle name="60% - Accent4 4" xfId="1752"/>
    <cellStyle name="60% - Accent4 4 2" xfId="1753"/>
    <cellStyle name="60% - Accent4 4 2 2" xfId="1754"/>
    <cellStyle name="60% - Accent4 4 3" xfId="1755"/>
    <cellStyle name="60% - Accent4 5" xfId="1756"/>
    <cellStyle name="60% - Accent4 5 2" xfId="1757"/>
    <cellStyle name="60% - Accent4 5 2 2" xfId="1758"/>
    <cellStyle name="60% - Accent4 5 3" xfId="1759"/>
    <cellStyle name="60% - Accent4 6" xfId="1760"/>
    <cellStyle name="60% - Accent4 6 2" xfId="1761"/>
    <cellStyle name="60% - Accent4 6 2 2" xfId="1762"/>
    <cellStyle name="60% - Accent4 6 3" xfId="1763"/>
    <cellStyle name="60% - Accent4 7" xfId="1764"/>
    <cellStyle name="60% - Accent4 7 2" xfId="1765"/>
    <cellStyle name="60% - Accent4 7 2 2" xfId="1766"/>
    <cellStyle name="60% - Accent4 7 3" xfId="1767"/>
    <cellStyle name="60% - Accent4 8" xfId="1768"/>
    <cellStyle name="60% - Accent4 8 2" xfId="1769"/>
    <cellStyle name="60% - Accent4 8 2 2" xfId="1770"/>
    <cellStyle name="60% - Accent4 8 3" xfId="1771"/>
    <cellStyle name="60% - Accent4 9" xfId="1772"/>
    <cellStyle name="60% - Accent4 9 2" xfId="1773"/>
    <cellStyle name="60% - Accent4 9 2 2" xfId="1774"/>
    <cellStyle name="60% - Accent4 9 3" xfId="1775"/>
    <cellStyle name="60% - Accent5 10" xfId="1776"/>
    <cellStyle name="60% - Accent5 10 2" xfId="1777"/>
    <cellStyle name="60% - Accent5 10 2 2" xfId="1778"/>
    <cellStyle name="60% - Accent5 10 3" xfId="1779"/>
    <cellStyle name="60% - Accent5 11" xfId="1780"/>
    <cellStyle name="60% - Accent5 11 2" xfId="1781"/>
    <cellStyle name="60% - Accent5 11 2 2" xfId="1782"/>
    <cellStyle name="60% - Accent5 11 3" xfId="1783"/>
    <cellStyle name="60% - Accent5 12" xfId="1784"/>
    <cellStyle name="60% - Accent5 12 2" xfId="1785"/>
    <cellStyle name="60% - Accent5 12 2 2" xfId="1786"/>
    <cellStyle name="60% - Accent5 12 3" xfId="1787"/>
    <cellStyle name="60% - Accent5 13" xfId="1788"/>
    <cellStyle name="60% - Accent5 13 2" xfId="1789"/>
    <cellStyle name="60% - Accent5 13 2 2" xfId="1790"/>
    <cellStyle name="60% - Accent5 13 3" xfId="1791"/>
    <cellStyle name="60% - Accent5 14" xfId="1792"/>
    <cellStyle name="60% - Accent5 14 2" xfId="1793"/>
    <cellStyle name="60% - Accent5 14 2 2" xfId="1794"/>
    <cellStyle name="60% - Accent5 14 3" xfId="1795"/>
    <cellStyle name="60% - Accent5 15" xfId="1796"/>
    <cellStyle name="60% - Accent5 15 2" xfId="1797"/>
    <cellStyle name="60% - Accent5 15 2 2" xfId="1798"/>
    <cellStyle name="60% - Accent5 15 3" xfId="1799"/>
    <cellStyle name="60% - Accent5 16" xfId="1800"/>
    <cellStyle name="60% - Accent5 16 2" xfId="1801"/>
    <cellStyle name="60% - Accent5 16 2 2" xfId="1802"/>
    <cellStyle name="60% - Accent5 16 3" xfId="1803"/>
    <cellStyle name="60% - Accent5 17" xfId="1804"/>
    <cellStyle name="60% - Accent5 17 2" xfId="1805"/>
    <cellStyle name="60% - Accent5 17 2 2" xfId="1806"/>
    <cellStyle name="60% - Accent5 17 3" xfId="1807"/>
    <cellStyle name="60% - Accent5 18" xfId="1808"/>
    <cellStyle name="60% - Accent5 18 2" xfId="1809"/>
    <cellStyle name="60% - Accent5 18 2 2" xfId="1810"/>
    <cellStyle name="60% - Accent5 18 3" xfId="1811"/>
    <cellStyle name="60% - Accent5 19" xfId="1812"/>
    <cellStyle name="60% - Accent5 19 2" xfId="1813"/>
    <cellStyle name="60% - Accent5 19 2 2" xfId="1814"/>
    <cellStyle name="60% - Accent5 19 3" xfId="1815"/>
    <cellStyle name="60% - Accent5 2" xfId="1816"/>
    <cellStyle name="60% - Accent5 2 2" xfId="1817"/>
    <cellStyle name="60% - Accent5 2 2 2" xfId="1818"/>
    <cellStyle name="60% - Accent5 2 3" xfId="1819"/>
    <cellStyle name="60% - Accent5 20" xfId="1820"/>
    <cellStyle name="60% - Accent5 20 2" xfId="1821"/>
    <cellStyle name="60% - Accent5 20 2 2" xfId="1822"/>
    <cellStyle name="60% - Accent5 20 3" xfId="1823"/>
    <cellStyle name="60% - Accent5 21" xfId="1824"/>
    <cellStyle name="60% - Accent5 21 2" xfId="1825"/>
    <cellStyle name="60% - Accent5 21 2 2" xfId="1826"/>
    <cellStyle name="60% - Accent5 21 3" xfId="1827"/>
    <cellStyle name="60% - Accent5 22" xfId="1828"/>
    <cellStyle name="60% - Accent5 22 2" xfId="1829"/>
    <cellStyle name="60% - Accent5 22 2 2" xfId="1830"/>
    <cellStyle name="60% - Accent5 22 3" xfId="1831"/>
    <cellStyle name="60% - Accent5 23" xfId="1832"/>
    <cellStyle name="60% - Accent5 23 2" xfId="1833"/>
    <cellStyle name="60% - Accent5 23 2 2" xfId="1834"/>
    <cellStyle name="60% - Accent5 23 3" xfId="1835"/>
    <cellStyle name="60% - Accent5 24" xfId="1836"/>
    <cellStyle name="60% - Accent5 24 2" xfId="1837"/>
    <cellStyle name="60% - Accent5 24 2 2" xfId="1838"/>
    <cellStyle name="60% - Accent5 24 3" xfId="1839"/>
    <cellStyle name="60% - Accent5 25" xfId="1840"/>
    <cellStyle name="60% - Accent5 25 2" xfId="1841"/>
    <cellStyle name="60% - Accent5 25 2 2" xfId="1842"/>
    <cellStyle name="60% - Accent5 25 3" xfId="1843"/>
    <cellStyle name="60% - Accent5 26" xfId="1844"/>
    <cellStyle name="60% - Accent5 26 2" xfId="1845"/>
    <cellStyle name="60% - Accent5 26 2 2" xfId="1846"/>
    <cellStyle name="60% - Accent5 26 3" xfId="1847"/>
    <cellStyle name="60% - Accent5 27" xfId="1848"/>
    <cellStyle name="60% - Accent5 27 2" xfId="1849"/>
    <cellStyle name="60% - Accent5 27 2 2" xfId="1850"/>
    <cellStyle name="60% - Accent5 27 3" xfId="1851"/>
    <cellStyle name="60% - Accent5 28" xfId="1852"/>
    <cellStyle name="60% - Accent5 28 2" xfId="1853"/>
    <cellStyle name="60% - Accent5 28 2 2" xfId="1854"/>
    <cellStyle name="60% - Accent5 28 3" xfId="1855"/>
    <cellStyle name="60% - Accent5 3" xfId="1856"/>
    <cellStyle name="60% - Accent5 3 2" xfId="1857"/>
    <cellStyle name="60% - Accent5 3 2 2" xfId="1858"/>
    <cellStyle name="60% - Accent5 3 3" xfId="1859"/>
    <cellStyle name="60% - Accent5 4" xfId="1860"/>
    <cellStyle name="60% - Accent5 4 2" xfId="1861"/>
    <cellStyle name="60% - Accent5 4 2 2" xfId="1862"/>
    <cellStyle name="60% - Accent5 4 3" xfId="1863"/>
    <cellStyle name="60% - Accent5 5" xfId="1864"/>
    <cellStyle name="60% - Accent5 5 2" xfId="1865"/>
    <cellStyle name="60% - Accent5 5 2 2" xfId="1866"/>
    <cellStyle name="60% - Accent5 5 3" xfId="1867"/>
    <cellStyle name="60% - Accent5 6" xfId="1868"/>
    <cellStyle name="60% - Accent5 6 2" xfId="1869"/>
    <cellStyle name="60% - Accent5 6 2 2" xfId="1870"/>
    <cellStyle name="60% - Accent5 6 3" xfId="1871"/>
    <cellStyle name="60% - Accent5 7" xfId="1872"/>
    <cellStyle name="60% - Accent5 7 2" xfId="1873"/>
    <cellStyle name="60% - Accent5 7 2 2" xfId="1874"/>
    <cellStyle name="60% - Accent5 7 3" xfId="1875"/>
    <cellStyle name="60% - Accent5 8" xfId="1876"/>
    <cellStyle name="60% - Accent5 8 2" xfId="1877"/>
    <cellStyle name="60% - Accent5 8 2 2" xfId="1878"/>
    <cellStyle name="60% - Accent5 8 3" xfId="1879"/>
    <cellStyle name="60% - Accent5 9" xfId="1880"/>
    <cellStyle name="60% - Accent5 9 2" xfId="1881"/>
    <cellStyle name="60% - Accent5 9 2 2" xfId="1882"/>
    <cellStyle name="60% - Accent5 9 3" xfId="1883"/>
    <cellStyle name="60% - Accent6 10" xfId="1884"/>
    <cellStyle name="60% - Accent6 10 2" xfId="1885"/>
    <cellStyle name="60% - Accent6 10 2 2" xfId="1886"/>
    <cellStyle name="60% - Accent6 10 3" xfId="1887"/>
    <cellStyle name="60% - Accent6 11" xfId="1888"/>
    <cellStyle name="60% - Accent6 11 2" xfId="1889"/>
    <cellStyle name="60% - Accent6 11 2 2" xfId="1890"/>
    <cellStyle name="60% - Accent6 11 3" xfId="1891"/>
    <cellStyle name="60% - Accent6 12" xfId="1892"/>
    <cellStyle name="60% - Accent6 12 2" xfId="1893"/>
    <cellStyle name="60% - Accent6 12 2 2" xfId="1894"/>
    <cellStyle name="60% - Accent6 12 3" xfId="1895"/>
    <cellStyle name="60% - Accent6 13" xfId="1896"/>
    <cellStyle name="60% - Accent6 13 2" xfId="1897"/>
    <cellStyle name="60% - Accent6 13 2 2" xfId="1898"/>
    <cellStyle name="60% - Accent6 13 3" xfId="1899"/>
    <cellStyle name="60% - Accent6 14" xfId="1900"/>
    <cellStyle name="60% - Accent6 14 2" xfId="1901"/>
    <cellStyle name="60% - Accent6 14 2 2" xfId="1902"/>
    <cellStyle name="60% - Accent6 14 3" xfId="1903"/>
    <cellStyle name="60% - Accent6 15" xfId="1904"/>
    <cellStyle name="60% - Accent6 15 2" xfId="1905"/>
    <cellStyle name="60% - Accent6 15 2 2" xfId="1906"/>
    <cellStyle name="60% - Accent6 15 3" xfId="1907"/>
    <cellStyle name="60% - Accent6 16" xfId="1908"/>
    <cellStyle name="60% - Accent6 16 2" xfId="1909"/>
    <cellStyle name="60% - Accent6 16 2 2" xfId="1910"/>
    <cellStyle name="60% - Accent6 16 3" xfId="1911"/>
    <cellStyle name="60% - Accent6 17" xfId="1912"/>
    <cellStyle name="60% - Accent6 17 2" xfId="1913"/>
    <cellStyle name="60% - Accent6 17 2 2" xfId="1914"/>
    <cellStyle name="60% - Accent6 17 3" xfId="1915"/>
    <cellStyle name="60% - Accent6 18" xfId="1916"/>
    <cellStyle name="60% - Accent6 18 2" xfId="1917"/>
    <cellStyle name="60% - Accent6 18 2 2" xfId="1918"/>
    <cellStyle name="60% - Accent6 18 3" xfId="1919"/>
    <cellStyle name="60% - Accent6 19" xfId="1920"/>
    <cellStyle name="60% - Accent6 19 2" xfId="1921"/>
    <cellStyle name="60% - Accent6 19 2 2" xfId="1922"/>
    <cellStyle name="60% - Accent6 19 3" xfId="1923"/>
    <cellStyle name="60% - Accent6 2" xfId="1924"/>
    <cellStyle name="60% - Accent6 2 2" xfId="1925"/>
    <cellStyle name="60% - Accent6 2 2 2" xfId="1926"/>
    <cellStyle name="60% - Accent6 2 3" xfId="1927"/>
    <cellStyle name="60% - Accent6 20" xfId="1928"/>
    <cellStyle name="60% - Accent6 20 2" xfId="1929"/>
    <cellStyle name="60% - Accent6 20 2 2" xfId="1930"/>
    <cellStyle name="60% - Accent6 20 3" xfId="1931"/>
    <cellStyle name="60% - Accent6 21" xfId="1932"/>
    <cellStyle name="60% - Accent6 21 2" xfId="1933"/>
    <cellStyle name="60% - Accent6 21 2 2" xfId="1934"/>
    <cellStyle name="60% - Accent6 21 3" xfId="1935"/>
    <cellStyle name="60% - Accent6 22" xfId="1936"/>
    <cellStyle name="60% - Accent6 22 2" xfId="1937"/>
    <cellStyle name="60% - Accent6 22 2 2" xfId="1938"/>
    <cellStyle name="60% - Accent6 22 3" xfId="1939"/>
    <cellStyle name="60% - Accent6 23" xfId="1940"/>
    <cellStyle name="60% - Accent6 23 2" xfId="1941"/>
    <cellStyle name="60% - Accent6 23 2 2" xfId="1942"/>
    <cellStyle name="60% - Accent6 23 3" xfId="1943"/>
    <cellStyle name="60% - Accent6 24" xfId="1944"/>
    <cellStyle name="60% - Accent6 24 2" xfId="1945"/>
    <cellStyle name="60% - Accent6 24 2 2" xfId="1946"/>
    <cellStyle name="60% - Accent6 24 3" xfId="1947"/>
    <cellStyle name="60% - Accent6 25" xfId="1948"/>
    <cellStyle name="60% - Accent6 25 2" xfId="1949"/>
    <cellStyle name="60% - Accent6 25 2 2" xfId="1950"/>
    <cellStyle name="60% - Accent6 25 3" xfId="1951"/>
    <cellStyle name="60% - Accent6 26" xfId="1952"/>
    <cellStyle name="60% - Accent6 26 2" xfId="1953"/>
    <cellStyle name="60% - Accent6 26 2 2" xfId="1954"/>
    <cellStyle name="60% - Accent6 26 3" xfId="1955"/>
    <cellStyle name="60% - Accent6 27" xfId="1956"/>
    <cellStyle name="60% - Accent6 27 2" xfId="1957"/>
    <cellStyle name="60% - Accent6 27 2 2" xfId="1958"/>
    <cellStyle name="60% - Accent6 27 3" xfId="1959"/>
    <cellStyle name="60% - Accent6 28" xfId="1960"/>
    <cellStyle name="60% - Accent6 28 2" xfId="1961"/>
    <cellStyle name="60% - Accent6 28 2 2" xfId="1962"/>
    <cellStyle name="60% - Accent6 28 3" xfId="1963"/>
    <cellStyle name="60% - Accent6 3" xfId="1964"/>
    <cellStyle name="60% - Accent6 3 2" xfId="1965"/>
    <cellStyle name="60% - Accent6 3 2 2" xfId="1966"/>
    <cellStyle name="60% - Accent6 3 3" xfId="1967"/>
    <cellStyle name="60% - Accent6 4" xfId="1968"/>
    <cellStyle name="60% - Accent6 4 2" xfId="1969"/>
    <cellStyle name="60% - Accent6 4 2 2" xfId="1970"/>
    <cellStyle name="60% - Accent6 4 3" xfId="1971"/>
    <cellStyle name="60% - Accent6 5" xfId="1972"/>
    <cellStyle name="60% - Accent6 5 2" xfId="1973"/>
    <cellStyle name="60% - Accent6 5 2 2" xfId="1974"/>
    <cellStyle name="60% - Accent6 5 3" xfId="1975"/>
    <cellStyle name="60% - Accent6 6" xfId="1976"/>
    <cellStyle name="60% - Accent6 6 2" xfId="1977"/>
    <cellStyle name="60% - Accent6 6 2 2" xfId="1978"/>
    <cellStyle name="60% - Accent6 6 3" xfId="1979"/>
    <cellStyle name="60% - Accent6 7" xfId="1980"/>
    <cellStyle name="60% - Accent6 7 2" xfId="1981"/>
    <cellStyle name="60% - Accent6 7 2 2" xfId="1982"/>
    <cellStyle name="60% - Accent6 7 3" xfId="1983"/>
    <cellStyle name="60% - Accent6 8" xfId="1984"/>
    <cellStyle name="60% - Accent6 8 2" xfId="1985"/>
    <cellStyle name="60% - Accent6 8 2 2" xfId="1986"/>
    <cellStyle name="60% - Accent6 8 3" xfId="1987"/>
    <cellStyle name="60% - Accent6 9" xfId="1988"/>
    <cellStyle name="60% - Accent6 9 2" xfId="1989"/>
    <cellStyle name="60% - Accent6 9 2 2" xfId="1990"/>
    <cellStyle name="60% - Accent6 9 3" xfId="1991"/>
    <cellStyle name="Accent1 10" xfId="1992"/>
    <cellStyle name="Accent1 10 2" xfId="1993"/>
    <cellStyle name="Accent1 10 2 2" xfId="1994"/>
    <cellStyle name="Accent1 10 3" xfId="1995"/>
    <cellStyle name="Accent1 11" xfId="1996"/>
    <cellStyle name="Accent1 11 2" xfId="1997"/>
    <cellStyle name="Accent1 11 2 2" xfId="1998"/>
    <cellStyle name="Accent1 11 3" xfId="1999"/>
    <cellStyle name="Accent1 12" xfId="2000"/>
    <cellStyle name="Accent1 12 2" xfId="2001"/>
    <cellStyle name="Accent1 12 2 2" xfId="2002"/>
    <cellStyle name="Accent1 12 3" xfId="2003"/>
    <cellStyle name="Accent1 13" xfId="2004"/>
    <cellStyle name="Accent1 13 2" xfId="2005"/>
    <cellStyle name="Accent1 13 2 2" xfId="2006"/>
    <cellStyle name="Accent1 13 3" xfId="2007"/>
    <cellStyle name="Accent1 14" xfId="2008"/>
    <cellStyle name="Accent1 14 2" xfId="2009"/>
    <cellStyle name="Accent1 14 2 2" xfId="2010"/>
    <cellStyle name="Accent1 14 3" xfId="2011"/>
    <cellStyle name="Accent1 15" xfId="2012"/>
    <cellStyle name="Accent1 15 2" xfId="2013"/>
    <cellStyle name="Accent1 15 2 2" xfId="2014"/>
    <cellStyle name="Accent1 15 3" xfId="2015"/>
    <cellStyle name="Accent1 16" xfId="2016"/>
    <cellStyle name="Accent1 16 2" xfId="2017"/>
    <cellStyle name="Accent1 16 2 2" xfId="2018"/>
    <cellStyle name="Accent1 16 3" xfId="2019"/>
    <cellStyle name="Accent1 17" xfId="2020"/>
    <cellStyle name="Accent1 17 2" xfId="2021"/>
    <cellStyle name="Accent1 17 2 2" xfId="2022"/>
    <cellStyle name="Accent1 17 3" xfId="2023"/>
    <cellStyle name="Accent1 18" xfId="2024"/>
    <cellStyle name="Accent1 18 2" xfId="2025"/>
    <cellStyle name="Accent1 18 2 2" xfId="2026"/>
    <cellStyle name="Accent1 18 3" xfId="2027"/>
    <cellStyle name="Accent1 19" xfId="2028"/>
    <cellStyle name="Accent1 19 2" xfId="2029"/>
    <cellStyle name="Accent1 19 2 2" xfId="2030"/>
    <cellStyle name="Accent1 19 3" xfId="2031"/>
    <cellStyle name="Accent1 2" xfId="2032"/>
    <cellStyle name="Accent1 2 2" xfId="2033"/>
    <cellStyle name="Accent1 2 2 2" xfId="2034"/>
    <cellStyle name="Accent1 2 3" xfId="2035"/>
    <cellStyle name="Accent1 20" xfId="2036"/>
    <cellStyle name="Accent1 20 2" xfId="2037"/>
    <cellStyle name="Accent1 20 2 2" xfId="2038"/>
    <cellStyle name="Accent1 20 3" xfId="2039"/>
    <cellStyle name="Accent1 21" xfId="2040"/>
    <cellStyle name="Accent1 21 2" xfId="2041"/>
    <cellStyle name="Accent1 21 2 2" xfId="2042"/>
    <cellStyle name="Accent1 21 3" xfId="2043"/>
    <cellStyle name="Accent1 22" xfId="2044"/>
    <cellStyle name="Accent1 22 2" xfId="2045"/>
    <cellStyle name="Accent1 22 2 2" xfId="2046"/>
    <cellStyle name="Accent1 22 3" xfId="2047"/>
    <cellStyle name="Accent1 23" xfId="2048"/>
    <cellStyle name="Accent1 23 2" xfId="2049"/>
    <cellStyle name="Accent1 23 2 2" xfId="2050"/>
    <cellStyle name="Accent1 23 3" xfId="2051"/>
    <cellStyle name="Accent1 24" xfId="2052"/>
    <cellStyle name="Accent1 24 2" xfId="2053"/>
    <cellStyle name="Accent1 24 2 2" xfId="2054"/>
    <cellStyle name="Accent1 24 3" xfId="2055"/>
    <cellStyle name="Accent1 25" xfId="2056"/>
    <cellStyle name="Accent1 25 2" xfId="2057"/>
    <cellStyle name="Accent1 25 2 2" xfId="2058"/>
    <cellStyle name="Accent1 25 3" xfId="2059"/>
    <cellStyle name="Accent1 26" xfId="2060"/>
    <cellStyle name="Accent1 26 2" xfId="2061"/>
    <cellStyle name="Accent1 26 2 2" xfId="2062"/>
    <cellStyle name="Accent1 26 3" xfId="2063"/>
    <cellStyle name="Accent1 27" xfId="2064"/>
    <cellStyle name="Accent1 27 2" xfId="2065"/>
    <cellStyle name="Accent1 27 2 2" xfId="2066"/>
    <cellStyle name="Accent1 27 3" xfId="2067"/>
    <cellStyle name="Accent1 28" xfId="2068"/>
    <cellStyle name="Accent1 28 2" xfId="2069"/>
    <cellStyle name="Accent1 28 2 2" xfId="2070"/>
    <cellStyle name="Accent1 28 3" xfId="2071"/>
    <cellStyle name="Accent1 3" xfId="2072"/>
    <cellStyle name="Accent1 3 2" xfId="2073"/>
    <cellStyle name="Accent1 3 2 2" xfId="2074"/>
    <cellStyle name="Accent1 3 3" xfId="2075"/>
    <cellStyle name="Accent1 4" xfId="2076"/>
    <cellStyle name="Accent1 4 2" xfId="2077"/>
    <cellStyle name="Accent1 4 2 2" xfId="2078"/>
    <cellStyle name="Accent1 4 3" xfId="2079"/>
    <cellStyle name="Accent1 5" xfId="2080"/>
    <cellStyle name="Accent1 5 2" xfId="2081"/>
    <cellStyle name="Accent1 5 2 2" xfId="2082"/>
    <cellStyle name="Accent1 5 3" xfId="2083"/>
    <cellStyle name="Accent1 6" xfId="2084"/>
    <cellStyle name="Accent1 6 2" xfId="2085"/>
    <cellStyle name="Accent1 6 2 2" xfId="2086"/>
    <cellStyle name="Accent1 6 3" xfId="2087"/>
    <cellStyle name="Accent1 7" xfId="2088"/>
    <cellStyle name="Accent1 7 2" xfId="2089"/>
    <cellStyle name="Accent1 7 2 2" xfId="2090"/>
    <cellStyle name="Accent1 7 3" xfId="2091"/>
    <cellStyle name="Accent1 8" xfId="2092"/>
    <cellStyle name="Accent1 8 2" xfId="2093"/>
    <cellStyle name="Accent1 8 2 2" xfId="2094"/>
    <cellStyle name="Accent1 8 3" xfId="2095"/>
    <cellStyle name="Accent1 9" xfId="2096"/>
    <cellStyle name="Accent1 9 2" xfId="2097"/>
    <cellStyle name="Accent1 9 2 2" xfId="2098"/>
    <cellStyle name="Accent1 9 3" xfId="2099"/>
    <cellStyle name="Accent2 10" xfId="2100"/>
    <cellStyle name="Accent2 10 2" xfId="2101"/>
    <cellStyle name="Accent2 10 2 2" xfId="2102"/>
    <cellStyle name="Accent2 10 3" xfId="2103"/>
    <cellStyle name="Accent2 11" xfId="2104"/>
    <cellStyle name="Accent2 11 2" xfId="2105"/>
    <cellStyle name="Accent2 11 2 2" xfId="2106"/>
    <cellStyle name="Accent2 11 3" xfId="2107"/>
    <cellStyle name="Accent2 12" xfId="2108"/>
    <cellStyle name="Accent2 12 2" xfId="2109"/>
    <cellStyle name="Accent2 12 2 2" xfId="2110"/>
    <cellStyle name="Accent2 12 3" xfId="2111"/>
    <cellStyle name="Accent2 13" xfId="2112"/>
    <cellStyle name="Accent2 13 2" xfId="2113"/>
    <cellStyle name="Accent2 13 2 2" xfId="2114"/>
    <cellStyle name="Accent2 13 3" xfId="2115"/>
    <cellStyle name="Accent2 14" xfId="2116"/>
    <cellStyle name="Accent2 14 2" xfId="2117"/>
    <cellStyle name="Accent2 14 2 2" xfId="2118"/>
    <cellStyle name="Accent2 14 3" xfId="2119"/>
    <cellStyle name="Accent2 15" xfId="2120"/>
    <cellStyle name="Accent2 15 2" xfId="2121"/>
    <cellStyle name="Accent2 15 2 2" xfId="2122"/>
    <cellStyle name="Accent2 15 3" xfId="2123"/>
    <cellStyle name="Accent2 16" xfId="2124"/>
    <cellStyle name="Accent2 16 2" xfId="2125"/>
    <cellStyle name="Accent2 16 2 2" xfId="2126"/>
    <cellStyle name="Accent2 16 3" xfId="2127"/>
    <cellStyle name="Accent2 17" xfId="2128"/>
    <cellStyle name="Accent2 17 2" xfId="2129"/>
    <cellStyle name="Accent2 17 2 2" xfId="2130"/>
    <cellStyle name="Accent2 17 3" xfId="2131"/>
    <cellStyle name="Accent2 18" xfId="2132"/>
    <cellStyle name="Accent2 18 2" xfId="2133"/>
    <cellStyle name="Accent2 18 2 2" xfId="2134"/>
    <cellStyle name="Accent2 18 3" xfId="2135"/>
    <cellStyle name="Accent2 19" xfId="2136"/>
    <cellStyle name="Accent2 19 2" xfId="2137"/>
    <cellStyle name="Accent2 19 2 2" xfId="2138"/>
    <cellStyle name="Accent2 19 3" xfId="2139"/>
    <cellStyle name="Accent2 2" xfId="2140"/>
    <cellStyle name="Accent2 2 2" xfId="2141"/>
    <cellStyle name="Accent2 2 2 2" xfId="2142"/>
    <cellStyle name="Accent2 2 3" xfId="2143"/>
    <cellStyle name="Accent2 20" xfId="2144"/>
    <cellStyle name="Accent2 20 2" xfId="2145"/>
    <cellStyle name="Accent2 20 2 2" xfId="2146"/>
    <cellStyle name="Accent2 20 3" xfId="2147"/>
    <cellStyle name="Accent2 21" xfId="2148"/>
    <cellStyle name="Accent2 21 2" xfId="2149"/>
    <cellStyle name="Accent2 21 2 2" xfId="2150"/>
    <cellStyle name="Accent2 21 3" xfId="2151"/>
    <cellStyle name="Accent2 22" xfId="2152"/>
    <cellStyle name="Accent2 22 2" xfId="2153"/>
    <cellStyle name="Accent2 22 2 2" xfId="2154"/>
    <cellStyle name="Accent2 22 3" xfId="2155"/>
    <cellStyle name="Accent2 23" xfId="2156"/>
    <cellStyle name="Accent2 23 2" xfId="2157"/>
    <cellStyle name="Accent2 23 2 2" xfId="2158"/>
    <cellStyle name="Accent2 23 3" xfId="2159"/>
    <cellStyle name="Accent2 24" xfId="2160"/>
    <cellStyle name="Accent2 24 2" xfId="2161"/>
    <cellStyle name="Accent2 24 2 2" xfId="2162"/>
    <cellStyle name="Accent2 24 3" xfId="2163"/>
    <cellStyle name="Accent2 25" xfId="2164"/>
    <cellStyle name="Accent2 25 2" xfId="2165"/>
    <cellStyle name="Accent2 25 2 2" xfId="2166"/>
    <cellStyle name="Accent2 25 3" xfId="2167"/>
    <cellStyle name="Accent2 26" xfId="2168"/>
    <cellStyle name="Accent2 26 2" xfId="2169"/>
    <cellStyle name="Accent2 26 2 2" xfId="2170"/>
    <cellStyle name="Accent2 26 3" xfId="2171"/>
    <cellStyle name="Accent2 27" xfId="2172"/>
    <cellStyle name="Accent2 27 2" xfId="2173"/>
    <cellStyle name="Accent2 27 2 2" xfId="2174"/>
    <cellStyle name="Accent2 27 3" xfId="2175"/>
    <cellStyle name="Accent2 28" xfId="2176"/>
    <cellStyle name="Accent2 28 2" xfId="2177"/>
    <cellStyle name="Accent2 28 2 2" xfId="2178"/>
    <cellStyle name="Accent2 28 3" xfId="2179"/>
    <cellStyle name="Accent2 3" xfId="2180"/>
    <cellStyle name="Accent2 3 2" xfId="2181"/>
    <cellStyle name="Accent2 3 2 2" xfId="2182"/>
    <cellStyle name="Accent2 3 3" xfId="2183"/>
    <cellStyle name="Accent2 4" xfId="2184"/>
    <cellStyle name="Accent2 4 2" xfId="2185"/>
    <cellStyle name="Accent2 4 2 2" xfId="2186"/>
    <cellStyle name="Accent2 4 3" xfId="2187"/>
    <cellStyle name="Accent2 5" xfId="2188"/>
    <cellStyle name="Accent2 5 2" xfId="2189"/>
    <cellStyle name="Accent2 5 2 2" xfId="2190"/>
    <cellStyle name="Accent2 5 3" xfId="2191"/>
    <cellStyle name="Accent2 6" xfId="2192"/>
    <cellStyle name="Accent2 6 2" xfId="2193"/>
    <cellStyle name="Accent2 6 2 2" xfId="2194"/>
    <cellStyle name="Accent2 6 3" xfId="2195"/>
    <cellStyle name="Accent2 7" xfId="2196"/>
    <cellStyle name="Accent2 7 2" xfId="2197"/>
    <cellStyle name="Accent2 7 2 2" xfId="2198"/>
    <cellStyle name="Accent2 7 3" xfId="2199"/>
    <cellStyle name="Accent2 8" xfId="2200"/>
    <cellStyle name="Accent2 8 2" xfId="2201"/>
    <cellStyle name="Accent2 8 2 2" xfId="2202"/>
    <cellStyle name="Accent2 8 3" xfId="2203"/>
    <cellStyle name="Accent2 9" xfId="2204"/>
    <cellStyle name="Accent2 9 2" xfId="2205"/>
    <cellStyle name="Accent2 9 2 2" xfId="2206"/>
    <cellStyle name="Accent2 9 3" xfId="2207"/>
    <cellStyle name="Accent3 10" xfId="2208"/>
    <cellStyle name="Accent3 10 2" xfId="2209"/>
    <cellStyle name="Accent3 10 2 2" xfId="2210"/>
    <cellStyle name="Accent3 10 3" xfId="2211"/>
    <cellStyle name="Accent3 11" xfId="2212"/>
    <cellStyle name="Accent3 11 2" xfId="2213"/>
    <cellStyle name="Accent3 11 2 2" xfId="2214"/>
    <cellStyle name="Accent3 11 3" xfId="2215"/>
    <cellStyle name="Accent3 12" xfId="2216"/>
    <cellStyle name="Accent3 12 2" xfId="2217"/>
    <cellStyle name="Accent3 12 2 2" xfId="2218"/>
    <cellStyle name="Accent3 12 3" xfId="2219"/>
    <cellStyle name="Accent3 13" xfId="2220"/>
    <cellStyle name="Accent3 13 2" xfId="2221"/>
    <cellStyle name="Accent3 13 2 2" xfId="2222"/>
    <cellStyle name="Accent3 13 3" xfId="2223"/>
    <cellStyle name="Accent3 14" xfId="2224"/>
    <cellStyle name="Accent3 14 2" xfId="2225"/>
    <cellStyle name="Accent3 14 2 2" xfId="2226"/>
    <cellStyle name="Accent3 14 3" xfId="2227"/>
    <cellStyle name="Accent3 15" xfId="2228"/>
    <cellStyle name="Accent3 15 2" xfId="2229"/>
    <cellStyle name="Accent3 15 2 2" xfId="2230"/>
    <cellStyle name="Accent3 15 3" xfId="2231"/>
    <cellStyle name="Accent3 16" xfId="2232"/>
    <cellStyle name="Accent3 16 2" xfId="2233"/>
    <cellStyle name="Accent3 16 2 2" xfId="2234"/>
    <cellStyle name="Accent3 16 3" xfId="2235"/>
    <cellStyle name="Accent3 17" xfId="2236"/>
    <cellStyle name="Accent3 17 2" xfId="2237"/>
    <cellStyle name="Accent3 17 2 2" xfId="2238"/>
    <cellStyle name="Accent3 17 3" xfId="2239"/>
    <cellStyle name="Accent3 18" xfId="2240"/>
    <cellStyle name="Accent3 18 2" xfId="2241"/>
    <cellStyle name="Accent3 18 2 2" xfId="2242"/>
    <cellStyle name="Accent3 18 3" xfId="2243"/>
    <cellStyle name="Accent3 19" xfId="2244"/>
    <cellStyle name="Accent3 19 2" xfId="2245"/>
    <cellStyle name="Accent3 19 2 2" xfId="2246"/>
    <cellStyle name="Accent3 19 3" xfId="2247"/>
    <cellStyle name="Accent3 2" xfId="2248"/>
    <cellStyle name="Accent3 2 2" xfId="2249"/>
    <cellStyle name="Accent3 2 2 2" xfId="2250"/>
    <cellStyle name="Accent3 2 3" xfId="2251"/>
    <cellStyle name="Accent3 20" xfId="2252"/>
    <cellStyle name="Accent3 20 2" xfId="2253"/>
    <cellStyle name="Accent3 20 2 2" xfId="2254"/>
    <cellStyle name="Accent3 20 3" xfId="2255"/>
    <cellStyle name="Accent3 21" xfId="2256"/>
    <cellStyle name="Accent3 21 2" xfId="2257"/>
    <cellStyle name="Accent3 21 2 2" xfId="2258"/>
    <cellStyle name="Accent3 21 3" xfId="2259"/>
    <cellStyle name="Accent3 22" xfId="2260"/>
    <cellStyle name="Accent3 22 2" xfId="2261"/>
    <cellStyle name="Accent3 22 2 2" xfId="2262"/>
    <cellStyle name="Accent3 22 3" xfId="2263"/>
    <cellStyle name="Accent3 23" xfId="2264"/>
    <cellStyle name="Accent3 23 2" xfId="2265"/>
    <cellStyle name="Accent3 23 2 2" xfId="2266"/>
    <cellStyle name="Accent3 23 3" xfId="2267"/>
    <cellStyle name="Accent3 24" xfId="2268"/>
    <cellStyle name="Accent3 24 2" xfId="2269"/>
    <cellStyle name="Accent3 24 2 2" xfId="2270"/>
    <cellStyle name="Accent3 24 3" xfId="2271"/>
    <cellStyle name="Accent3 25" xfId="2272"/>
    <cellStyle name="Accent3 25 2" xfId="2273"/>
    <cellStyle name="Accent3 25 2 2" xfId="2274"/>
    <cellStyle name="Accent3 25 3" xfId="2275"/>
    <cellStyle name="Accent3 26" xfId="2276"/>
    <cellStyle name="Accent3 26 2" xfId="2277"/>
    <cellStyle name="Accent3 26 2 2" xfId="2278"/>
    <cellStyle name="Accent3 26 3" xfId="2279"/>
    <cellStyle name="Accent3 27" xfId="2280"/>
    <cellStyle name="Accent3 27 2" xfId="2281"/>
    <cellStyle name="Accent3 27 2 2" xfId="2282"/>
    <cellStyle name="Accent3 27 3" xfId="2283"/>
    <cellStyle name="Accent3 28" xfId="2284"/>
    <cellStyle name="Accent3 28 2" xfId="2285"/>
    <cellStyle name="Accent3 28 2 2" xfId="2286"/>
    <cellStyle name="Accent3 28 3" xfId="2287"/>
    <cellStyle name="Accent3 3" xfId="2288"/>
    <cellStyle name="Accent3 3 2" xfId="2289"/>
    <cellStyle name="Accent3 3 2 2" xfId="2290"/>
    <cellStyle name="Accent3 3 3" xfId="2291"/>
    <cellStyle name="Accent3 4" xfId="2292"/>
    <cellStyle name="Accent3 4 2" xfId="2293"/>
    <cellStyle name="Accent3 4 2 2" xfId="2294"/>
    <cellStyle name="Accent3 4 3" xfId="2295"/>
    <cellStyle name="Accent3 5" xfId="2296"/>
    <cellStyle name="Accent3 5 2" xfId="2297"/>
    <cellStyle name="Accent3 5 2 2" xfId="2298"/>
    <cellStyle name="Accent3 5 3" xfId="2299"/>
    <cellStyle name="Accent3 6" xfId="2300"/>
    <cellStyle name="Accent3 6 2" xfId="2301"/>
    <cellStyle name="Accent3 6 2 2" xfId="2302"/>
    <cellStyle name="Accent3 6 3" xfId="2303"/>
    <cellStyle name="Accent3 7" xfId="2304"/>
    <cellStyle name="Accent3 7 2" xfId="2305"/>
    <cellStyle name="Accent3 7 2 2" xfId="2306"/>
    <cellStyle name="Accent3 7 3" xfId="2307"/>
    <cellStyle name="Accent3 8" xfId="2308"/>
    <cellStyle name="Accent3 8 2" xfId="2309"/>
    <cellStyle name="Accent3 8 2 2" xfId="2310"/>
    <cellStyle name="Accent3 8 3" xfId="2311"/>
    <cellStyle name="Accent3 9" xfId="2312"/>
    <cellStyle name="Accent3 9 2" xfId="2313"/>
    <cellStyle name="Accent3 9 2 2" xfId="2314"/>
    <cellStyle name="Accent3 9 3" xfId="2315"/>
    <cellStyle name="Accent4 10" xfId="2316"/>
    <cellStyle name="Accent4 10 2" xfId="2317"/>
    <cellStyle name="Accent4 10 2 2" xfId="2318"/>
    <cellStyle name="Accent4 10 3" xfId="2319"/>
    <cellStyle name="Accent4 11" xfId="2320"/>
    <cellStyle name="Accent4 11 2" xfId="2321"/>
    <cellStyle name="Accent4 11 2 2" xfId="2322"/>
    <cellStyle name="Accent4 11 3" xfId="2323"/>
    <cellStyle name="Accent4 12" xfId="2324"/>
    <cellStyle name="Accent4 12 2" xfId="2325"/>
    <cellStyle name="Accent4 12 2 2" xfId="2326"/>
    <cellStyle name="Accent4 12 3" xfId="2327"/>
    <cellStyle name="Accent4 13" xfId="2328"/>
    <cellStyle name="Accent4 13 2" xfId="2329"/>
    <cellStyle name="Accent4 13 2 2" xfId="2330"/>
    <cellStyle name="Accent4 13 3" xfId="2331"/>
    <cellStyle name="Accent4 14" xfId="2332"/>
    <cellStyle name="Accent4 14 2" xfId="2333"/>
    <cellStyle name="Accent4 14 2 2" xfId="2334"/>
    <cellStyle name="Accent4 14 3" xfId="2335"/>
    <cellStyle name="Accent4 15" xfId="2336"/>
    <cellStyle name="Accent4 15 2" xfId="2337"/>
    <cellStyle name="Accent4 15 2 2" xfId="2338"/>
    <cellStyle name="Accent4 15 3" xfId="2339"/>
    <cellStyle name="Accent4 16" xfId="2340"/>
    <cellStyle name="Accent4 16 2" xfId="2341"/>
    <cellStyle name="Accent4 16 2 2" xfId="2342"/>
    <cellStyle name="Accent4 16 3" xfId="2343"/>
    <cellStyle name="Accent4 17" xfId="2344"/>
    <cellStyle name="Accent4 17 2" xfId="2345"/>
    <cellStyle name="Accent4 17 2 2" xfId="2346"/>
    <cellStyle name="Accent4 17 3" xfId="2347"/>
    <cellStyle name="Accent4 18" xfId="2348"/>
    <cellStyle name="Accent4 18 2" xfId="2349"/>
    <cellStyle name="Accent4 18 2 2" xfId="2350"/>
    <cellStyle name="Accent4 18 3" xfId="2351"/>
    <cellStyle name="Accent4 19" xfId="2352"/>
    <cellStyle name="Accent4 19 2" xfId="2353"/>
    <cellStyle name="Accent4 19 2 2" xfId="2354"/>
    <cellStyle name="Accent4 19 3" xfId="2355"/>
    <cellStyle name="Accent4 2" xfId="2356"/>
    <cellStyle name="Accent4 2 2" xfId="2357"/>
    <cellStyle name="Accent4 2 2 2" xfId="2358"/>
    <cellStyle name="Accent4 2 3" xfId="2359"/>
    <cellStyle name="Accent4 20" xfId="2360"/>
    <cellStyle name="Accent4 20 2" xfId="2361"/>
    <cellStyle name="Accent4 20 2 2" xfId="2362"/>
    <cellStyle name="Accent4 20 3" xfId="2363"/>
    <cellStyle name="Accent4 21" xfId="2364"/>
    <cellStyle name="Accent4 21 2" xfId="2365"/>
    <cellStyle name="Accent4 21 2 2" xfId="2366"/>
    <cellStyle name="Accent4 21 3" xfId="2367"/>
    <cellStyle name="Accent4 22" xfId="2368"/>
    <cellStyle name="Accent4 22 2" xfId="2369"/>
    <cellStyle name="Accent4 22 2 2" xfId="2370"/>
    <cellStyle name="Accent4 22 3" xfId="2371"/>
    <cellStyle name="Accent4 23" xfId="2372"/>
    <cellStyle name="Accent4 23 2" xfId="2373"/>
    <cellStyle name="Accent4 23 2 2" xfId="2374"/>
    <cellStyle name="Accent4 23 3" xfId="2375"/>
    <cellStyle name="Accent4 24" xfId="2376"/>
    <cellStyle name="Accent4 24 2" xfId="2377"/>
    <cellStyle name="Accent4 24 2 2" xfId="2378"/>
    <cellStyle name="Accent4 24 3" xfId="2379"/>
    <cellStyle name="Accent4 25" xfId="2380"/>
    <cellStyle name="Accent4 25 2" xfId="2381"/>
    <cellStyle name="Accent4 25 2 2" xfId="2382"/>
    <cellStyle name="Accent4 25 3" xfId="2383"/>
    <cellStyle name="Accent4 26" xfId="2384"/>
    <cellStyle name="Accent4 26 2" xfId="2385"/>
    <cellStyle name="Accent4 26 2 2" xfId="2386"/>
    <cellStyle name="Accent4 26 3" xfId="2387"/>
    <cellStyle name="Accent4 27" xfId="2388"/>
    <cellStyle name="Accent4 27 2" xfId="2389"/>
    <cellStyle name="Accent4 27 2 2" xfId="2390"/>
    <cellStyle name="Accent4 27 3" xfId="2391"/>
    <cellStyle name="Accent4 28" xfId="2392"/>
    <cellStyle name="Accent4 28 2" xfId="2393"/>
    <cellStyle name="Accent4 28 2 2" xfId="2394"/>
    <cellStyle name="Accent4 28 3" xfId="2395"/>
    <cellStyle name="Accent4 3" xfId="2396"/>
    <cellStyle name="Accent4 3 2" xfId="2397"/>
    <cellStyle name="Accent4 3 2 2" xfId="2398"/>
    <cellStyle name="Accent4 3 3" xfId="2399"/>
    <cellStyle name="Accent4 4" xfId="2400"/>
    <cellStyle name="Accent4 4 2" xfId="2401"/>
    <cellStyle name="Accent4 4 2 2" xfId="2402"/>
    <cellStyle name="Accent4 4 3" xfId="2403"/>
    <cellStyle name="Accent4 5" xfId="2404"/>
    <cellStyle name="Accent4 5 2" xfId="2405"/>
    <cellStyle name="Accent4 5 2 2" xfId="2406"/>
    <cellStyle name="Accent4 5 3" xfId="2407"/>
    <cellStyle name="Accent4 6" xfId="2408"/>
    <cellStyle name="Accent4 6 2" xfId="2409"/>
    <cellStyle name="Accent4 6 2 2" xfId="2410"/>
    <cellStyle name="Accent4 6 3" xfId="2411"/>
    <cellStyle name="Accent4 7" xfId="2412"/>
    <cellStyle name="Accent4 7 2" xfId="2413"/>
    <cellStyle name="Accent4 7 2 2" xfId="2414"/>
    <cellStyle name="Accent4 7 3" xfId="2415"/>
    <cellStyle name="Accent4 8" xfId="2416"/>
    <cellStyle name="Accent4 8 2" xfId="2417"/>
    <cellStyle name="Accent4 8 2 2" xfId="2418"/>
    <cellStyle name="Accent4 8 3" xfId="2419"/>
    <cellStyle name="Accent4 9" xfId="2420"/>
    <cellStyle name="Accent4 9 2" xfId="2421"/>
    <cellStyle name="Accent4 9 2 2" xfId="2422"/>
    <cellStyle name="Accent4 9 3" xfId="2423"/>
    <cellStyle name="Accent5 10" xfId="2424"/>
    <cellStyle name="Accent5 10 2" xfId="2425"/>
    <cellStyle name="Accent5 10 2 2" xfId="2426"/>
    <cellStyle name="Accent5 10 3" xfId="2427"/>
    <cellStyle name="Accent5 11" xfId="2428"/>
    <cellStyle name="Accent5 11 2" xfId="2429"/>
    <cellStyle name="Accent5 11 2 2" xfId="2430"/>
    <cellStyle name="Accent5 11 3" xfId="2431"/>
    <cellStyle name="Accent5 12" xfId="2432"/>
    <cellStyle name="Accent5 12 2" xfId="2433"/>
    <cellStyle name="Accent5 12 2 2" xfId="2434"/>
    <cellStyle name="Accent5 12 3" xfId="2435"/>
    <cellStyle name="Accent5 13" xfId="2436"/>
    <cellStyle name="Accent5 13 2" xfId="2437"/>
    <cellStyle name="Accent5 13 2 2" xfId="2438"/>
    <cellStyle name="Accent5 13 3" xfId="2439"/>
    <cellStyle name="Accent5 14" xfId="2440"/>
    <cellStyle name="Accent5 14 2" xfId="2441"/>
    <cellStyle name="Accent5 14 2 2" xfId="2442"/>
    <cellStyle name="Accent5 14 3" xfId="2443"/>
    <cellStyle name="Accent5 15" xfId="2444"/>
    <cellStyle name="Accent5 15 2" xfId="2445"/>
    <cellStyle name="Accent5 15 2 2" xfId="2446"/>
    <cellStyle name="Accent5 15 3" xfId="2447"/>
    <cellStyle name="Accent5 16" xfId="2448"/>
    <cellStyle name="Accent5 16 2" xfId="2449"/>
    <cellStyle name="Accent5 16 2 2" xfId="2450"/>
    <cellStyle name="Accent5 16 3" xfId="2451"/>
    <cellStyle name="Accent5 17" xfId="2452"/>
    <cellStyle name="Accent5 17 2" xfId="2453"/>
    <cellStyle name="Accent5 17 2 2" xfId="2454"/>
    <cellStyle name="Accent5 17 3" xfId="2455"/>
    <cellStyle name="Accent5 18" xfId="2456"/>
    <cellStyle name="Accent5 18 2" xfId="2457"/>
    <cellStyle name="Accent5 18 2 2" xfId="2458"/>
    <cellStyle name="Accent5 18 3" xfId="2459"/>
    <cellStyle name="Accent5 19" xfId="2460"/>
    <cellStyle name="Accent5 19 2" xfId="2461"/>
    <cellStyle name="Accent5 19 2 2" xfId="2462"/>
    <cellStyle name="Accent5 19 3" xfId="2463"/>
    <cellStyle name="Accent5 2" xfId="2464"/>
    <cellStyle name="Accent5 2 2" xfId="2465"/>
    <cellStyle name="Accent5 2 2 2" xfId="2466"/>
    <cellStyle name="Accent5 2 3" xfId="2467"/>
    <cellStyle name="Accent5 20" xfId="2468"/>
    <cellStyle name="Accent5 20 2" xfId="2469"/>
    <cellStyle name="Accent5 20 2 2" xfId="2470"/>
    <cellStyle name="Accent5 20 3" xfId="2471"/>
    <cellStyle name="Accent5 21" xfId="2472"/>
    <cellStyle name="Accent5 21 2" xfId="2473"/>
    <cellStyle name="Accent5 21 2 2" xfId="2474"/>
    <cellStyle name="Accent5 21 3" xfId="2475"/>
    <cellStyle name="Accent5 22" xfId="2476"/>
    <cellStyle name="Accent5 22 2" xfId="2477"/>
    <cellStyle name="Accent5 22 2 2" xfId="2478"/>
    <cellStyle name="Accent5 22 3" xfId="2479"/>
    <cellStyle name="Accent5 23" xfId="2480"/>
    <cellStyle name="Accent5 23 2" xfId="2481"/>
    <cellStyle name="Accent5 23 2 2" xfId="2482"/>
    <cellStyle name="Accent5 23 3" xfId="2483"/>
    <cellStyle name="Accent5 24" xfId="2484"/>
    <cellStyle name="Accent5 24 2" xfId="2485"/>
    <cellStyle name="Accent5 24 2 2" xfId="2486"/>
    <cellStyle name="Accent5 24 3" xfId="2487"/>
    <cellStyle name="Accent5 25" xfId="2488"/>
    <cellStyle name="Accent5 25 2" xfId="2489"/>
    <cellStyle name="Accent5 25 2 2" xfId="2490"/>
    <cellStyle name="Accent5 25 3" xfId="2491"/>
    <cellStyle name="Accent5 26" xfId="2492"/>
    <cellStyle name="Accent5 26 2" xfId="2493"/>
    <cellStyle name="Accent5 26 2 2" xfId="2494"/>
    <cellStyle name="Accent5 26 3" xfId="2495"/>
    <cellStyle name="Accent5 27" xfId="2496"/>
    <cellStyle name="Accent5 27 2" xfId="2497"/>
    <cellStyle name="Accent5 27 2 2" xfId="2498"/>
    <cellStyle name="Accent5 27 3" xfId="2499"/>
    <cellStyle name="Accent5 28" xfId="2500"/>
    <cellStyle name="Accent5 28 2" xfId="2501"/>
    <cellStyle name="Accent5 28 2 2" xfId="2502"/>
    <cellStyle name="Accent5 28 3" xfId="2503"/>
    <cellStyle name="Accent5 3" xfId="2504"/>
    <cellStyle name="Accent5 3 2" xfId="2505"/>
    <cellStyle name="Accent5 3 2 2" xfId="2506"/>
    <cellStyle name="Accent5 3 3" xfId="2507"/>
    <cellStyle name="Accent5 4" xfId="2508"/>
    <cellStyle name="Accent5 4 2" xfId="2509"/>
    <cellStyle name="Accent5 4 2 2" xfId="2510"/>
    <cellStyle name="Accent5 4 3" xfId="2511"/>
    <cellStyle name="Accent5 5" xfId="2512"/>
    <cellStyle name="Accent5 5 2" xfId="2513"/>
    <cellStyle name="Accent5 5 2 2" xfId="2514"/>
    <cellStyle name="Accent5 5 3" xfId="2515"/>
    <cellStyle name="Accent5 6" xfId="2516"/>
    <cellStyle name="Accent5 6 2" xfId="2517"/>
    <cellStyle name="Accent5 6 2 2" xfId="2518"/>
    <cellStyle name="Accent5 6 3" xfId="2519"/>
    <cellStyle name="Accent5 7" xfId="2520"/>
    <cellStyle name="Accent5 7 2" xfId="2521"/>
    <cellStyle name="Accent5 7 2 2" xfId="2522"/>
    <cellStyle name="Accent5 7 3" xfId="2523"/>
    <cellStyle name="Accent5 8" xfId="2524"/>
    <cellStyle name="Accent5 8 2" xfId="2525"/>
    <cellStyle name="Accent5 8 2 2" xfId="2526"/>
    <cellStyle name="Accent5 8 3" xfId="2527"/>
    <cellStyle name="Accent5 9" xfId="2528"/>
    <cellStyle name="Accent5 9 2" xfId="2529"/>
    <cellStyle name="Accent5 9 2 2" xfId="2530"/>
    <cellStyle name="Accent5 9 3" xfId="2531"/>
    <cellStyle name="Accent6 10" xfId="2532"/>
    <cellStyle name="Accent6 10 2" xfId="2533"/>
    <cellStyle name="Accent6 10 2 2" xfId="2534"/>
    <cellStyle name="Accent6 10 3" xfId="2535"/>
    <cellStyle name="Accent6 11" xfId="2536"/>
    <cellStyle name="Accent6 11 2" xfId="2537"/>
    <cellStyle name="Accent6 11 2 2" xfId="2538"/>
    <cellStyle name="Accent6 11 3" xfId="2539"/>
    <cellStyle name="Accent6 12" xfId="2540"/>
    <cellStyle name="Accent6 12 2" xfId="2541"/>
    <cellStyle name="Accent6 12 2 2" xfId="2542"/>
    <cellStyle name="Accent6 12 3" xfId="2543"/>
    <cellStyle name="Accent6 13" xfId="2544"/>
    <cellStyle name="Accent6 13 2" xfId="2545"/>
    <cellStyle name="Accent6 13 2 2" xfId="2546"/>
    <cellStyle name="Accent6 13 3" xfId="2547"/>
    <cellStyle name="Accent6 14" xfId="2548"/>
    <cellStyle name="Accent6 14 2" xfId="2549"/>
    <cellStyle name="Accent6 14 2 2" xfId="2550"/>
    <cellStyle name="Accent6 14 3" xfId="2551"/>
    <cellStyle name="Accent6 15" xfId="2552"/>
    <cellStyle name="Accent6 15 2" xfId="2553"/>
    <cellStyle name="Accent6 15 2 2" xfId="2554"/>
    <cellStyle name="Accent6 15 3" xfId="2555"/>
    <cellStyle name="Accent6 16" xfId="2556"/>
    <cellStyle name="Accent6 16 2" xfId="2557"/>
    <cellStyle name="Accent6 16 2 2" xfId="2558"/>
    <cellStyle name="Accent6 16 3" xfId="2559"/>
    <cellStyle name="Accent6 17" xfId="2560"/>
    <cellStyle name="Accent6 17 2" xfId="2561"/>
    <cellStyle name="Accent6 17 2 2" xfId="2562"/>
    <cellStyle name="Accent6 17 3" xfId="2563"/>
    <cellStyle name="Accent6 18" xfId="2564"/>
    <cellStyle name="Accent6 18 2" xfId="2565"/>
    <cellStyle name="Accent6 18 2 2" xfId="2566"/>
    <cellStyle name="Accent6 18 3" xfId="2567"/>
    <cellStyle name="Accent6 19" xfId="2568"/>
    <cellStyle name="Accent6 19 2" xfId="2569"/>
    <cellStyle name="Accent6 19 2 2" xfId="2570"/>
    <cellStyle name="Accent6 19 3" xfId="2571"/>
    <cellStyle name="Accent6 2" xfId="2572"/>
    <cellStyle name="Accent6 2 2" xfId="2573"/>
    <cellStyle name="Accent6 2 2 2" xfId="2574"/>
    <cellStyle name="Accent6 2 3" xfId="2575"/>
    <cellStyle name="Accent6 20" xfId="2576"/>
    <cellStyle name="Accent6 20 2" xfId="2577"/>
    <cellStyle name="Accent6 20 2 2" xfId="2578"/>
    <cellStyle name="Accent6 20 3" xfId="2579"/>
    <cellStyle name="Accent6 21" xfId="2580"/>
    <cellStyle name="Accent6 21 2" xfId="2581"/>
    <cellStyle name="Accent6 21 2 2" xfId="2582"/>
    <cellStyle name="Accent6 21 3" xfId="2583"/>
    <cellStyle name="Accent6 22" xfId="2584"/>
    <cellStyle name="Accent6 22 2" xfId="2585"/>
    <cellStyle name="Accent6 22 2 2" xfId="2586"/>
    <cellStyle name="Accent6 22 3" xfId="2587"/>
    <cellStyle name="Accent6 23" xfId="2588"/>
    <cellStyle name="Accent6 23 2" xfId="2589"/>
    <cellStyle name="Accent6 23 2 2" xfId="2590"/>
    <cellStyle name="Accent6 23 3" xfId="2591"/>
    <cellStyle name="Accent6 24" xfId="2592"/>
    <cellStyle name="Accent6 24 2" xfId="2593"/>
    <cellStyle name="Accent6 24 2 2" xfId="2594"/>
    <cellStyle name="Accent6 24 3" xfId="2595"/>
    <cellStyle name="Accent6 25" xfId="2596"/>
    <cellStyle name="Accent6 25 2" xfId="2597"/>
    <cellStyle name="Accent6 25 2 2" xfId="2598"/>
    <cellStyle name="Accent6 25 3" xfId="2599"/>
    <cellStyle name="Accent6 26" xfId="2600"/>
    <cellStyle name="Accent6 26 2" xfId="2601"/>
    <cellStyle name="Accent6 26 2 2" xfId="2602"/>
    <cellStyle name="Accent6 26 3" xfId="2603"/>
    <cellStyle name="Accent6 27" xfId="2604"/>
    <cellStyle name="Accent6 27 2" xfId="2605"/>
    <cellStyle name="Accent6 27 2 2" xfId="2606"/>
    <cellStyle name="Accent6 27 3" xfId="2607"/>
    <cellStyle name="Accent6 28" xfId="2608"/>
    <cellStyle name="Accent6 28 2" xfId="2609"/>
    <cellStyle name="Accent6 28 2 2" xfId="2610"/>
    <cellStyle name="Accent6 28 3" xfId="2611"/>
    <cellStyle name="Accent6 3" xfId="2612"/>
    <cellStyle name="Accent6 3 2" xfId="2613"/>
    <cellStyle name="Accent6 3 2 2" xfId="2614"/>
    <cellStyle name="Accent6 3 3" xfId="2615"/>
    <cellStyle name="Accent6 4" xfId="2616"/>
    <cellStyle name="Accent6 4 2" xfId="2617"/>
    <cellStyle name="Accent6 4 2 2" xfId="2618"/>
    <cellStyle name="Accent6 4 3" xfId="2619"/>
    <cellStyle name="Accent6 5" xfId="2620"/>
    <cellStyle name="Accent6 5 2" xfId="2621"/>
    <cellStyle name="Accent6 5 2 2" xfId="2622"/>
    <cellStyle name="Accent6 5 3" xfId="2623"/>
    <cellStyle name="Accent6 6" xfId="2624"/>
    <cellStyle name="Accent6 6 2" xfId="2625"/>
    <cellStyle name="Accent6 6 2 2" xfId="2626"/>
    <cellStyle name="Accent6 6 3" xfId="2627"/>
    <cellStyle name="Accent6 7" xfId="2628"/>
    <cellStyle name="Accent6 7 2" xfId="2629"/>
    <cellStyle name="Accent6 7 2 2" xfId="2630"/>
    <cellStyle name="Accent6 7 3" xfId="2631"/>
    <cellStyle name="Accent6 8" xfId="2632"/>
    <cellStyle name="Accent6 8 2" xfId="2633"/>
    <cellStyle name="Accent6 8 2 2" xfId="2634"/>
    <cellStyle name="Accent6 8 3" xfId="2635"/>
    <cellStyle name="Accent6 9" xfId="2636"/>
    <cellStyle name="Accent6 9 2" xfId="2637"/>
    <cellStyle name="Accent6 9 2 2" xfId="2638"/>
    <cellStyle name="Accent6 9 3" xfId="2639"/>
    <cellStyle name="AutoFormat Options" xfId="41"/>
    <cellStyle name="Bad 10" xfId="2640"/>
    <cellStyle name="Bad 10 2" xfId="2641"/>
    <cellStyle name="Bad 10 2 2" xfId="2642"/>
    <cellStyle name="Bad 10 3" xfId="2643"/>
    <cellStyle name="Bad 11" xfId="2644"/>
    <cellStyle name="Bad 11 2" xfId="2645"/>
    <cellStyle name="Bad 11 2 2" xfId="2646"/>
    <cellStyle name="Bad 11 3" xfId="2647"/>
    <cellStyle name="Bad 12" xfId="2648"/>
    <cellStyle name="Bad 12 2" xfId="2649"/>
    <cellStyle name="Bad 12 2 2" xfId="2650"/>
    <cellStyle name="Bad 12 3" xfId="2651"/>
    <cellStyle name="Bad 13" xfId="2652"/>
    <cellStyle name="Bad 13 2" xfId="2653"/>
    <cellStyle name="Bad 13 2 2" xfId="2654"/>
    <cellStyle name="Bad 13 3" xfId="2655"/>
    <cellStyle name="Bad 14" xfId="2656"/>
    <cellStyle name="Bad 14 2" xfId="2657"/>
    <cellStyle name="Bad 14 2 2" xfId="2658"/>
    <cellStyle name="Bad 14 3" xfId="2659"/>
    <cellStyle name="Bad 15" xfId="2660"/>
    <cellStyle name="Bad 15 2" xfId="2661"/>
    <cellStyle name="Bad 15 2 2" xfId="2662"/>
    <cellStyle name="Bad 15 3" xfId="2663"/>
    <cellStyle name="Bad 16" xfId="2664"/>
    <cellStyle name="Bad 16 2" xfId="2665"/>
    <cellStyle name="Bad 16 2 2" xfId="2666"/>
    <cellStyle name="Bad 16 3" xfId="2667"/>
    <cellStyle name="Bad 17" xfId="2668"/>
    <cellStyle name="Bad 17 2" xfId="2669"/>
    <cellStyle name="Bad 17 2 2" xfId="2670"/>
    <cellStyle name="Bad 17 3" xfId="2671"/>
    <cellStyle name="Bad 18" xfId="2672"/>
    <cellStyle name="Bad 18 2" xfId="2673"/>
    <cellStyle name="Bad 18 2 2" xfId="2674"/>
    <cellStyle name="Bad 18 3" xfId="2675"/>
    <cellStyle name="Bad 19" xfId="2676"/>
    <cellStyle name="Bad 19 2" xfId="2677"/>
    <cellStyle name="Bad 19 2 2" xfId="2678"/>
    <cellStyle name="Bad 19 3" xfId="2679"/>
    <cellStyle name="Bad 2" xfId="2680"/>
    <cellStyle name="Bad 2 2" xfId="2681"/>
    <cellStyle name="Bad 2 2 2" xfId="2682"/>
    <cellStyle name="Bad 2 3" xfId="2683"/>
    <cellStyle name="Bad 20" xfId="2684"/>
    <cellStyle name="Bad 20 2" xfId="2685"/>
    <cellStyle name="Bad 20 2 2" xfId="2686"/>
    <cellStyle name="Bad 20 3" xfId="2687"/>
    <cellStyle name="Bad 21" xfId="2688"/>
    <cellStyle name="Bad 21 2" xfId="2689"/>
    <cellStyle name="Bad 21 2 2" xfId="2690"/>
    <cellStyle name="Bad 21 3" xfId="2691"/>
    <cellStyle name="Bad 22" xfId="2692"/>
    <cellStyle name="Bad 22 2" xfId="2693"/>
    <cellStyle name="Bad 22 2 2" xfId="2694"/>
    <cellStyle name="Bad 22 3" xfId="2695"/>
    <cellStyle name="Bad 23" xfId="2696"/>
    <cellStyle name="Bad 23 2" xfId="2697"/>
    <cellStyle name="Bad 23 2 2" xfId="2698"/>
    <cellStyle name="Bad 23 3" xfId="2699"/>
    <cellStyle name="Bad 24" xfId="2700"/>
    <cellStyle name="Bad 24 2" xfId="2701"/>
    <cellStyle name="Bad 24 2 2" xfId="2702"/>
    <cellStyle name="Bad 24 3" xfId="2703"/>
    <cellStyle name="Bad 25" xfId="2704"/>
    <cellStyle name="Bad 25 2" xfId="2705"/>
    <cellStyle name="Bad 25 2 2" xfId="2706"/>
    <cellStyle name="Bad 25 3" xfId="2707"/>
    <cellStyle name="Bad 26" xfId="2708"/>
    <cellStyle name="Bad 26 2" xfId="2709"/>
    <cellStyle name="Bad 26 2 2" xfId="2710"/>
    <cellStyle name="Bad 26 3" xfId="2711"/>
    <cellStyle name="Bad 27" xfId="2712"/>
    <cellStyle name="Bad 27 2" xfId="2713"/>
    <cellStyle name="Bad 27 2 2" xfId="2714"/>
    <cellStyle name="Bad 27 3" xfId="2715"/>
    <cellStyle name="Bad 28" xfId="2716"/>
    <cellStyle name="Bad 28 2" xfId="2717"/>
    <cellStyle name="Bad 28 2 2" xfId="2718"/>
    <cellStyle name="Bad 28 3" xfId="2719"/>
    <cellStyle name="Bad 3" xfId="2720"/>
    <cellStyle name="Bad 3 2" xfId="2721"/>
    <cellStyle name="Bad 3 2 2" xfId="2722"/>
    <cellStyle name="Bad 3 3" xfId="2723"/>
    <cellStyle name="Bad 4" xfId="2724"/>
    <cellStyle name="Bad 4 2" xfId="2725"/>
    <cellStyle name="Bad 4 2 2" xfId="2726"/>
    <cellStyle name="Bad 4 3" xfId="2727"/>
    <cellStyle name="Bad 5" xfId="2728"/>
    <cellStyle name="Bad 5 2" xfId="2729"/>
    <cellStyle name="Bad 5 2 2" xfId="2730"/>
    <cellStyle name="Bad 5 3" xfId="2731"/>
    <cellStyle name="Bad 6" xfId="2732"/>
    <cellStyle name="Bad 6 2" xfId="2733"/>
    <cellStyle name="Bad 6 2 2" xfId="2734"/>
    <cellStyle name="Bad 6 3" xfId="2735"/>
    <cellStyle name="Bad 7" xfId="2736"/>
    <cellStyle name="Bad 7 2" xfId="2737"/>
    <cellStyle name="Bad 7 2 2" xfId="2738"/>
    <cellStyle name="Bad 7 3" xfId="2739"/>
    <cellStyle name="Bad 8" xfId="2740"/>
    <cellStyle name="Bad 8 2" xfId="2741"/>
    <cellStyle name="Bad 8 2 2" xfId="2742"/>
    <cellStyle name="Bad 8 3" xfId="2743"/>
    <cellStyle name="Bad 9" xfId="2744"/>
    <cellStyle name="Bad 9 2" xfId="2745"/>
    <cellStyle name="Bad 9 2 2" xfId="2746"/>
    <cellStyle name="Bad 9 3" xfId="2747"/>
    <cellStyle name="Calculation 10" xfId="2748"/>
    <cellStyle name="Calculation 10 2" xfId="2749"/>
    <cellStyle name="Calculation 10 2 2" xfId="2750"/>
    <cellStyle name="Calculation 10 3" xfId="2751"/>
    <cellStyle name="Calculation 11" xfId="2752"/>
    <cellStyle name="Calculation 11 2" xfId="2753"/>
    <cellStyle name="Calculation 11 2 2" xfId="2754"/>
    <cellStyle name="Calculation 11 3" xfId="2755"/>
    <cellStyle name="Calculation 12" xfId="2756"/>
    <cellStyle name="Calculation 12 2" xfId="2757"/>
    <cellStyle name="Calculation 12 2 2" xfId="2758"/>
    <cellStyle name="Calculation 12 3" xfId="2759"/>
    <cellStyle name="Calculation 13" xfId="2760"/>
    <cellStyle name="Calculation 13 2" xfId="2761"/>
    <cellStyle name="Calculation 13 2 2" xfId="2762"/>
    <cellStyle name="Calculation 13 3" xfId="2763"/>
    <cellStyle name="Calculation 14" xfId="2764"/>
    <cellStyle name="Calculation 14 2" xfId="2765"/>
    <cellStyle name="Calculation 14 2 2" xfId="2766"/>
    <cellStyle name="Calculation 14 3" xfId="2767"/>
    <cellStyle name="Calculation 15" xfId="2768"/>
    <cellStyle name="Calculation 15 2" xfId="2769"/>
    <cellStyle name="Calculation 15 2 2" xfId="2770"/>
    <cellStyle name="Calculation 15 3" xfId="2771"/>
    <cellStyle name="Calculation 16" xfId="2772"/>
    <cellStyle name="Calculation 16 2" xfId="2773"/>
    <cellStyle name="Calculation 16 2 2" xfId="2774"/>
    <cellStyle name="Calculation 16 3" xfId="2775"/>
    <cellStyle name="Calculation 17" xfId="2776"/>
    <cellStyle name="Calculation 17 2" xfId="2777"/>
    <cellStyle name="Calculation 17 2 2" xfId="2778"/>
    <cellStyle name="Calculation 17 3" xfId="2779"/>
    <cellStyle name="Calculation 18" xfId="2780"/>
    <cellStyle name="Calculation 18 2" xfId="2781"/>
    <cellStyle name="Calculation 18 2 2" xfId="2782"/>
    <cellStyle name="Calculation 18 3" xfId="2783"/>
    <cellStyle name="Calculation 19" xfId="2784"/>
    <cellStyle name="Calculation 19 2" xfId="2785"/>
    <cellStyle name="Calculation 19 2 2" xfId="2786"/>
    <cellStyle name="Calculation 19 3" xfId="2787"/>
    <cellStyle name="Calculation 2" xfId="2788"/>
    <cellStyle name="Calculation 2 2" xfId="2789"/>
    <cellStyle name="Calculation 2 2 2" xfId="2790"/>
    <cellStyle name="Calculation 2 3" xfId="2791"/>
    <cellStyle name="Calculation 20" xfId="2792"/>
    <cellStyle name="Calculation 20 2" xfId="2793"/>
    <cellStyle name="Calculation 20 2 2" xfId="2794"/>
    <cellStyle name="Calculation 20 3" xfId="2795"/>
    <cellStyle name="Calculation 21" xfId="2796"/>
    <cellStyle name="Calculation 21 2" xfId="2797"/>
    <cellStyle name="Calculation 21 2 2" xfId="2798"/>
    <cellStyle name="Calculation 21 3" xfId="2799"/>
    <cellStyle name="Calculation 22" xfId="2800"/>
    <cellStyle name="Calculation 22 2" xfId="2801"/>
    <cellStyle name="Calculation 22 2 2" xfId="2802"/>
    <cellStyle name="Calculation 22 3" xfId="2803"/>
    <cellStyle name="Calculation 23" xfId="2804"/>
    <cellStyle name="Calculation 23 2" xfId="2805"/>
    <cellStyle name="Calculation 23 2 2" xfId="2806"/>
    <cellStyle name="Calculation 23 3" xfId="2807"/>
    <cellStyle name="Calculation 24" xfId="2808"/>
    <cellStyle name="Calculation 24 2" xfId="2809"/>
    <cellStyle name="Calculation 24 2 2" xfId="2810"/>
    <cellStyle name="Calculation 24 3" xfId="2811"/>
    <cellStyle name="Calculation 25" xfId="2812"/>
    <cellStyle name="Calculation 25 2" xfId="2813"/>
    <cellStyle name="Calculation 25 2 2" xfId="2814"/>
    <cellStyle name="Calculation 25 3" xfId="2815"/>
    <cellStyle name="Calculation 26" xfId="2816"/>
    <cellStyle name="Calculation 26 2" xfId="2817"/>
    <cellStyle name="Calculation 26 2 2" xfId="2818"/>
    <cellStyle name="Calculation 26 3" xfId="2819"/>
    <cellStyle name="Calculation 27" xfId="2820"/>
    <cellStyle name="Calculation 27 2" xfId="2821"/>
    <cellStyle name="Calculation 27 2 2" xfId="2822"/>
    <cellStyle name="Calculation 27 3" xfId="2823"/>
    <cellStyle name="Calculation 28" xfId="2824"/>
    <cellStyle name="Calculation 28 2" xfId="2825"/>
    <cellStyle name="Calculation 28 2 2" xfId="2826"/>
    <cellStyle name="Calculation 28 3" xfId="2827"/>
    <cellStyle name="Calculation 3" xfId="2828"/>
    <cellStyle name="Calculation 3 2" xfId="2829"/>
    <cellStyle name="Calculation 3 2 2" xfId="2830"/>
    <cellStyle name="Calculation 3 3" xfId="2831"/>
    <cellStyle name="Calculation 4" xfId="2832"/>
    <cellStyle name="Calculation 4 2" xfId="2833"/>
    <cellStyle name="Calculation 4 2 2" xfId="2834"/>
    <cellStyle name="Calculation 4 3" xfId="2835"/>
    <cellStyle name="Calculation 5" xfId="2836"/>
    <cellStyle name="Calculation 5 2" xfId="2837"/>
    <cellStyle name="Calculation 5 2 2" xfId="2838"/>
    <cellStyle name="Calculation 5 3" xfId="2839"/>
    <cellStyle name="Calculation 6" xfId="2840"/>
    <cellStyle name="Calculation 6 2" xfId="2841"/>
    <cellStyle name="Calculation 6 2 2" xfId="2842"/>
    <cellStyle name="Calculation 6 3" xfId="2843"/>
    <cellStyle name="Calculation 7" xfId="2844"/>
    <cellStyle name="Calculation 7 2" xfId="2845"/>
    <cellStyle name="Calculation 7 2 2" xfId="2846"/>
    <cellStyle name="Calculation 7 3" xfId="2847"/>
    <cellStyle name="Calculation 8" xfId="2848"/>
    <cellStyle name="Calculation 8 2" xfId="2849"/>
    <cellStyle name="Calculation 8 2 2" xfId="2850"/>
    <cellStyle name="Calculation 8 3" xfId="2851"/>
    <cellStyle name="Calculation 9" xfId="2852"/>
    <cellStyle name="Calculation 9 2" xfId="2853"/>
    <cellStyle name="Calculation 9 2 2" xfId="2854"/>
    <cellStyle name="Calculation 9 3" xfId="2855"/>
    <cellStyle name="Check Cell 10" xfId="2856"/>
    <cellStyle name="Check Cell 10 2" xfId="2857"/>
    <cellStyle name="Check Cell 10 2 2" xfId="2858"/>
    <cellStyle name="Check Cell 10 3" xfId="2859"/>
    <cellStyle name="Check Cell 11" xfId="2860"/>
    <cellStyle name="Check Cell 11 2" xfId="2861"/>
    <cellStyle name="Check Cell 11 2 2" xfId="2862"/>
    <cellStyle name="Check Cell 11 3" xfId="2863"/>
    <cellStyle name="Check Cell 12" xfId="2864"/>
    <cellStyle name="Check Cell 12 2" xfId="2865"/>
    <cellStyle name="Check Cell 12 2 2" xfId="2866"/>
    <cellStyle name="Check Cell 12 3" xfId="2867"/>
    <cellStyle name="Check Cell 13" xfId="2868"/>
    <cellStyle name="Check Cell 13 2" xfId="2869"/>
    <cellStyle name="Check Cell 13 2 2" xfId="2870"/>
    <cellStyle name="Check Cell 13 3" xfId="2871"/>
    <cellStyle name="Check Cell 14" xfId="2872"/>
    <cellStyle name="Check Cell 14 2" xfId="2873"/>
    <cellStyle name="Check Cell 14 2 2" xfId="2874"/>
    <cellStyle name="Check Cell 14 3" xfId="2875"/>
    <cellStyle name="Check Cell 15" xfId="2876"/>
    <cellStyle name="Check Cell 15 2" xfId="2877"/>
    <cellStyle name="Check Cell 15 2 2" xfId="2878"/>
    <cellStyle name="Check Cell 15 3" xfId="2879"/>
    <cellStyle name="Check Cell 16" xfId="2880"/>
    <cellStyle name="Check Cell 16 2" xfId="2881"/>
    <cellStyle name="Check Cell 16 2 2" xfId="2882"/>
    <cellStyle name="Check Cell 16 3" xfId="2883"/>
    <cellStyle name="Check Cell 17" xfId="2884"/>
    <cellStyle name="Check Cell 17 2" xfId="2885"/>
    <cellStyle name="Check Cell 17 2 2" xfId="2886"/>
    <cellStyle name="Check Cell 17 3" xfId="2887"/>
    <cellStyle name="Check Cell 18" xfId="2888"/>
    <cellStyle name="Check Cell 18 2" xfId="2889"/>
    <cellStyle name="Check Cell 18 2 2" xfId="2890"/>
    <cellStyle name="Check Cell 18 3" xfId="2891"/>
    <cellStyle name="Check Cell 19" xfId="2892"/>
    <cellStyle name="Check Cell 19 2" xfId="2893"/>
    <cellStyle name="Check Cell 19 2 2" xfId="2894"/>
    <cellStyle name="Check Cell 19 3" xfId="2895"/>
    <cellStyle name="Check Cell 2" xfId="2896"/>
    <cellStyle name="Check Cell 2 2" xfId="2897"/>
    <cellStyle name="Check Cell 2 2 2" xfId="2898"/>
    <cellStyle name="Check Cell 2 3" xfId="2899"/>
    <cellStyle name="Check Cell 20" xfId="2900"/>
    <cellStyle name="Check Cell 20 2" xfId="2901"/>
    <cellStyle name="Check Cell 20 2 2" xfId="2902"/>
    <cellStyle name="Check Cell 20 3" xfId="2903"/>
    <cellStyle name="Check Cell 21" xfId="2904"/>
    <cellStyle name="Check Cell 21 2" xfId="2905"/>
    <cellStyle name="Check Cell 21 2 2" xfId="2906"/>
    <cellStyle name="Check Cell 21 3" xfId="2907"/>
    <cellStyle name="Check Cell 22" xfId="2908"/>
    <cellStyle name="Check Cell 22 2" xfId="2909"/>
    <cellStyle name="Check Cell 22 2 2" xfId="2910"/>
    <cellStyle name="Check Cell 22 3" xfId="2911"/>
    <cellStyle name="Check Cell 23" xfId="2912"/>
    <cellStyle name="Check Cell 23 2" xfId="2913"/>
    <cellStyle name="Check Cell 23 2 2" xfId="2914"/>
    <cellStyle name="Check Cell 23 3" xfId="2915"/>
    <cellStyle name="Check Cell 24" xfId="2916"/>
    <cellStyle name="Check Cell 24 2" xfId="2917"/>
    <cellStyle name="Check Cell 24 2 2" xfId="2918"/>
    <cellStyle name="Check Cell 24 3" xfId="2919"/>
    <cellStyle name="Check Cell 25" xfId="2920"/>
    <cellStyle name="Check Cell 25 2" xfId="2921"/>
    <cellStyle name="Check Cell 25 2 2" xfId="2922"/>
    <cellStyle name="Check Cell 25 3" xfId="2923"/>
    <cellStyle name="Check Cell 26" xfId="2924"/>
    <cellStyle name="Check Cell 26 2" xfId="2925"/>
    <cellStyle name="Check Cell 26 2 2" xfId="2926"/>
    <cellStyle name="Check Cell 26 3" xfId="2927"/>
    <cellStyle name="Check Cell 27" xfId="2928"/>
    <cellStyle name="Check Cell 27 2" xfId="2929"/>
    <cellStyle name="Check Cell 27 2 2" xfId="2930"/>
    <cellStyle name="Check Cell 27 3" xfId="2931"/>
    <cellStyle name="Check Cell 28" xfId="2932"/>
    <cellStyle name="Check Cell 28 2" xfId="2933"/>
    <cellStyle name="Check Cell 28 2 2" xfId="2934"/>
    <cellStyle name="Check Cell 28 3" xfId="2935"/>
    <cellStyle name="Check Cell 3" xfId="2936"/>
    <cellStyle name="Check Cell 3 2" xfId="2937"/>
    <cellStyle name="Check Cell 3 2 2" xfId="2938"/>
    <cellStyle name="Check Cell 3 3" xfId="2939"/>
    <cellStyle name="Check Cell 4" xfId="2940"/>
    <cellStyle name="Check Cell 4 2" xfId="2941"/>
    <cellStyle name="Check Cell 4 2 2" xfId="2942"/>
    <cellStyle name="Check Cell 4 3" xfId="2943"/>
    <cellStyle name="Check Cell 5" xfId="2944"/>
    <cellStyle name="Check Cell 5 2" xfId="2945"/>
    <cellStyle name="Check Cell 5 2 2" xfId="2946"/>
    <cellStyle name="Check Cell 5 3" xfId="2947"/>
    <cellStyle name="Check Cell 6" xfId="2948"/>
    <cellStyle name="Check Cell 6 2" xfId="2949"/>
    <cellStyle name="Check Cell 6 2 2" xfId="2950"/>
    <cellStyle name="Check Cell 6 3" xfId="2951"/>
    <cellStyle name="Check Cell 7" xfId="2952"/>
    <cellStyle name="Check Cell 7 2" xfId="2953"/>
    <cellStyle name="Check Cell 7 2 2" xfId="2954"/>
    <cellStyle name="Check Cell 7 3" xfId="2955"/>
    <cellStyle name="Check Cell 8" xfId="2956"/>
    <cellStyle name="Check Cell 8 2" xfId="2957"/>
    <cellStyle name="Check Cell 8 2 2" xfId="2958"/>
    <cellStyle name="Check Cell 8 3" xfId="2959"/>
    <cellStyle name="Check Cell 9" xfId="2960"/>
    <cellStyle name="Check Cell 9 2" xfId="2961"/>
    <cellStyle name="Check Cell 9 2 2" xfId="2962"/>
    <cellStyle name="Check Cell 9 3" xfId="2963"/>
    <cellStyle name="Comma" xfId="1" builtinId="3"/>
    <cellStyle name="Comma 10" xfId="2964"/>
    <cellStyle name="Comma 10 2" xfId="2965"/>
    <cellStyle name="Comma 10 2 2" xfId="2966"/>
    <cellStyle name="Comma 10 2 2 2" xfId="2967"/>
    <cellStyle name="Comma 10 2 2 2 2" xfId="2968"/>
    <cellStyle name="Comma 10 2 3" xfId="2969"/>
    <cellStyle name="Comma 10 2 3 2" xfId="2970"/>
    <cellStyle name="Comma 10 2 4" xfId="2971"/>
    <cellStyle name="Comma 10 3" xfId="2972"/>
    <cellStyle name="Comma 10 3 2" xfId="2973"/>
    <cellStyle name="Comma 10 4" xfId="2974"/>
    <cellStyle name="Comma 10 4 2" xfId="2975"/>
    <cellStyle name="Comma 10 5" xfId="2976"/>
    <cellStyle name="Comma 10 6" xfId="2977"/>
    <cellStyle name="Comma 11" xfId="2978"/>
    <cellStyle name="Comma 12" xfId="2979"/>
    <cellStyle name="Comma 12 2" xfId="2980"/>
    <cellStyle name="Comma 12 2 2" xfId="2981"/>
    <cellStyle name="Comma 12 2 2 2" xfId="2982"/>
    <cellStyle name="Comma 12 2 3" xfId="2983"/>
    <cellStyle name="Comma 12 2 3 2" xfId="2984"/>
    <cellStyle name="Comma 12 2 4" xfId="2985"/>
    <cellStyle name="Comma 12 2 5" xfId="2986"/>
    <cellStyle name="Comma 12 2 6" xfId="2987"/>
    <cellStyle name="Comma 13" xfId="2988"/>
    <cellStyle name="Comma 13 2" xfId="2989"/>
    <cellStyle name="Comma 13 2 2" xfId="2990"/>
    <cellStyle name="Comma 13 3" xfId="2991"/>
    <cellStyle name="Comma 13 3 2" xfId="2992"/>
    <cellStyle name="Comma 13 4" xfId="2993"/>
    <cellStyle name="Comma 13 4 2" xfId="2994"/>
    <cellStyle name="Comma 13 4 3" xfId="2995"/>
    <cellStyle name="Comma 13 5" xfId="2996"/>
    <cellStyle name="Comma 13 5 2" xfId="2997"/>
    <cellStyle name="Comma 14" xfId="2998"/>
    <cellStyle name="Comma 15" xfId="2999"/>
    <cellStyle name="Comma 15 2" xfId="3000"/>
    <cellStyle name="Comma 15 2 2" xfId="3001"/>
    <cellStyle name="Comma 15 3" xfId="3002"/>
    <cellStyle name="Comma 15 3 2" xfId="3003"/>
    <cellStyle name="Comma 15 4" xfId="3004"/>
    <cellStyle name="Comma 15 4 2" xfId="3005"/>
    <cellStyle name="Comma 15 5" xfId="3006"/>
    <cellStyle name="Comma 15 6" xfId="3007"/>
    <cellStyle name="Comma 16" xfId="3008"/>
    <cellStyle name="Comma 17" xfId="3009"/>
    <cellStyle name="Comma 17 2" xfId="3010"/>
    <cellStyle name="Comma 2" xfId="3"/>
    <cellStyle name="Comma 2 10" xfId="3011"/>
    <cellStyle name="Comma 2 10 2" xfId="3012"/>
    <cellStyle name="Comma 2 10 2 2" xfId="3013"/>
    <cellStyle name="Comma 2 10 2 2 2" xfId="3014"/>
    <cellStyle name="Comma 2 10 2 3" xfId="3015"/>
    <cellStyle name="Comma 2 10 2 3 2" xfId="3016"/>
    <cellStyle name="Comma 2 10 2 4" xfId="3017"/>
    <cellStyle name="Comma 2 10 3" xfId="3018"/>
    <cellStyle name="Comma 2 10 3 2" xfId="3019"/>
    <cellStyle name="Comma 2 10 4" xfId="3020"/>
    <cellStyle name="Comma 2 10 4 2" xfId="3021"/>
    <cellStyle name="Comma 2 10 5" xfId="3022"/>
    <cellStyle name="Comma 2 10 5 2" xfId="3023"/>
    <cellStyle name="Comma 2 10 6" xfId="3024"/>
    <cellStyle name="Comma 2 10 7" xfId="3025"/>
    <cellStyle name="Comma 2 11" xfId="3026"/>
    <cellStyle name="Comma 2 11 2" xfId="3027"/>
    <cellStyle name="Comma 2 11 2 2" xfId="3028"/>
    <cellStyle name="Comma 2 11 2 2 2" xfId="3029"/>
    <cellStyle name="Comma 2 11 2 3" xfId="3030"/>
    <cellStyle name="Comma 2 11 2 3 2" xfId="3031"/>
    <cellStyle name="Comma 2 11 2 4" xfId="3032"/>
    <cellStyle name="Comma 2 11 3" xfId="3033"/>
    <cellStyle name="Comma 2 11 4" xfId="3034"/>
    <cellStyle name="Comma 2 11 4 2" xfId="3035"/>
    <cellStyle name="Comma 2 11 5" xfId="3036"/>
    <cellStyle name="Comma 2 12" xfId="3037"/>
    <cellStyle name="Comma 2 13" xfId="3038"/>
    <cellStyle name="Comma 2 14" xfId="3039"/>
    <cellStyle name="Comma 2 15" xfId="3040"/>
    <cellStyle name="Comma 2 16" xfId="3041"/>
    <cellStyle name="Comma 2 16 2" xfId="3042"/>
    <cellStyle name="Comma 2 16 2 2" xfId="3043"/>
    <cellStyle name="Comma 2 16 3" xfId="3044"/>
    <cellStyle name="Comma 2 16 4" xfId="3045"/>
    <cellStyle name="Comma 2 16 4 2" xfId="3046"/>
    <cellStyle name="Comma 2 16 5" xfId="3047"/>
    <cellStyle name="Comma 2 17" xfId="3048"/>
    <cellStyle name="Comma 2 17 2" xfId="3049"/>
    <cellStyle name="Comma 2 17 2 2" xfId="3050"/>
    <cellStyle name="Comma 2 17 3" xfId="3051"/>
    <cellStyle name="Comma 2 18" xfId="3052"/>
    <cellStyle name="Comma 2 2" xfId="4"/>
    <cellStyle name="Comma 2 2 10" xfId="3053"/>
    <cellStyle name="Comma 2 2 11" xfId="3054"/>
    <cellStyle name="Comma 2 2 2" xfId="3055"/>
    <cellStyle name="Comma 2 2 2 2" xfId="3056"/>
    <cellStyle name="Comma 2 2 3" xfId="3057"/>
    <cellStyle name="Comma 2 2 4" xfId="3058"/>
    <cellStyle name="Comma 2 2 5" xfId="3059"/>
    <cellStyle name="Comma 2 2 6" xfId="3060"/>
    <cellStyle name="Comma 2 2 7" xfId="3061"/>
    <cellStyle name="Comma 2 2 8" xfId="3062"/>
    <cellStyle name="Comma 2 2 8 2" xfId="3063"/>
    <cellStyle name="Comma 2 2 9" xfId="3064"/>
    <cellStyle name="Comma 2 2 9 2" xfId="3065"/>
    <cellStyle name="Comma 2 3" xfId="42"/>
    <cellStyle name="Comma 2 3 10" xfId="3066"/>
    <cellStyle name="Comma 2 3 11" xfId="3067"/>
    <cellStyle name="Comma 2 3 2" xfId="3068"/>
    <cellStyle name="Comma 2 3 3" xfId="3069"/>
    <cellStyle name="Comma 2 3 4" xfId="3070"/>
    <cellStyle name="Comma 2 3 5" xfId="3071"/>
    <cellStyle name="Comma 2 3 6" xfId="3072"/>
    <cellStyle name="Comma 2 3 7" xfId="3073"/>
    <cellStyle name="Comma 2 3 8" xfId="3074"/>
    <cellStyle name="Comma 2 3 8 2" xfId="3075"/>
    <cellStyle name="Comma 2 3 9" xfId="3076"/>
    <cellStyle name="Comma 2 3 9 2" xfId="3077"/>
    <cellStyle name="Comma 2 4" xfId="43"/>
    <cellStyle name="Comma 2 4 10" xfId="3078"/>
    <cellStyle name="Comma 2 4 11" xfId="3079"/>
    <cellStyle name="Comma 2 4 2" xfId="3080"/>
    <cellStyle name="Comma 2 4 3" xfId="3081"/>
    <cellStyle name="Comma 2 4 4" xfId="3082"/>
    <cellStyle name="Comma 2 4 5" xfId="3083"/>
    <cellStyle name="Comma 2 4 6" xfId="3084"/>
    <cellStyle name="Comma 2 4 7" xfId="3085"/>
    <cellStyle name="Comma 2 4 8" xfId="3086"/>
    <cellStyle name="Comma 2 4 8 2" xfId="3087"/>
    <cellStyle name="Comma 2 4 9" xfId="3088"/>
    <cellStyle name="Comma 2 4 9 2" xfId="3089"/>
    <cellStyle name="Comma 2 5" xfId="3090"/>
    <cellStyle name="Comma 2 5 10" xfId="3091"/>
    <cellStyle name="Comma 2 5 10 2" xfId="3092"/>
    <cellStyle name="Comma 2 5 11" xfId="3093"/>
    <cellStyle name="Comma 2 5 12" xfId="3094"/>
    <cellStyle name="Comma 2 5 2" xfId="3095"/>
    <cellStyle name="Comma 2 5 3" xfId="3096"/>
    <cellStyle name="Comma 2 5 4" xfId="3097"/>
    <cellStyle name="Comma 2 5 5" xfId="3098"/>
    <cellStyle name="Comma 2 5 6" xfId="3099"/>
    <cellStyle name="Comma 2 5 7" xfId="3100"/>
    <cellStyle name="Comma 2 5 7 2" xfId="3101"/>
    <cellStyle name="Comma 2 5 7 2 2" xfId="3102"/>
    <cellStyle name="Comma 2 5 7 3" xfId="3103"/>
    <cellStyle name="Comma 2 5 7 3 2" xfId="3104"/>
    <cellStyle name="Comma 2 5 7 4" xfId="3105"/>
    <cellStyle name="Comma 2 5 7 5" xfId="3106"/>
    <cellStyle name="Comma 2 5 8" xfId="3107"/>
    <cellStyle name="Comma 2 5 8 2" xfId="3108"/>
    <cellStyle name="Comma 2 5 8 2 2" xfId="3109"/>
    <cellStyle name="Comma 2 5 8 3" xfId="3110"/>
    <cellStyle name="Comma 2 5 8 3 2" xfId="3111"/>
    <cellStyle name="Comma 2 5 8 4" xfId="3112"/>
    <cellStyle name="Comma 2 5 8 4 2" xfId="3113"/>
    <cellStyle name="Comma 2 5 8 5" xfId="3114"/>
    <cellStyle name="Comma 2 5 9" xfId="3115"/>
    <cellStyle name="Comma 2 5 9 2" xfId="3116"/>
    <cellStyle name="Comma 2 6" xfId="3117"/>
    <cellStyle name="Comma 2 6 10" xfId="3118"/>
    <cellStyle name="Comma 2 6 11" xfId="3119"/>
    <cellStyle name="Comma 2 6 2" xfId="3120"/>
    <cellStyle name="Comma 2 6 3" xfId="3121"/>
    <cellStyle name="Comma 2 6 4" xfId="3122"/>
    <cellStyle name="Comma 2 6 5" xfId="3123"/>
    <cellStyle name="Comma 2 6 6" xfId="3124"/>
    <cellStyle name="Comma 2 6 7" xfId="3125"/>
    <cellStyle name="Comma 2 6 8" xfId="3126"/>
    <cellStyle name="Comma 2 6 8 2" xfId="3127"/>
    <cellStyle name="Comma 2 6 9" xfId="3128"/>
    <cellStyle name="Comma 2 6 9 2" xfId="3129"/>
    <cellStyle name="Comma 2 7" xfId="3130"/>
    <cellStyle name="Comma 2 7 2" xfId="3131"/>
    <cellStyle name="Comma 2 7 3" xfId="3132"/>
    <cellStyle name="Comma 2 7 3 2" xfId="3133"/>
    <cellStyle name="Comma 2 7 4" xfId="3134"/>
    <cellStyle name="Comma 2 7 4 2" xfId="3135"/>
    <cellStyle name="Comma 2 7 5" xfId="3136"/>
    <cellStyle name="Comma 2 7 6" xfId="3137"/>
    <cellStyle name="Comma 2 8" xfId="3138"/>
    <cellStyle name="Comma 2 8 2" xfId="3139"/>
    <cellStyle name="Comma 2 8 3" xfId="3140"/>
    <cellStyle name="Comma 2 8 3 2" xfId="3141"/>
    <cellStyle name="Comma 2 8 4" xfId="3142"/>
    <cellStyle name="Comma 2 8 4 2" xfId="3143"/>
    <cellStyle name="Comma 2 8 5" xfId="3144"/>
    <cellStyle name="Comma 2 8 6" xfId="3145"/>
    <cellStyle name="Comma 2 9" xfId="3146"/>
    <cellStyle name="Comma 2 9 2" xfId="3147"/>
    <cellStyle name="Comma 2 9 2 2" xfId="3148"/>
    <cellStyle name="Comma 2 9 2 2 2" xfId="3149"/>
    <cellStyle name="Comma 2 9 2 3" xfId="3150"/>
    <cellStyle name="Comma 2 9 2 3 2" xfId="3151"/>
    <cellStyle name="Comma 2 9 2 4" xfId="3152"/>
    <cellStyle name="Comma 2 9 2 5" xfId="3153"/>
    <cellStyle name="Comma 2_attach stratigia" xfId="3154"/>
    <cellStyle name="Comma 28" xfId="3155"/>
    <cellStyle name="Comma 3" xfId="5"/>
    <cellStyle name="Comma 3 10" xfId="3156"/>
    <cellStyle name="Comma 3 10 2" xfId="3157"/>
    <cellStyle name="Comma 3 11" xfId="3158"/>
    <cellStyle name="Comma 3 11 2" xfId="3159"/>
    <cellStyle name="Comma 3 12" xfId="3160"/>
    <cellStyle name="Comma 3 12 2" xfId="3161"/>
    <cellStyle name="Comma 3 13" xfId="3162"/>
    <cellStyle name="Comma 3 13 2" xfId="3163"/>
    <cellStyle name="Comma 3 14" xfId="3164"/>
    <cellStyle name="Comma 3 14 2" xfId="3165"/>
    <cellStyle name="Comma 3 15" xfId="3166"/>
    <cellStyle name="Comma 3 16" xfId="3167"/>
    <cellStyle name="Comma 3 17" xfId="3168"/>
    <cellStyle name="Comma 3 17 2" xfId="3169"/>
    <cellStyle name="Comma 3 17 2 2" xfId="3170"/>
    <cellStyle name="Comma 3 17 3" xfId="3171"/>
    <cellStyle name="Comma 3 17 3 2" xfId="3172"/>
    <cellStyle name="Comma 3 17 4" xfId="3173"/>
    <cellStyle name="Comma 3 18" xfId="3174"/>
    <cellStyle name="Comma 3 2" xfId="6"/>
    <cellStyle name="Comma 3 2 2" xfId="3175"/>
    <cellStyle name="Comma 3 2 2 2" xfId="3176"/>
    <cellStyle name="Comma 3 2 3" xfId="3177"/>
    <cellStyle name="Comma 3 2 4" xfId="3178"/>
    <cellStyle name="Comma 3 2 4 2" xfId="3179"/>
    <cellStyle name="Comma 3 2 5" xfId="3180"/>
    <cellStyle name="Comma 3 2 5 2" xfId="3181"/>
    <cellStyle name="Comma 3 2 6" xfId="3182"/>
    <cellStyle name="Comma 3 2 7" xfId="3183"/>
    <cellStyle name="Comma 3 3" xfId="3184"/>
    <cellStyle name="Comma 3 3 2" xfId="3185"/>
    <cellStyle name="Comma 3 3 2 2" xfId="3186"/>
    <cellStyle name="Comma 3 3 3" xfId="3187"/>
    <cellStyle name="Comma 3 3 4" xfId="3188"/>
    <cellStyle name="Comma 3 4" xfId="3189"/>
    <cellStyle name="Comma 3 4 2" xfId="3190"/>
    <cellStyle name="Comma 3 4 2 2" xfId="3191"/>
    <cellStyle name="Comma 3 4 3" xfId="3192"/>
    <cellStyle name="Comma 3 4 4" xfId="3193"/>
    <cellStyle name="Comma 3 4 4 2" xfId="3194"/>
    <cellStyle name="Comma 3 4 5" xfId="3195"/>
    <cellStyle name="Comma 3 4 5 2" xfId="3196"/>
    <cellStyle name="Comma 3 4 6" xfId="3197"/>
    <cellStyle name="Comma 3 4 7" xfId="3198"/>
    <cellStyle name="Comma 3 4 7 2" xfId="3199"/>
    <cellStyle name="Comma 3 4 8" xfId="3200"/>
    <cellStyle name="Comma 3 5" xfId="3201"/>
    <cellStyle name="Comma 3 5 2" xfId="3202"/>
    <cellStyle name="Comma 3 5 2 2" xfId="3203"/>
    <cellStyle name="Comma 3 5 3" xfId="3204"/>
    <cellStyle name="Comma 3 5 4" xfId="3205"/>
    <cellStyle name="Comma 3 6" xfId="3206"/>
    <cellStyle name="Comma 3 6 2" xfId="3207"/>
    <cellStyle name="Comma 3 7" xfId="3208"/>
    <cellStyle name="Comma 3 7 2" xfId="3209"/>
    <cellStyle name="Comma 3 8" xfId="3210"/>
    <cellStyle name="Comma 3 8 2" xfId="3211"/>
    <cellStyle name="Comma 3 9" xfId="3212"/>
    <cellStyle name="Comma 3 9 2" xfId="3213"/>
    <cellStyle name="Comma 3_Supporting Materials for social Indicators" xfId="3214"/>
    <cellStyle name="Comma 4" xfId="7"/>
    <cellStyle name="Comma 4 2" xfId="8"/>
    <cellStyle name="Comma 4 2 2" xfId="3215"/>
    <cellStyle name="Comma 4 2 2 2" xfId="3216"/>
    <cellStyle name="Comma 4 2 2 3" xfId="3217"/>
    <cellStyle name="Comma 4 2 3" xfId="3218"/>
    <cellStyle name="Comma 4 3" xfId="3219"/>
    <cellStyle name="Comma 4 3 2" xfId="3220"/>
    <cellStyle name="Comma 4 3 3" xfId="3221"/>
    <cellStyle name="Comma 4 3 3 2" xfId="3222"/>
    <cellStyle name="Comma 4 3 4" xfId="3223"/>
    <cellStyle name="Comma 4 4" xfId="3224"/>
    <cellStyle name="Comma 4 4 2" xfId="3225"/>
    <cellStyle name="Comma 4 4 3" xfId="3226"/>
    <cellStyle name="Comma 4 5" xfId="3227"/>
    <cellStyle name="Comma 4 6" xfId="3228"/>
    <cellStyle name="Comma 4 7" xfId="3229"/>
    <cellStyle name="Comma 4 7 2" xfId="3230"/>
    <cellStyle name="Comma 4 7 2 2" xfId="3231"/>
    <cellStyle name="Comma 4 7 3" xfId="3232"/>
    <cellStyle name="Comma 4 7 3 2" xfId="3233"/>
    <cellStyle name="Comma 4 7 4" xfId="3234"/>
    <cellStyle name="Comma 4 7 5" xfId="3235"/>
    <cellStyle name="Comma 4 8" xfId="3236"/>
    <cellStyle name="Comma 5" xfId="37"/>
    <cellStyle name="Comma 5 2" xfId="47"/>
    <cellStyle name="Comma 5 2 2" xfId="3237"/>
    <cellStyle name="Comma 5 3" xfId="3238"/>
    <cellStyle name="Comma 5 4" xfId="3239"/>
    <cellStyle name="Comma 5 4 2" xfId="3240"/>
    <cellStyle name="Comma 5 5" xfId="3241"/>
    <cellStyle name="Comma 5 5 2" xfId="3242"/>
    <cellStyle name="Comma 5 5 3" xfId="3243"/>
    <cellStyle name="Comma 6" xfId="46"/>
    <cellStyle name="Comma 6 2" xfId="3244"/>
    <cellStyle name="Comma 6 3" xfId="3245"/>
    <cellStyle name="Comma 6 4" xfId="3246"/>
    <cellStyle name="Comma 6 4 2" xfId="3247"/>
    <cellStyle name="Comma 6 5" xfId="3248"/>
    <cellStyle name="Comma 6 5 2" xfId="3249"/>
    <cellStyle name="Comma 6 6" xfId="3250"/>
    <cellStyle name="Comma 6 7" xfId="3251"/>
    <cellStyle name="Comma 7" xfId="3252"/>
    <cellStyle name="Comma 7 2" xfId="3253"/>
    <cellStyle name="Comma 7 3" xfId="3254"/>
    <cellStyle name="Comma 7 4" xfId="3255"/>
    <cellStyle name="Comma 7 4 2" xfId="3256"/>
    <cellStyle name="Comma 7 5" xfId="3257"/>
    <cellStyle name="Comma 7 5 2" xfId="3258"/>
    <cellStyle name="Comma 7 6" xfId="3259"/>
    <cellStyle name="Comma 7 6 2" xfId="3260"/>
    <cellStyle name="Comma 7 7" xfId="3261"/>
    <cellStyle name="Comma 7 8" xfId="3262"/>
    <cellStyle name="Comma 8" xfId="3263"/>
    <cellStyle name="Comma 8 2" xfId="3264"/>
    <cellStyle name="Comma 8 3" xfId="3265"/>
    <cellStyle name="Comma 9" xfId="3266"/>
    <cellStyle name="Comma 9 2" xfId="3267"/>
    <cellStyle name="Currency 2" xfId="44"/>
    <cellStyle name="Currency 2 2" xfId="3268"/>
    <cellStyle name="Currency 2 2 2" xfId="3269"/>
    <cellStyle name="Currency 2 3" xfId="3270"/>
    <cellStyle name="Currency 2 3 2" xfId="3271"/>
    <cellStyle name="Currency 2 4" xfId="3272"/>
    <cellStyle name="Currency 2 5" xfId="3273"/>
    <cellStyle name="Currency 3" xfId="3274"/>
    <cellStyle name="Explanatory Text 10" xfId="3275"/>
    <cellStyle name="Explanatory Text 10 2" xfId="3276"/>
    <cellStyle name="Explanatory Text 10 2 2" xfId="3277"/>
    <cellStyle name="Explanatory Text 10 3" xfId="3278"/>
    <cellStyle name="Explanatory Text 11" xfId="3279"/>
    <cellStyle name="Explanatory Text 11 2" xfId="3280"/>
    <cellStyle name="Explanatory Text 11 2 2" xfId="3281"/>
    <cellStyle name="Explanatory Text 11 3" xfId="3282"/>
    <cellStyle name="Explanatory Text 12" xfId="3283"/>
    <cellStyle name="Explanatory Text 12 2" xfId="3284"/>
    <cellStyle name="Explanatory Text 12 2 2" xfId="3285"/>
    <cellStyle name="Explanatory Text 12 3" xfId="3286"/>
    <cellStyle name="Explanatory Text 13" xfId="3287"/>
    <cellStyle name="Explanatory Text 13 2" xfId="3288"/>
    <cellStyle name="Explanatory Text 13 2 2" xfId="3289"/>
    <cellStyle name="Explanatory Text 13 3" xfId="3290"/>
    <cellStyle name="Explanatory Text 14" xfId="3291"/>
    <cellStyle name="Explanatory Text 14 2" xfId="3292"/>
    <cellStyle name="Explanatory Text 14 2 2" xfId="3293"/>
    <cellStyle name="Explanatory Text 14 3" xfId="3294"/>
    <cellStyle name="Explanatory Text 15" xfId="3295"/>
    <cellStyle name="Explanatory Text 15 2" xfId="3296"/>
    <cellStyle name="Explanatory Text 15 2 2" xfId="3297"/>
    <cellStyle name="Explanatory Text 15 3" xfId="3298"/>
    <cellStyle name="Explanatory Text 16" xfId="3299"/>
    <cellStyle name="Explanatory Text 16 2" xfId="3300"/>
    <cellStyle name="Explanatory Text 16 2 2" xfId="3301"/>
    <cellStyle name="Explanatory Text 16 3" xfId="3302"/>
    <cellStyle name="Explanatory Text 17" xfId="3303"/>
    <cellStyle name="Explanatory Text 17 2" xfId="3304"/>
    <cellStyle name="Explanatory Text 17 2 2" xfId="3305"/>
    <cellStyle name="Explanatory Text 17 3" xfId="3306"/>
    <cellStyle name="Explanatory Text 18" xfId="3307"/>
    <cellStyle name="Explanatory Text 18 2" xfId="3308"/>
    <cellStyle name="Explanatory Text 18 2 2" xfId="3309"/>
    <cellStyle name="Explanatory Text 18 3" xfId="3310"/>
    <cellStyle name="Explanatory Text 19" xfId="3311"/>
    <cellStyle name="Explanatory Text 19 2" xfId="3312"/>
    <cellStyle name="Explanatory Text 19 2 2" xfId="3313"/>
    <cellStyle name="Explanatory Text 19 3" xfId="3314"/>
    <cellStyle name="Explanatory Text 2" xfId="3315"/>
    <cellStyle name="Explanatory Text 2 2" xfId="3316"/>
    <cellStyle name="Explanatory Text 2 2 2" xfId="3317"/>
    <cellStyle name="Explanatory Text 2 3" xfId="3318"/>
    <cellStyle name="Explanatory Text 20" xfId="3319"/>
    <cellStyle name="Explanatory Text 20 2" xfId="3320"/>
    <cellStyle name="Explanatory Text 20 2 2" xfId="3321"/>
    <cellStyle name="Explanatory Text 20 3" xfId="3322"/>
    <cellStyle name="Explanatory Text 21" xfId="3323"/>
    <cellStyle name="Explanatory Text 21 2" xfId="3324"/>
    <cellStyle name="Explanatory Text 21 2 2" xfId="3325"/>
    <cellStyle name="Explanatory Text 21 3" xfId="3326"/>
    <cellStyle name="Explanatory Text 22" xfId="3327"/>
    <cellStyle name="Explanatory Text 22 2" xfId="3328"/>
    <cellStyle name="Explanatory Text 22 2 2" xfId="3329"/>
    <cellStyle name="Explanatory Text 22 3" xfId="3330"/>
    <cellStyle name="Explanatory Text 23" xfId="3331"/>
    <cellStyle name="Explanatory Text 23 2" xfId="3332"/>
    <cellStyle name="Explanatory Text 23 2 2" xfId="3333"/>
    <cellStyle name="Explanatory Text 23 3" xfId="3334"/>
    <cellStyle name="Explanatory Text 24" xfId="3335"/>
    <cellStyle name="Explanatory Text 24 2" xfId="3336"/>
    <cellStyle name="Explanatory Text 24 2 2" xfId="3337"/>
    <cellStyle name="Explanatory Text 24 3" xfId="3338"/>
    <cellStyle name="Explanatory Text 25" xfId="3339"/>
    <cellStyle name="Explanatory Text 25 2" xfId="3340"/>
    <cellStyle name="Explanatory Text 25 2 2" xfId="3341"/>
    <cellStyle name="Explanatory Text 25 3" xfId="3342"/>
    <cellStyle name="Explanatory Text 26" xfId="3343"/>
    <cellStyle name="Explanatory Text 26 2" xfId="3344"/>
    <cellStyle name="Explanatory Text 26 2 2" xfId="3345"/>
    <cellStyle name="Explanatory Text 26 3" xfId="3346"/>
    <cellStyle name="Explanatory Text 27" xfId="3347"/>
    <cellStyle name="Explanatory Text 27 2" xfId="3348"/>
    <cellStyle name="Explanatory Text 27 2 2" xfId="3349"/>
    <cellStyle name="Explanatory Text 27 3" xfId="3350"/>
    <cellStyle name="Explanatory Text 28" xfId="3351"/>
    <cellStyle name="Explanatory Text 28 2" xfId="3352"/>
    <cellStyle name="Explanatory Text 28 2 2" xfId="3353"/>
    <cellStyle name="Explanatory Text 28 3" xfId="3354"/>
    <cellStyle name="Explanatory Text 3" xfId="3355"/>
    <cellStyle name="Explanatory Text 3 2" xfId="3356"/>
    <cellStyle name="Explanatory Text 3 2 2" xfId="3357"/>
    <cellStyle name="Explanatory Text 3 3" xfId="3358"/>
    <cellStyle name="Explanatory Text 4" xfId="3359"/>
    <cellStyle name="Explanatory Text 4 2" xfId="3360"/>
    <cellStyle name="Explanatory Text 4 2 2" xfId="3361"/>
    <cellStyle name="Explanatory Text 4 3" xfId="3362"/>
    <cellStyle name="Explanatory Text 5" xfId="3363"/>
    <cellStyle name="Explanatory Text 5 2" xfId="3364"/>
    <cellStyle name="Explanatory Text 5 2 2" xfId="3365"/>
    <cellStyle name="Explanatory Text 5 3" xfId="3366"/>
    <cellStyle name="Explanatory Text 6" xfId="3367"/>
    <cellStyle name="Explanatory Text 6 2" xfId="3368"/>
    <cellStyle name="Explanatory Text 6 2 2" xfId="3369"/>
    <cellStyle name="Explanatory Text 6 3" xfId="3370"/>
    <cellStyle name="Explanatory Text 7" xfId="3371"/>
    <cellStyle name="Explanatory Text 7 2" xfId="3372"/>
    <cellStyle name="Explanatory Text 7 2 2" xfId="3373"/>
    <cellStyle name="Explanatory Text 7 3" xfId="3374"/>
    <cellStyle name="Explanatory Text 8" xfId="3375"/>
    <cellStyle name="Explanatory Text 8 2" xfId="3376"/>
    <cellStyle name="Explanatory Text 8 2 2" xfId="3377"/>
    <cellStyle name="Explanatory Text 8 3" xfId="3378"/>
    <cellStyle name="Explanatory Text 9" xfId="3379"/>
    <cellStyle name="Explanatory Text 9 2" xfId="3380"/>
    <cellStyle name="Explanatory Text 9 2 2" xfId="3381"/>
    <cellStyle name="Explanatory Text 9 3" xfId="3382"/>
    <cellStyle name="Footnote" xfId="3383"/>
    <cellStyle name="Footnote 2" xfId="3384"/>
    <cellStyle name="Good 10" xfId="3385"/>
    <cellStyle name="Good 10 2" xfId="3386"/>
    <cellStyle name="Good 10 2 2" xfId="3387"/>
    <cellStyle name="Good 10 3" xfId="3388"/>
    <cellStyle name="Good 11" xfId="3389"/>
    <cellStyle name="Good 11 2" xfId="3390"/>
    <cellStyle name="Good 11 2 2" xfId="3391"/>
    <cellStyle name="Good 11 3" xfId="3392"/>
    <cellStyle name="Good 12" xfId="3393"/>
    <cellStyle name="Good 12 2" xfId="3394"/>
    <cellStyle name="Good 12 2 2" xfId="3395"/>
    <cellStyle name="Good 12 3" xfId="3396"/>
    <cellStyle name="Good 13" xfId="3397"/>
    <cellStyle name="Good 13 2" xfId="3398"/>
    <cellStyle name="Good 13 2 2" xfId="3399"/>
    <cellStyle name="Good 13 3" xfId="3400"/>
    <cellStyle name="Good 14" xfId="3401"/>
    <cellStyle name="Good 14 2" xfId="3402"/>
    <cellStyle name="Good 14 2 2" xfId="3403"/>
    <cellStyle name="Good 14 3" xfId="3404"/>
    <cellStyle name="Good 15" xfId="3405"/>
    <cellStyle name="Good 15 2" xfId="3406"/>
    <cellStyle name="Good 15 2 2" xfId="3407"/>
    <cellStyle name="Good 15 3" xfId="3408"/>
    <cellStyle name="Good 16" xfId="3409"/>
    <cellStyle name="Good 16 2" xfId="3410"/>
    <cellStyle name="Good 16 2 2" xfId="3411"/>
    <cellStyle name="Good 16 3" xfId="3412"/>
    <cellStyle name="Good 17" xfId="3413"/>
    <cellStyle name="Good 17 2" xfId="3414"/>
    <cellStyle name="Good 17 2 2" xfId="3415"/>
    <cellStyle name="Good 17 3" xfId="3416"/>
    <cellStyle name="Good 18" xfId="3417"/>
    <cellStyle name="Good 18 2" xfId="3418"/>
    <cellStyle name="Good 18 2 2" xfId="3419"/>
    <cellStyle name="Good 18 3" xfId="3420"/>
    <cellStyle name="Good 19" xfId="3421"/>
    <cellStyle name="Good 19 2" xfId="3422"/>
    <cellStyle name="Good 19 2 2" xfId="3423"/>
    <cellStyle name="Good 19 3" xfId="3424"/>
    <cellStyle name="Good 2" xfId="3425"/>
    <cellStyle name="Good 2 2" xfId="3426"/>
    <cellStyle name="Good 2 2 2" xfId="3427"/>
    <cellStyle name="Good 2 3" xfId="3428"/>
    <cellStyle name="Good 20" xfId="3429"/>
    <cellStyle name="Good 20 2" xfId="3430"/>
    <cellStyle name="Good 20 2 2" xfId="3431"/>
    <cellStyle name="Good 20 3" xfId="3432"/>
    <cellStyle name="Good 21" xfId="3433"/>
    <cellStyle name="Good 21 2" xfId="3434"/>
    <cellStyle name="Good 21 2 2" xfId="3435"/>
    <cellStyle name="Good 21 3" xfId="3436"/>
    <cellStyle name="Good 22" xfId="3437"/>
    <cellStyle name="Good 22 2" xfId="3438"/>
    <cellStyle name="Good 22 2 2" xfId="3439"/>
    <cellStyle name="Good 22 3" xfId="3440"/>
    <cellStyle name="Good 23" xfId="3441"/>
    <cellStyle name="Good 23 2" xfId="3442"/>
    <cellStyle name="Good 23 2 2" xfId="3443"/>
    <cellStyle name="Good 23 3" xfId="3444"/>
    <cellStyle name="Good 24" xfId="3445"/>
    <cellStyle name="Good 24 2" xfId="3446"/>
    <cellStyle name="Good 24 2 2" xfId="3447"/>
    <cellStyle name="Good 24 3" xfId="3448"/>
    <cellStyle name="Good 25" xfId="3449"/>
    <cellStyle name="Good 25 2" xfId="3450"/>
    <cellStyle name="Good 25 2 2" xfId="3451"/>
    <cellStyle name="Good 25 3" xfId="3452"/>
    <cellStyle name="Good 26" xfId="3453"/>
    <cellStyle name="Good 26 2" xfId="3454"/>
    <cellStyle name="Good 26 2 2" xfId="3455"/>
    <cellStyle name="Good 26 3" xfId="3456"/>
    <cellStyle name="Good 27" xfId="3457"/>
    <cellStyle name="Good 27 2" xfId="3458"/>
    <cellStyle name="Good 27 2 2" xfId="3459"/>
    <cellStyle name="Good 27 3" xfId="3460"/>
    <cellStyle name="Good 28" xfId="3461"/>
    <cellStyle name="Good 28 2" xfId="3462"/>
    <cellStyle name="Good 28 2 2" xfId="3463"/>
    <cellStyle name="Good 28 3" xfId="3464"/>
    <cellStyle name="Good 3" xfId="3465"/>
    <cellStyle name="Good 3 2" xfId="3466"/>
    <cellStyle name="Good 3 2 2" xfId="3467"/>
    <cellStyle name="Good 3 3" xfId="3468"/>
    <cellStyle name="Good 4" xfId="3469"/>
    <cellStyle name="Good 4 2" xfId="3470"/>
    <cellStyle name="Good 4 2 2" xfId="3471"/>
    <cellStyle name="Good 4 3" xfId="3472"/>
    <cellStyle name="Good 5" xfId="3473"/>
    <cellStyle name="Good 5 2" xfId="3474"/>
    <cellStyle name="Good 5 2 2" xfId="3475"/>
    <cellStyle name="Good 5 3" xfId="3476"/>
    <cellStyle name="Good 6" xfId="3477"/>
    <cellStyle name="Good 6 2" xfId="3478"/>
    <cellStyle name="Good 6 2 2" xfId="3479"/>
    <cellStyle name="Good 6 3" xfId="3480"/>
    <cellStyle name="Good 7" xfId="3481"/>
    <cellStyle name="Good 7 2" xfId="3482"/>
    <cellStyle name="Good 7 2 2" xfId="3483"/>
    <cellStyle name="Good 7 3" xfId="3484"/>
    <cellStyle name="Good 8" xfId="3485"/>
    <cellStyle name="Good 8 2" xfId="3486"/>
    <cellStyle name="Good 8 2 2" xfId="3487"/>
    <cellStyle name="Good 8 3" xfId="3488"/>
    <cellStyle name="Good 9" xfId="3489"/>
    <cellStyle name="Good 9 2" xfId="3490"/>
    <cellStyle name="Good 9 2 2" xfId="3491"/>
    <cellStyle name="Good 9 3" xfId="3492"/>
    <cellStyle name="Heading 1 10" xfId="3493"/>
    <cellStyle name="Heading 1 10 2" xfId="3494"/>
    <cellStyle name="Heading 1 10 2 2" xfId="3495"/>
    <cellStyle name="Heading 1 10 3" xfId="3496"/>
    <cellStyle name="Heading 1 11" xfId="3497"/>
    <cellStyle name="Heading 1 11 2" xfId="3498"/>
    <cellStyle name="Heading 1 11 2 2" xfId="3499"/>
    <cellStyle name="Heading 1 11 3" xfId="3500"/>
    <cellStyle name="Heading 1 12" xfId="3501"/>
    <cellStyle name="Heading 1 12 2" xfId="3502"/>
    <cellStyle name="Heading 1 12 2 2" xfId="3503"/>
    <cellStyle name="Heading 1 12 3" xfId="3504"/>
    <cellStyle name="Heading 1 13" xfId="3505"/>
    <cellStyle name="Heading 1 13 2" xfId="3506"/>
    <cellStyle name="Heading 1 13 2 2" xfId="3507"/>
    <cellStyle name="Heading 1 13 3" xfId="3508"/>
    <cellStyle name="Heading 1 14" xfId="3509"/>
    <cellStyle name="Heading 1 14 2" xfId="3510"/>
    <cellStyle name="Heading 1 14 2 2" xfId="3511"/>
    <cellStyle name="Heading 1 14 3" xfId="3512"/>
    <cellStyle name="Heading 1 15" xfId="3513"/>
    <cellStyle name="Heading 1 15 2" xfId="3514"/>
    <cellStyle name="Heading 1 15 2 2" xfId="3515"/>
    <cellStyle name="Heading 1 15 3" xfId="3516"/>
    <cellStyle name="Heading 1 16" xfId="3517"/>
    <cellStyle name="Heading 1 16 2" xfId="3518"/>
    <cellStyle name="Heading 1 16 2 2" xfId="3519"/>
    <cellStyle name="Heading 1 16 3" xfId="3520"/>
    <cellStyle name="Heading 1 17" xfId="3521"/>
    <cellStyle name="Heading 1 17 2" xfId="3522"/>
    <cellStyle name="Heading 1 17 2 2" xfId="3523"/>
    <cellStyle name="Heading 1 17 3" xfId="3524"/>
    <cellStyle name="Heading 1 18" xfId="3525"/>
    <cellStyle name="Heading 1 18 2" xfId="3526"/>
    <cellStyle name="Heading 1 18 2 2" xfId="3527"/>
    <cellStyle name="Heading 1 18 3" xfId="3528"/>
    <cellStyle name="Heading 1 19" xfId="3529"/>
    <cellStyle name="Heading 1 19 2" xfId="3530"/>
    <cellStyle name="Heading 1 19 2 2" xfId="3531"/>
    <cellStyle name="Heading 1 19 3" xfId="3532"/>
    <cellStyle name="Heading 1 2" xfId="3533"/>
    <cellStyle name="Heading 1 2 2" xfId="3534"/>
    <cellStyle name="Heading 1 2 2 2" xfId="3535"/>
    <cellStyle name="Heading 1 2 3" xfId="3536"/>
    <cellStyle name="Heading 1 20" xfId="3537"/>
    <cellStyle name="Heading 1 20 2" xfId="3538"/>
    <cellStyle name="Heading 1 20 2 2" xfId="3539"/>
    <cellStyle name="Heading 1 20 3" xfId="3540"/>
    <cellStyle name="Heading 1 21" xfId="3541"/>
    <cellStyle name="Heading 1 21 2" xfId="3542"/>
    <cellStyle name="Heading 1 21 2 2" xfId="3543"/>
    <cellStyle name="Heading 1 21 3" xfId="3544"/>
    <cellStyle name="Heading 1 22" xfId="3545"/>
    <cellStyle name="Heading 1 22 2" xfId="3546"/>
    <cellStyle name="Heading 1 22 2 2" xfId="3547"/>
    <cellStyle name="Heading 1 22 3" xfId="3548"/>
    <cellStyle name="Heading 1 23" xfId="3549"/>
    <cellStyle name="Heading 1 23 2" xfId="3550"/>
    <cellStyle name="Heading 1 23 2 2" xfId="3551"/>
    <cellStyle name="Heading 1 23 3" xfId="3552"/>
    <cellStyle name="Heading 1 24" xfId="3553"/>
    <cellStyle name="Heading 1 24 2" xfId="3554"/>
    <cellStyle name="Heading 1 24 2 2" xfId="3555"/>
    <cellStyle name="Heading 1 24 3" xfId="3556"/>
    <cellStyle name="Heading 1 25" xfId="3557"/>
    <cellStyle name="Heading 1 25 2" xfId="3558"/>
    <cellStyle name="Heading 1 25 2 2" xfId="3559"/>
    <cellStyle name="Heading 1 25 3" xfId="3560"/>
    <cellStyle name="Heading 1 26" xfId="3561"/>
    <cellStyle name="Heading 1 26 2" xfId="3562"/>
    <cellStyle name="Heading 1 26 2 2" xfId="3563"/>
    <cellStyle name="Heading 1 26 3" xfId="3564"/>
    <cellStyle name="Heading 1 27" xfId="3565"/>
    <cellStyle name="Heading 1 27 2" xfId="3566"/>
    <cellStyle name="Heading 1 27 2 2" xfId="3567"/>
    <cellStyle name="Heading 1 27 3" xfId="3568"/>
    <cellStyle name="Heading 1 28" xfId="3569"/>
    <cellStyle name="Heading 1 28 2" xfId="3570"/>
    <cellStyle name="Heading 1 28 2 2" xfId="3571"/>
    <cellStyle name="Heading 1 28 3" xfId="3572"/>
    <cellStyle name="Heading 1 3" xfId="3573"/>
    <cellStyle name="Heading 1 3 2" xfId="3574"/>
    <cellStyle name="Heading 1 3 2 2" xfId="3575"/>
    <cellStyle name="Heading 1 3 3" xfId="3576"/>
    <cellStyle name="Heading 1 4" xfId="3577"/>
    <cellStyle name="Heading 1 4 2" xfId="3578"/>
    <cellStyle name="Heading 1 4 2 2" xfId="3579"/>
    <cellStyle name="Heading 1 4 3" xfId="3580"/>
    <cellStyle name="Heading 1 5" xfId="3581"/>
    <cellStyle name="Heading 1 5 2" xfId="3582"/>
    <cellStyle name="Heading 1 5 2 2" xfId="3583"/>
    <cellStyle name="Heading 1 5 3" xfId="3584"/>
    <cellStyle name="Heading 1 6" xfId="3585"/>
    <cellStyle name="Heading 1 6 2" xfId="3586"/>
    <cellStyle name="Heading 1 6 2 2" xfId="3587"/>
    <cellStyle name="Heading 1 6 3" xfId="3588"/>
    <cellStyle name="Heading 1 7" xfId="3589"/>
    <cellStyle name="Heading 1 7 2" xfId="3590"/>
    <cellStyle name="Heading 1 7 2 2" xfId="3591"/>
    <cellStyle name="Heading 1 7 3" xfId="3592"/>
    <cellStyle name="Heading 1 8" xfId="3593"/>
    <cellStyle name="Heading 1 8 2" xfId="3594"/>
    <cellStyle name="Heading 1 8 2 2" xfId="3595"/>
    <cellStyle name="Heading 1 8 3" xfId="3596"/>
    <cellStyle name="Heading 1 9" xfId="3597"/>
    <cellStyle name="Heading 1 9 2" xfId="3598"/>
    <cellStyle name="Heading 1 9 2 2" xfId="3599"/>
    <cellStyle name="Heading 1 9 3" xfId="3600"/>
    <cellStyle name="Heading 2 10" xfId="3601"/>
    <cellStyle name="Heading 2 10 2" xfId="3602"/>
    <cellStyle name="Heading 2 10 2 2" xfId="3603"/>
    <cellStyle name="Heading 2 10 3" xfId="3604"/>
    <cellStyle name="Heading 2 11" xfId="3605"/>
    <cellStyle name="Heading 2 11 2" xfId="3606"/>
    <cellStyle name="Heading 2 11 2 2" xfId="3607"/>
    <cellStyle name="Heading 2 11 3" xfId="3608"/>
    <cellStyle name="Heading 2 12" xfId="3609"/>
    <cellStyle name="Heading 2 12 2" xfId="3610"/>
    <cellStyle name="Heading 2 12 2 2" xfId="3611"/>
    <cellStyle name="Heading 2 12 3" xfId="3612"/>
    <cellStyle name="Heading 2 13" xfId="3613"/>
    <cellStyle name="Heading 2 13 2" xfId="3614"/>
    <cellStyle name="Heading 2 13 2 2" xfId="3615"/>
    <cellStyle name="Heading 2 13 3" xfId="3616"/>
    <cellStyle name="Heading 2 14" xfId="3617"/>
    <cellStyle name="Heading 2 14 2" xfId="3618"/>
    <cellStyle name="Heading 2 14 2 2" xfId="3619"/>
    <cellStyle name="Heading 2 14 3" xfId="3620"/>
    <cellStyle name="Heading 2 15" xfId="3621"/>
    <cellStyle name="Heading 2 15 2" xfId="3622"/>
    <cellStyle name="Heading 2 15 2 2" xfId="3623"/>
    <cellStyle name="Heading 2 15 3" xfId="3624"/>
    <cellStyle name="Heading 2 16" xfId="3625"/>
    <cellStyle name="Heading 2 16 2" xfId="3626"/>
    <cellStyle name="Heading 2 16 2 2" xfId="3627"/>
    <cellStyle name="Heading 2 16 3" xfId="3628"/>
    <cellStyle name="Heading 2 17" xfId="3629"/>
    <cellStyle name="Heading 2 17 2" xfId="3630"/>
    <cellStyle name="Heading 2 17 2 2" xfId="3631"/>
    <cellStyle name="Heading 2 17 3" xfId="3632"/>
    <cellStyle name="Heading 2 18" xfId="3633"/>
    <cellStyle name="Heading 2 18 2" xfId="3634"/>
    <cellStyle name="Heading 2 18 2 2" xfId="3635"/>
    <cellStyle name="Heading 2 18 3" xfId="3636"/>
    <cellStyle name="Heading 2 19" xfId="3637"/>
    <cellStyle name="Heading 2 19 2" xfId="3638"/>
    <cellStyle name="Heading 2 19 2 2" xfId="3639"/>
    <cellStyle name="Heading 2 19 3" xfId="3640"/>
    <cellStyle name="Heading 2 2" xfId="3641"/>
    <cellStyle name="Heading 2 2 2" xfId="3642"/>
    <cellStyle name="Heading 2 2 2 2" xfId="3643"/>
    <cellStyle name="Heading 2 2 3" xfId="3644"/>
    <cellStyle name="Heading 2 20" xfId="3645"/>
    <cellStyle name="Heading 2 20 2" xfId="3646"/>
    <cellStyle name="Heading 2 20 2 2" xfId="3647"/>
    <cellStyle name="Heading 2 20 3" xfId="3648"/>
    <cellStyle name="Heading 2 21" xfId="3649"/>
    <cellStyle name="Heading 2 21 2" xfId="3650"/>
    <cellStyle name="Heading 2 21 2 2" xfId="3651"/>
    <cellStyle name="Heading 2 21 3" xfId="3652"/>
    <cellStyle name="Heading 2 22" xfId="3653"/>
    <cellStyle name="Heading 2 22 2" xfId="3654"/>
    <cellStyle name="Heading 2 22 2 2" xfId="3655"/>
    <cellStyle name="Heading 2 22 3" xfId="3656"/>
    <cellStyle name="Heading 2 23" xfId="3657"/>
    <cellStyle name="Heading 2 23 2" xfId="3658"/>
    <cellStyle name="Heading 2 23 2 2" xfId="3659"/>
    <cellStyle name="Heading 2 23 3" xfId="3660"/>
    <cellStyle name="Heading 2 24" xfId="3661"/>
    <cellStyle name="Heading 2 24 2" xfId="3662"/>
    <cellStyle name="Heading 2 24 2 2" xfId="3663"/>
    <cellStyle name="Heading 2 24 3" xfId="3664"/>
    <cellStyle name="Heading 2 25" xfId="3665"/>
    <cellStyle name="Heading 2 25 2" xfId="3666"/>
    <cellStyle name="Heading 2 25 2 2" xfId="3667"/>
    <cellStyle name="Heading 2 25 3" xfId="3668"/>
    <cellStyle name="Heading 2 26" xfId="3669"/>
    <cellStyle name="Heading 2 26 2" xfId="3670"/>
    <cellStyle name="Heading 2 26 2 2" xfId="3671"/>
    <cellStyle name="Heading 2 26 3" xfId="3672"/>
    <cellStyle name="Heading 2 27" xfId="3673"/>
    <cellStyle name="Heading 2 27 2" xfId="3674"/>
    <cellStyle name="Heading 2 27 2 2" xfId="3675"/>
    <cellStyle name="Heading 2 27 3" xfId="3676"/>
    <cellStyle name="Heading 2 28" xfId="3677"/>
    <cellStyle name="Heading 2 28 2" xfId="3678"/>
    <cellStyle name="Heading 2 28 2 2" xfId="3679"/>
    <cellStyle name="Heading 2 28 3" xfId="3680"/>
    <cellStyle name="Heading 2 3" xfId="3681"/>
    <cellStyle name="Heading 2 3 2" xfId="3682"/>
    <cellStyle name="Heading 2 3 2 2" xfId="3683"/>
    <cellStyle name="Heading 2 3 3" xfId="3684"/>
    <cellStyle name="Heading 2 4" xfId="3685"/>
    <cellStyle name="Heading 2 4 2" xfId="3686"/>
    <cellStyle name="Heading 2 4 2 2" xfId="3687"/>
    <cellStyle name="Heading 2 4 3" xfId="3688"/>
    <cellStyle name="Heading 2 5" xfId="3689"/>
    <cellStyle name="Heading 2 5 2" xfId="3690"/>
    <cellStyle name="Heading 2 5 2 2" xfId="3691"/>
    <cellStyle name="Heading 2 5 3" xfId="3692"/>
    <cellStyle name="Heading 2 6" xfId="3693"/>
    <cellStyle name="Heading 2 6 2" xfId="3694"/>
    <cellStyle name="Heading 2 6 2 2" xfId="3695"/>
    <cellStyle name="Heading 2 6 3" xfId="3696"/>
    <cellStyle name="Heading 2 7" xfId="3697"/>
    <cellStyle name="Heading 2 7 2" xfId="3698"/>
    <cellStyle name="Heading 2 7 2 2" xfId="3699"/>
    <cellStyle name="Heading 2 7 3" xfId="3700"/>
    <cellStyle name="Heading 2 8" xfId="3701"/>
    <cellStyle name="Heading 2 8 2" xfId="3702"/>
    <cellStyle name="Heading 2 8 2 2" xfId="3703"/>
    <cellStyle name="Heading 2 8 3" xfId="3704"/>
    <cellStyle name="Heading 2 9" xfId="3705"/>
    <cellStyle name="Heading 2 9 2" xfId="3706"/>
    <cellStyle name="Heading 2 9 2 2" xfId="3707"/>
    <cellStyle name="Heading 2 9 3" xfId="3708"/>
    <cellStyle name="Heading 3 10" xfId="3709"/>
    <cellStyle name="Heading 3 10 2" xfId="3710"/>
    <cellStyle name="Heading 3 10 2 2" xfId="3711"/>
    <cellStyle name="Heading 3 10 3" xfId="3712"/>
    <cellStyle name="Heading 3 11" xfId="3713"/>
    <cellStyle name="Heading 3 11 2" xfId="3714"/>
    <cellStyle name="Heading 3 11 2 2" xfId="3715"/>
    <cellStyle name="Heading 3 11 3" xfId="3716"/>
    <cellStyle name="Heading 3 12" xfId="3717"/>
    <cellStyle name="Heading 3 12 2" xfId="3718"/>
    <cellStyle name="Heading 3 12 2 2" xfId="3719"/>
    <cellStyle name="Heading 3 12 3" xfId="3720"/>
    <cellStyle name="Heading 3 13" xfId="3721"/>
    <cellStyle name="Heading 3 13 2" xfId="3722"/>
    <cellStyle name="Heading 3 13 2 2" xfId="3723"/>
    <cellStyle name="Heading 3 13 3" xfId="3724"/>
    <cellStyle name="Heading 3 14" xfId="3725"/>
    <cellStyle name="Heading 3 14 2" xfId="3726"/>
    <cellStyle name="Heading 3 14 2 2" xfId="3727"/>
    <cellStyle name="Heading 3 14 3" xfId="3728"/>
    <cellStyle name="Heading 3 15" xfId="3729"/>
    <cellStyle name="Heading 3 15 2" xfId="3730"/>
    <cellStyle name="Heading 3 15 2 2" xfId="3731"/>
    <cellStyle name="Heading 3 15 3" xfId="3732"/>
    <cellStyle name="Heading 3 16" xfId="3733"/>
    <cellStyle name="Heading 3 16 2" xfId="3734"/>
    <cellStyle name="Heading 3 16 2 2" xfId="3735"/>
    <cellStyle name="Heading 3 16 3" xfId="3736"/>
    <cellStyle name="Heading 3 17" xfId="3737"/>
    <cellStyle name="Heading 3 17 2" xfId="3738"/>
    <cellStyle name="Heading 3 17 2 2" xfId="3739"/>
    <cellStyle name="Heading 3 17 3" xfId="3740"/>
    <cellStyle name="Heading 3 18" xfId="3741"/>
    <cellStyle name="Heading 3 18 2" xfId="3742"/>
    <cellStyle name="Heading 3 18 2 2" xfId="3743"/>
    <cellStyle name="Heading 3 18 3" xfId="3744"/>
    <cellStyle name="Heading 3 19" xfId="3745"/>
    <cellStyle name="Heading 3 19 2" xfId="3746"/>
    <cellStyle name="Heading 3 19 2 2" xfId="3747"/>
    <cellStyle name="Heading 3 19 3" xfId="3748"/>
    <cellStyle name="Heading 3 2" xfId="3749"/>
    <cellStyle name="Heading 3 2 2" xfId="3750"/>
    <cellStyle name="Heading 3 2 2 2" xfId="3751"/>
    <cellStyle name="Heading 3 2 3" xfId="3752"/>
    <cellStyle name="Heading 3 20" xfId="3753"/>
    <cellStyle name="Heading 3 20 2" xfId="3754"/>
    <cellStyle name="Heading 3 20 2 2" xfId="3755"/>
    <cellStyle name="Heading 3 20 3" xfId="3756"/>
    <cellStyle name="Heading 3 21" xfId="3757"/>
    <cellStyle name="Heading 3 21 2" xfId="3758"/>
    <cellStyle name="Heading 3 21 2 2" xfId="3759"/>
    <cellStyle name="Heading 3 21 3" xfId="3760"/>
    <cellStyle name="Heading 3 22" xfId="3761"/>
    <cellStyle name="Heading 3 22 2" xfId="3762"/>
    <cellStyle name="Heading 3 22 2 2" xfId="3763"/>
    <cellStyle name="Heading 3 22 3" xfId="3764"/>
    <cellStyle name="Heading 3 23" xfId="3765"/>
    <cellStyle name="Heading 3 23 2" xfId="3766"/>
    <cellStyle name="Heading 3 23 2 2" xfId="3767"/>
    <cellStyle name="Heading 3 23 3" xfId="3768"/>
    <cellStyle name="Heading 3 24" xfId="3769"/>
    <cellStyle name="Heading 3 24 2" xfId="3770"/>
    <cellStyle name="Heading 3 24 2 2" xfId="3771"/>
    <cellStyle name="Heading 3 24 3" xfId="3772"/>
    <cellStyle name="Heading 3 25" xfId="3773"/>
    <cellStyle name="Heading 3 25 2" xfId="3774"/>
    <cellStyle name="Heading 3 25 2 2" xfId="3775"/>
    <cellStyle name="Heading 3 25 3" xfId="3776"/>
    <cellStyle name="Heading 3 26" xfId="3777"/>
    <cellStyle name="Heading 3 26 2" xfId="3778"/>
    <cellStyle name="Heading 3 26 2 2" xfId="3779"/>
    <cellStyle name="Heading 3 26 3" xfId="3780"/>
    <cellStyle name="Heading 3 27" xfId="3781"/>
    <cellStyle name="Heading 3 27 2" xfId="3782"/>
    <cellStyle name="Heading 3 27 2 2" xfId="3783"/>
    <cellStyle name="Heading 3 27 3" xfId="3784"/>
    <cellStyle name="Heading 3 28" xfId="3785"/>
    <cellStyle name="Heading 3 28 2" xfId="3786"/>
    <cellStyle name="Heading 3 28 2 2" xfId="3787"/>
    <cellStyle name="Heading 3 28 3" xfId="3788"/>
    <cellStyle name="Heading 3 3" xfId="3789"/>
    <cellStyle name="Heading 3 3 2" xfId="3790"/>
    <cellStyle name="Heading 3 3 2 2" xfId="3791"/>
    <cellStyle name="Heading 3 3 3" xfId="3792"/>
    <cellStyle name="Heading 3 4" xfId="3793"/>
    <cellStyle name="Heading 3 4 2" xfId="3794"/>
    <cellStyle name="Heading 3 4 2 2" xfId="3795"/>
    <cellStyle name="Heading 3 4 3" xfId="3796"/>
    <cellStyle name="Heading 3 5" xfId="3797"/>
    <cellStyle name="Heading 3 5 2" xfId="3798"/>
    <cellStyle name="Heading 3 5 2 2" xfId="3799"/>
    <cellStyle name="Heading 3 5 3" xfId="3800"/>
    <cellStyle name="Heading 3 6" xfId="3801"/>
    <cellStyle name="Heading 3 6 2" xfId="3802"/>
    <cellStyle name="Heading 3 6 2 2" xfId="3803"/>
    <cellStyle name="Heading 3 6 3" xfId="3804"/>
    <cellStyle name="Heading 3 7" xfId="3805"/>
    <cellStyle name="Heading 3 7 2" xfId="3806"/>
    <cellStyle name="Heading 3 7 2 2" xfId="3807"/>
    <cellStyle name="Heading 3 7 3" xfId="3808"/>
    <cellStyle name="Heading 3 8" xfId="3809"/>
    <cellStyle name="Heading 3 8 2" xfId="3810"/>
    <cellStyle name="Heading 3 8 2 2" xfId="3811"/>
    <cellStyle name="Heading 3 8 3" xfId="3812"/>
    <cellStyle name="Heading 3 9" xfId="3813"/>
    <cellStyle name="Heading 3 9 2" xfId="3814"/>
    <cellStyle name="Heading 3 9 2 2" xfId="3815"/>
    <cellStyle name="Heading 3 9 3" xfId="3816"/>
    <cellStyle name="Heading 4 10" xfId="3817"/>
    <cellStyle name="Heading 4 10 2" xfId="3818"/>
    <cellStyle name="Heading 4 10 2 2" xfId="3819"/>
    <cellStyle name="Heading 4 10 3" xfId="3820"/>
    <cellStyle name="Heading 4 11" xfId="3821"/>
    <cellStyle name="Heading 4 11 2" xfId="3822"/>
    <cellStyle name="Heading 4 11 2 2" xfId="3823"/>
    <cellStyle name="Heading 4 11 3" xfId="3824"/>
    <cellStyle name="Heading 4 12" xfId="3825"/>
    <cellStyle name="Heading 4 12 2" xfId="3826"/>
    <cellStyle name="Heading 4 12 2 2" xfId="3827"/>
    <cellStyle name="Heading 4 12 3" xfId="3828"/>
    <cellStyle name="Heading 4 13" xfId="3829"/>
    <cellStyle name="Heading 4 13 2" xfId="3830"/>
    <cellStyle name="Heading 4 13 2 2" xfId="3831"/>
    <cellStyle name="Heading 4 13 3" xfId="3832"/>
    <cellStyle name="Heading 4 14" xfId="3833"/>
    <cellStyle name="Heading 4 14 2" xfId="3834"/>
    <cellStyle name="Heading 4 14 2 2" xfId="3835"/>
    <cellStyle name="Heading 4 14 3" xfId="3836"/>
    <cellStyle name="Heading 4 15" xfId="3837"/>
    <cellStyle name="Heading 4 15 2" xfId="3838"/>
    <cellStyle name="Heading 4 15 2 2" xfId="3839"/>
    <cellStyle name="Heading 4 15 3" xfId="3840"/>
    <cellStyle name="Heading 4 16" xfId="3841"/>
    <cellStyle name="Heading 4 16 2" xfId="3842"/>
    <cellStyle name="Heading 4 16 2 2" xfId="3843"/>
    <cellStyle name="Heading 4 16 3" xfId="3844"/>
    <cellStyle name="Heading 4 17" xfId="3845"/>
    <cellStyle name="Heading 4 17 2" xfId="3846"/>
    <cellStyle name="Heading 4 17 2 2" xfId="3847"/>
    <cellStyle name="Heading 4 17 3" xfId="3848"/>
    <cellStyle name="Heading 4 18" xfId="3849"/>
    <cellStyle name="Heading 4 18 2" xfId="3850"/>
    <cellStyle name="Heading 4 18 2 2" xfId="3851"/>
    <cellStyle name="Heading 4 18 3" xfId="3852"/>
    <cellStyle name="Heading 4 19" xfId="3853"/>
    <cellStyle name="Heading 4 19 2" xfId="3854"/>
    <cellStyle name="Heading 4 19 2 2" xfId="3855"/>
    <cellStyle name="Heading 4 19 3" xfId="3856"/>
    <cellStyle name="Heading 4 2" xfId="3857"/>
    <cellStyle name="Heading 4 2 2" xfId="3858"/>
    <cellStyle name="Heading 4 2 2 2" xfId="3859"/>
    <cellStyle name="Heading 4 2 3" xfId="3860"/>
    <cellStyle name="Heading 4 20" xfId="3861"/>
    <cellStyle name="Heading 4 20 2" xfId="3862"/>
    <cellStyle name="Heading 4 20 2 2" xfId="3863"/>
    <cellStyle name="Heading 4 20 3" xfId="3864"/>
    <cellStyle name="Heading 4 21" xfId="3865"/>
    <cellStyle name="Heading 4 21 2" xfId="3866"/>
    <cellStyle name="Heading 4 21 2 2" xfId="3867"/>
    <cellStyle name="Heading 4 21 3" xfId="3868"/>
    <cellStyle name="Heading 4 22" xfId="3869"/>
    <cellStyle name="Heading 4 22 2" xfId="3870"/>
    <cellStyle name="Heading 4 22 2 2" xfId="3871"/>
    <cellStyle name="Heading 4 22 3" xfId="3872"/>
    <cellStyle name="Heading 4 23" xfId="3873"/>
    <cellStyle name="Heading 4 23 2" xfId="3874"/>
    <cellStyle name="Heading 4 23 2 2" xfId="3875"/>
    <cellStyle name="Heading 4 23 3" xfId="3876"/>
    <cellStyle name="Heading 4 24" xfId="3877"/>
    <cellStyle name="Heading 4 24 2" xfId="3878"/>
    <cellStyle name="Heading 4 24 2 2" xfId="3879"/>
    <cellStyle name="Heading 4 24 3" xfId="3880"/>
    <cellStyle name="Heading 4 25" xfId="3881"/>
    <cellStyle name="Heading 4 25 2" xfId="3882"/>
    <cellStyle name="Heading 4 25 2 2" xfId="3883"/>
    <cellStyle name="Heading 4 25 3" xfId="3884"/>
    <cellStyle name="Heading 4 26" xfId="3885"/>
    <cellStyle name="Heading 4 26 2" xfId="3886"/>
    <cellStyle name="Heading 4 26 2 2" xfId="3887"/>
    <cellStyle name="Heading 4 26 3" xfId="3888"/>
    <cellStyle name="Heading 4 27" xfId="3889"/>
    <cellStyle name="Heading 4 27 2" xfId="3890"/>
    <cellStyle name="Heading 4 27 2 2" xfId="3891"/>
    <cellStyle name="Heading 4 27 3" xfId="3892"/>
    <cellStyle name="Heading 4 28" xfId="3893"/>
    <cellStyle name="Heading 4 28 2" xfId="3894"/>
    <cellStyle name="Heading 4 28 2 2" xfId="3895"/>
    <cellStyle name="Heading 4 28 3" xfId="3896"/>
    <cellStyle name="Heading 4 3" xfId="3897"/>
    <cellStyle name="Heading 4 3 2" xfId="3898"/>
    <cellStyle name="Heading 4 3 2 2" xfId="3899"/>
    <cellStyle name="Heading 4 3 3" xfId="3900"/>
    <cellStyle name="Heading 4 4" xfId="3901"/>
    <cellStyle name="Heading 4 4 2" xfId="3902"/>
    <cellStyle name="Heading 4 4 2 2" xfId="3903"/>
    <cellStyle name="Heading 4 4 3" xfId="3904"/>
    <cellStyle name="Heading 4 5" xfId="3905"/>
    <cellStyle name="Heading 4 5 2" xfId="3906"/>
    <cellStyle name="Heading 4 5 2 2" xfId="3907"/>
    <cellStyle name="Heading 4 5 3" xfId="3908"/>
    <cellStyle name="Heading 4 6" xfId="3909"/>
    <cellStyle name="Heading 4 6 2" xfId="3910"/>
    <cellStyle name="Heading 4 6 2 2" xfId="3911"/>
    <cellStyle name="Heading 4 6 3" xfId="3912"/>
    <cellStyle name="Heading 4 7" xfId="3913"/>
    <cellStyle name="Heading 4 7 2" xfId="3914"/>
    <cellStyle name="Heading 4 7 2 2" xfId="3915"/>
    <cellStyle name="Heading 4 7 3" xfId="3916"/>
    <cellStyle name="Heading 4 8" xfId="3917"/>
    <cellStyle name="Heading 4 8 2" xfId="3918"/>
    <cellStyle name="Heading 4 8 2 2" xfId="3919"/>
    <cellStyle name="Heading 4 8 3" xfId="3920"/>
    <cellStyle name="Heading 4 9" xfId="3921"/>
    <cellStyle name="Heading 4 9 2" xfId="3922"/>
    <cellStyle name="Heading 4 9 2 2" xfId="3923"/>
    <cellStyle name="Heading 4 9 3" xfId="3924"/>
    <cellStyle name="Hyperlink 2" xfId="3925"/>
    <cellStyle name="Hyperlink 2 2" xfId="3926"/>
    <cellStyle name="Hyperlink 2 2 2" xfId="3927"/>
    <cellStyle name="Hyperlink 2 3" xfId="3928"/>
    <cellStyle name="Hyperlink 3" xfId="3929"/>
    <cellStyle name="Hyperlink 4" xfId="3930"/>
    <cellStyle name="Hyperlink 5" xfId="3931"/>
    <cellStyle name="Hyperlink 6" xfId="3932"/>
    <cellStyle name="Hyperlink 7" xfId="3933"/>
    <cellStyle name="Hyperlink 7 2" xfId="3934"/>
    <cellStyle name="Hyperlink 8" xfId="3935"/>
    <cellStyle name="Hyperlink 8 2" xfId="3936"/>
    <cellStyle name="Input 10" xfId="3937"/>
    <cellStyle name="Input 10 2" xfId="3938"/>
    <cellStyle name="Input 10 2 2" xfId="3939"/>
    <cellStyle name="Input 10 3" xfId="3940"/>
    <cellStyle name="Input 11" xfId="3941"/>
    <cellStyle name="Input 11 2" xfId="3942"/>
    <cellStyle name="Input 11 2 2" xfId="3943"/>
    <cellStyle name="Input 11 3" xfId="3944"/>
    <cellStyle name="Input 12" xfId="3945"/>
    <cellStyle name="Input 12 2" xfId="3946"/>
    <cellStyle name="Input 12 2 2" xfId="3947"/>
    <cellStyle name="Input 12 3" xfId="3948"/>
    <cellStyle name="Input 13" xfId="3949"/>
    <cellStyle name="Input 13 2" xfId="3950"/>
    <cellStyle name="Input 13 2 2" xfId="3951"/>
    <cellStyle name="Input 13 3" xfId="3952"/>
    <cellStyle name="Input 14" xfId="3953"/>
    <cellStyle name="Input 14 2" xfId="3954"/>
    <cellStyle name="Input 14 2 2" xfId="3955"/>
    <cellStyle name="Input 14 3" xfId="3956"/>
    <cellStyle name="Input 15" xfId="3957"/>
    <cellStyle name="Input 15 2" xfId="3958"/>
    <cellStyle name="Input 15 2 2" xfId="3959"/>
    <cellStyle name="Input 15 3" xfId="3960"/>
    <cellStyle name="Input 16" xfId="3961"/>
    <cellStyle name="Input 16 2" xfId="3962"/>
    <cellStyle name="Input 16 2 2" xfId="3963"/>
    <cellStyle name="Input 16 3" xfId="3964"/>
    <cellStyle name="Input 17" xfId="3965"/>
    <cellStyle name="Input 17 2" xfId="3966"/>
    <cellStyle name="Input 17 2 2" xfId="3967"/>
    <cellStyle name="Input 17 3" xfId="3968"/>
    <cellStyle name="Input 18" xfId="3969"/>
    <cellStyle name="Input 18 2" xfId="3970"/>
    <cellStyle name="Input 18 2 2" xfId="3971"/>
    <cellStyle name="Input 18 3" xfId="3972"/>
    <cellStyle name="Input 19" xfId="3973"/>
    <cellStyle name="Input 19 2" xfId="3974"/>
    <cellStyle name="Input 19 2 2" xfId="3975"/>
    <cellStyle name="Input 19 3" xfId="3976"/>
    <cellStyle name="Input 2" xfId="3977"/>
    <cellStyle name="Input 2 2" xfId="3978"/>
    <cellStyle name="Input 2 2 2" xfId="3979"/>
    <cellStyle name="Input 2 3" xfId="3980"/>
    <cellStyle name="Input 20" xfId="3981"/>
    <cellStyle name="Input 20 2" xfId="3982"/>
    <cellStyle name="Input 20 2 2" xfId="3983"/>
    <cellStyle name="Input 20 3" xfId="3984"/>
    <cellStyle name="Input 21" xfId="3985"/>
    <cellStyle name="Input 21 2" xfId="3986"/>
    <cellStyle name="Input 21 2 2" xfId="3987"/>
    <cellStyle name="Input 21 3" xfId="3988"/>
    <cellStyle name="Input 22" xfId="3989"/>
    <cellStyle name="Input 22 2" xfId="3990"/>
    <cellStyle name="Input 22 2 2" xfId="3991"/>
    <cellStyle name="Input 22 3" xfId="3992"/>
    <cellStyle name="Input 23" xfId="3993"/>
    <cellStyle name="Input 23 2" xfId="3994"/>
    <cellStyle name="Input 23 2 2" xfId="3995"/>
    <cellStyle name="Input 23 3" xfId="3996"/>
    <cellStyle name="Input 24" xfId="3997"/>
    <cellStyle name="Input 24 2" xfId="3998"/>
    <cellStyle name="Input 24 2 2" xfId="3999"/>
    <cellStyle name="Input 24 3" xfId="4000"/>
    <cellStyle name="Input 25" xfId="4001"/>
    <cellStyle name="Input 25 2" xfId="4002"/>
    <cellStyle name="Input 25 2 2" xfId="4003"/>
    <cellStyle name="Input 25 3" xfId="4004"/>
    <cellStyle name="Input 26" xfId="4005"/>
    <cellStyle name="Input 26 2" xfId="4006"/>
    <cellStyle name="Input 26 2 2" xfId="4007"/>
    <cellStyle name="Input 26 3" xfId="4008"/>
    <cellStyle name="Input 27" xfId="4009"/>
    <cellStyle name="Input 27 2" xfId="4010"/>
    <cellStyle name="Input 27 2 2" xfId="4011"/>
    <cellStyle name="Input 27 3" xfId="4012"/>
    <cellStyle name="Input 28" xfId="4013"/>
    <cellStyle name="Input 28 2" xfId="4014"/>
    <cellStyle name="Input 28 2 2" xfId="4015"/>
    <cellStyle name="Input 28 3" xfId="4016"/>
    <cellStyle name="Input 3" xfId="4017"/>
    <cellStyle name="Input 3 2" xfId="4018"/>
    <cellStyle name="Input 3 2 2" xfId="4019"/>
    <cellStyle name="Input 3 3" xfId="4020"/>
    <cellStyle name="Input 4" xfId="4021"/>
    <cellStyle name="Input 4 2" xfId="4022"/>
    <cellStyle name="Input 4 2 2" xfId="4023"/>
    <cellStyle name="Input 4 3" xfId="4024"/>
    <cellStyle name="Input 5" xfId="4025"/>
    <cellStyle name="Input 5 2" xfId="4026"/>
    <cellStyle name="Input 5 2 2" xfId="4027"/>
    <cellStyle name="Input 5 3" xfId="4028"/>
    <cellStyle name="Input 6" xfId="4029"/>
    <cellStyle name="Input 6 2" xfId="4030"/>
    <cellStyle name="Input 6 2 2" xfId="4031"/>
    <cellStyle name="Input 6 3" xfId="4032"/>
    <cellStyle name="Input 7" xfId="4033"/>
    <cellStyle name="Input 7 2" xfId="4034"/>
    <cellStyle name="Input 7 2 2" xfId="4035"/>
    <cellStyle name="Input 7 3" xfId="4036"/>
    <cellStyle name="Input 8" xfId="4037"/>
    <cellStyle name="Input 8 2" xfId="4038"/>
    <cellStyle name="Input 8 2 2" xfId="4039"/>
    <cellStyle name="Input 8 3" xfId="4040"/>
    <cellStyle name="Input 9" xfId="4041"/>
    <cellStyle name="Input 9 2" xfId="4042"/>
    <cellStyle name="Input 9 2 2" xfId="4043"/>
    <cellStyle name="Input 9 3" xfId="4044"/>
    <cellStyle name="Linked Cell 10" xfId="4045"/>
    <cellStyle name="Linked Cell 10 2" xfId="4046"/>
    <cellStyle name="Linked Cell 10 2 2" xfId="4047"/>
    <cellStyle name="Linked Cell 10 3" xfId="4048"/>
    <cellStyle name="Linked Cell 11" xfId="4049"/>
    <cellStyle name="Linked Cell 11 2" xfId="4050"/>
    <cellStyle name="Linked Cell 11 2 2" xfId="4051"/>
    <cellStyle name="Linked Cell 11 3" xfId="4052"/>
    <cellStyle name="Linked Cell 12" xfId="4053"/>
    <cellStyle name="Linked Cell 12 2" xfId="4054"/>
    <cellStyle name="Linked Cell 12 2 2" xfId="4055"/>
    <cellStyle name="Linked Cell 12 3" xfId="4056"/>
    <cellStyle name="Linked Cell 13" xfId="4057"/>
    <cellStyle name="Linked Cell 13 2" xfId="4058"/>
    <cellStyle name="Linked Cell 13 2 2" xfId="4059"/>
    <cellStyle name="Linked Cell 13 3" xfId="4060"/>
    <cellStyle name="Linked Cell 14" xfId="4061"/>
    <cellStyle name="Linked Cell 14 2" xfId="4062"/>
    <cellStyle name="Linked Cell 14 2 2" xfId="4063"/>
    <cellStyle name="Linked Cell 14 3" xfId="4064"/>
    <cellStyle name="Linked Cell 15" xfId="4065"/>
    <cellStyle name="Linked Cell 15 2" xfId="4066"/>
    <cellStyle name="Linked Cell 15 2 2" xfId="4067"/>
    <cellStyle name="Linked Cell 15 3" xfId="4068"/>
    <cellStyle name="Linked Cell 16" xfId="4069"/>
    <cellStyle name="Linked Cell 16 2" xfId="4070"/>
    <cellStyle name="Linked Cell 16 2 2" xfId="4071"/>
    <cellStyle name="Linked Cell 16 3" xfId="4072"/>
    <cellStyle name="Linked Cell 17" xfId="4073"/>
    <cellStyle name="Linked Cell 17 2" xfId="4074"/>
    <cellStyle name="Linked Cell 17 2 2" xfId="4075"/>
    <cellStyle name="Linked Cell 17 3" xfId="4076"/>
    <cellStyle name="Linked Cell 18" xfId="4077"/>
    <cellStyle name="Linked Cell 18 2" xfId="4078"/>
    <cellStyle name="Linked Cell 18 2 2" xfId="4079"/>
    <cellStyle name="Linked Cell 18 3" xfId="4080"/>
    <cellStyle name="Linked Cell 19" xfId="4081"/>
    <cellStyle name="Linked Cell 19 2" xfId="4082"/>
    <cellStyle name="Linked Cell 19 2 2" xfId="4083"/>
    <cellStyle name="Linked Cell 19 3" xfId="4084"/>
    <cellStyle name="Linked Cell 2" xfId="4085"/>
    <cellStyle name="Linked Cell 2 2" xfId="4086"/>
    <cellStyle name="Linked Cell 2 2 2" xfId="4087"/>
    <cellStyle name="Linked Cell 2 3" xfId="4088"/>
    <cellStyle name="Linked Cell 20" xfId="4089"/>
    <cellStyle name="Linked Cell 20 2" xfId="4090"/>
    <cellStyle name="Linked Cell 20 2 2" xfId="4091"/>
    <cellStyle name="Linked Cell 20 3" xfId="4092"/>
    <cellStyle name="Linked Cell 21" xfId="4093"/>
    <cellStyle name="Linked Cell 21 2" xfId="4094"/>
    <cellStyle name="Linked Cell 21 2 2" xfId="4095"/>
    <cellStyle name="Linked Cell 21 3" xfId="4096"/>
    <cellStyle name="Linked Cell 22" xfId="4097"/>
    <cellStyle name="Linked Cell 22 2" xfId="4098"/>
    <cellStyle name="Linked Cell 22 2 2" xfId="4099"/>
    <cellStyle name="Linked Cell 22 3" xfId="4100"/>
    <cellStyle name="Linked Cell 23" xfId="4101"/>
    <cellStyle name="Linked Cell 23 2" xfId="4102"/>
    <cellStyle name="Linked Cell 23 2 2" xfId="4103"/>
    <cellStyle name="Linked Cell 23 3" xfId="4104"/>
    <cellStyle name="Linked Cell 24" xfId="4105"/>
    <cellStyle name="Linked Cell 24 2" xfId="4106"/>
    <cellStyle name="Linked Cell 24 2 2" xfId="4107"/>
    <cellStyle name="Linked Cell 24 3" xfId="4108"/>
    <cellStyle name="Linked Cell 25" xfId="4109"/>
    <cellStyle name="Linked Cell 25 2" xfId="4110"/>
    <cellStyle name="Linked Cell 25 2 2" xfId="4111"/>
    <cellStyle name="Linked Cell 25 3" xfId="4112"/>
    <cellStyle name="Linked Cell 26" xfId="4113"/>
    <cellStyle name="Linked Cell 26 2" xfId="4114"/>
    <cellStyle name="Linked Cell 26 2 2" xfId="4115"/>
    <cellStyle name="Linked Cell 26 3" xfId="4116"/>
    <cellStyle name="Linked Cell 27" xfId="4117"/>
    <cellStyle name="Linked Cell 27 2" xfId="4118"/>
    <cellStyle name="Linked Cell 27 2 2" xfId="4119"/>
    <cellStyle name="Linked Cell 27 3" xfId="4120"/>
    <cellStyle name="Linked Cell 28" xfId="4121"/>
    <cellStyle name="Linked Cell 28 2" xfId="4122"/>
    <cellStyle name="Linked Cell 28 2 2" xfId="4123"/>
    <cellStyle name="Linked Cell 28 3" xfId="4124"/>
    <cellStyle name="Linked Cell 3" xfId="4125"/>
    <cellStyle name="Linked Cell 3 2" xfId="4126"/>
    <cellStyle name="Linked Cell 3 2 2" xfId="4127"/>
    <cellStyle name="Linked Cell 3 3" xfId="4128"/>
    <cellStyle name="Linked Cell 4" xfId="4129"/>
    <cellStyle name="Linked Cell 4 2" xfId="4130"/>
    <cellStyle name="Linked Cell 4 2 2" xfId="4131"/>
    <cellStyle name="Linked Cell 4 3" xfId="4132"/>
    <cellStyle name="Linked Cell 5" xfId="4133"/>
    <cellStyle name="Linked Cell 5 2" xfId="4134"/>
    <cellStyle name="Linked Cell 5 2 2" xfId="4135"/>
    <cellStyle name="Linked Cell 5 3" xfId="4136"/>
    <cellStyle name="Linked Cell 6" xfId="4137"/>
    <cellStyle name="Linked Cell 6 2" xfId="4138"/>
    <cellStyle name="Linked Cell 6 2 2" xfId="4139"/>
    <cellStyle name="Linked Cell 6 3" xfId="4140"/>
    <cellStyle name="Linked Cell 7" xfId="4141"/>
    <cellStyle name="Linked Cell 7 2" xfId="4142"/>
    <cellStyle name="Linked Cell 7 2 2" xfId="4143"/>
    <cellStyle name="Linked Cell 7 3" xfId="4144"/>
    <cellStyle name="Linked Cell 8" xfId="4145"/>
    <cellStyle name="Linked Cell 8 2" xfId="4146"/>
    <cellStyle name="Linked Cell 8 2 2" xfId="4147"/>
    <cellStyle name="Linked Cell 8 3" xfId="4148"/>
    <cellStyle name="Linked Cell 9" xfId="4149"/>
    <cellStyle name="Linked Cell 9 2" xfId="4150"/>
    <cellStyle name="Linked Cell 9 2 2" xfId="4151"/>
    <cellStyle name="Linked Cell 9 3" xfId="4152"/>
    <cellStyle name="MS_Arabic" xfId="9"/>
    <cellStyle name="Neutral 10" xfId="4153"/>
    <cellStyle name="Neutral 10 2" xfId="4154"/>
    <cellStyle name="Neutral 10 2 2" xfId="4155"/>
    <cellStyle name="Neutral 10 3" xfId="4156"/>
    <cellStyle name="Neutral 11" xfId="4157"/>
    <cellStyle name="Neutral 11 2" xfId="4158"/>
    <cellStyle name="Neutral 11 2 2" xfId="4159"/>
    <cellStyle name="Neutral 11 3" xfId="4160"/>
    <cellStyle name="Neutral 12" xfId="4161"/>
    <cellStyle name="Neutral 12 2" xfId="4162"/>
    <cellStyle name="Neutral 12 2 2" xfId="4163"/>
    <cellStyle name="Neutral 12 3" xfId="4164"/>
    <cellStyle name="Neutral 13" xfId="4165"/>
    <cellStyle name="Neutral 13 2" xfId="4166"/>
    <cellStyle name="Neutral 13 2 2" xfId="4167"/>
    <cellStyle name="Neutral 13 3" xfId="4168"/>
    <cellStyle name="Neutral 14" xfId="4169"/>
    <cellStyle name="Neutral 14 2" xfId="4170"/>
    <cellStyle name="Neutral 14 2 2" xfId="4171"/>
    <cellStyle name="Neutral 14 3" xfId="4172"/>
    <cellStyle name="Neutral 15" xfId="4173"/>
    <cellStyle name="Neutral 15 2" xfId="4174"/>
    <cellStyle name="Neutral 15 2 2" xfId="4175"/>
    <cellStyle name="Neutral 15 3" xfId="4176"/>
    <cellStyle name="Neutral 16" xfId="4177"/>
    <cellStyle name="Neutral 16 2" xfId="4178"/>
    <cellStyle name="Neutral 16 2 2" xfId="4179"/>
    <cellStyle name="Neutral 16 3" xfId="4180"/>
    <cellStyle name="Neutral 17" xfId="4181"/>
    <cellStyle name="Neutral 17 2" xfId="4182"/>
    <cellStyle name="Neutral 17 2 2" xfId="4183"/>
    <cellStyle name="Neutral 17 3" xfId="4184"/>
    <cellStyle name="Neutral 18" xfId="4185"/>
    <cellStyle name="Neutral 18 2" xfId="4186"/>
    <cellStyle name="Neutral 18 2 2" xfId="4187"/>
    <cellStyle name="Neutral 18 3" xfId="4188"/>
    <cellStyle name="Neutral 19" xfId="4189"/>
    <cellStyle name="Neutral 19 2" xfId="4190"/>
    <cellStyle name="Neutral 19 2 2" xfId="4191"/>
    <cellStyle name="Neutral 19 3" xfId="4192"/>
    <cellStyle name="Neutral 2" xfId="4193"/>
    <cellStyle name="Neutral 2 2" xfId="4194"/>
    <cellStyle name="Neutral 2 2 2" xfId="4195"/>
    <cellStyle name="Neutral 2 3" xfId="4196"/>
    <cellStyle name="Neutral 20" xfId="4197"/>
    <cellStyle name="Neutral 20 2" xfId="4198"/>
    <cellStyle name="Neutral 20 2 2" xfId="4199"/>
    <cellStyle name="Neutral 20 3" xfId="4200"/>
    <cellStyle name="Neutral 21" xfId="4201"/>
    <cellStyle name="Neutral 21 2" xfId="4202"/>
    <cellStyle name="Neutral 21 2 2" xfId="4203"/>
    <cellStyle name="Neutral 21 3" xfId="4204"/>
    <cellStyle name="Neutral 22" xfId="4205"/>
    <cellStyle name="Neutral 22 2" xfId="4206"/>
    <cellStyle name="Neutral 22 2 2" xfId="4207"/>
    <cellStyle name="Neutral 22 3" xfId="4208"/>
    <cellStyle name="Neutral 23" xfId="4209"/>
    <cellStyle name="Neutral 23 2" xfId="4210"/>
    <cellStyle name="Neutral 23 2 2" xfId="4211"/>
    <cellStyle name="Neutral 23 3" xfId="4212"/>
    <cellStyle name="Neutral 24" xfId="4213"/>
    <cellStyle name="Neutral 24 2" xfId="4214"/>
    <cellStyle name="Neutral 24 2 2" xfId="4215"/>
    <cellStyle name="Neutral 24 3" xfId="4216"/>
    <cellStyle name="Neutral 25" xfId="4217"/>
    <cellStyle name="Neutral 25 2" xfId="4218"/>
    <cellStyle name="Neutral 25 2 2" xfId="4219"/>
    <cellStyle name="Neutral 25 3" xfId="4220"/>
    <cellStyle name="Neutral 26" xfId="4221"/>
    <cellStyle name="Neutral 26 2" xfId="4222"/>
    <cellStyle name="Neutral 26 2 2" xfId="4223"/>
    <cellStyle name="Neutral 26 3" xfId="4224"/>
    <cellStyle name="Neutral 27" xfId="4225"/>
    <cellStyle name="Neutral 27 2" xfId="4226"/>
    <cellStyle name="Neutral 27 2 2" xfId="4227"/>
    <cellStyle name="Neutral 27 3" xfId="4228"/>
    <cellStyle name="Neutral 28" xfId="4229"/>
    <cellStyle name="Neutral 28 2" xfId="4230"/>
    <cellStyle name="Neutral 28 2 2" xfId="4231"/>
    <cellStyle name="Neutral 28 3" xfId="4232"/>
    <cellStyle name="Neutral 3" xfId="4233"/>
    <cellStyle name="Neutral 3 2" xfId="4234"/>
    <cellStyle name="Neutral 3 2 2" xfId="4235"/>
    <cellStyle name="Neutral 3 3" xfId="4236"/>
    <cellStyle name="Neutral 4" xfId="4237"/>
    <cellStyle name="Neutral 4 2" xfId="4238"/>
    <cellStyle name="Neutral 4 2 2" xfId="4239"/>
    <cellStyle name="Neutral 4 3" xfId="4240"/>
    <cellStyle name="Neutral 5" xfId="4241"/>
    <cellStyle name="Neutral 5 2" xfId="4242"/>
    <cellStyle name="Neutral 5 2 2" xfId="4243"/>
    <cellStyle name="Neutral 5 3" xfId="4244"/>
    <cellStyle name="Neutral 6" xfId="4245"/>
    <cellStyle name="Neutral 6 2" xfId="4246"/>
    <cellStyle name="Neutral 6 2 2" xfId="4247"/>
    <cellStyle name="Neutral 6 3" xfId="4248"/>
    <cellStyle name="Neutral 7" xfId="4249"/>
    <cellStyle name="Neutral 7 2" xfId="4250"/>
    <cellStyle name="Neutral 7 2 2" xfId="4251"/>
    <cellStyle name="Neutral 7 3" xfId="4252"/>
    <cellStyle name="Neutral 8" xfId="4253"/>
    <cellStyle name="Neutral 8 2" xfId="4254"/>
    <cellStyle name="Neutral 8 2 2" xfId="4255"/>
    <cellStyle name="Neutral 8 3" xfId="4256"/>
    <cellStyle name="Neutral 9" xfId="4257"/>
    <cellStyle name="Neutral 9 2" xfId="4258"/>
    <cellStyle name="Neutral 9 2 2" xfId="4259"/>
    <cellStyle name="Neutral 9 3" xfId="4260"/>
    <cellStyle name="Normal" xfId="0" builtinId="0"/>
    <cellStyle name="Normal 10" xfId="4261"/>
    <cellStyle name="Normal 10 2" xfId="4262"/>
    <cellStyle name="Normal 10 2 2" xfId="4263"/>
    <cellStyle name="Normal 10 2 2 2" xfId="4264"/>
    <cellStyle name="Normal 10 2 2 3" xfId="4265"/>
    <cellStyle name="Normal 10 2 2 3 2" xfId="4266"/>
    <cellStyle name="Normal 10 2 3" xfId="4267"/>
    <cellStyle name="Normal 10 3" xfId="4268"/>
    <cellStyle name="Normal 10 3 2" xfId="4269"/>
    <cellStyle name="Normal 10 3 2 2" xfId="4270"/>
    <cellStyle name="Normal 10 3 3" xfId="4271"/>
    <cellStyle name="Normal 10 3 4" xfId="4272"/>
    <cellStyle name="Normal 10 4" xfId="4273"/>
    <cellStyle name="Normal 10 4 2" xfId="4274"/>
    <cellStyle name="Normal 10 5" xfId="4275"/>
    <cellStyle name="Normal 10 6" xfId="4276"/>
    <cellStyle name="Normal 11" xfId="4277"/>
    <cellStyle name="Normal 11 10" xfId="4278"/>
    <cellStyle name="Normal 11 10 2" xfId="4279"/>
    <cellStyle name="Normal 11 11" xfId="4280"/>
    <cellStyle name="Normal 11 2" xfId="4281"/>
    <cellStyle name="Normal 11 2 2" xfId="4282"/>
    <cellStyle name="Normal 11 2 2 2" xfId="4283"/>
    <cellStyle name="Normal 11 2 3" xfId="4284"/>
    <cellStyle name="Normal 11 2 3 2" xfId="4285"/>
    <cellStyle name="Normal 11 2 4" xfId="4286"/>
    <cellStyle name="Normal 11 2 4 2" xfId="4287"/>
    <cellStyle name="Normal 11 2 5" xfId="4288"/>
    <cellStyle name="Normal 11 2 5 2" xfId="4289"/>
    <cellStyle name="Normal 11 2 6" xfId="4290"/>
    <cellStyle name="Normal 11 2 7" xfId="4291"/>
    <cellStyle name="Normal 11 2 7 2" xfId="4292"/>
    <cellStyle name="Normal 11 2 8" xfId="4293"/>
    <cellStyle name="Normal 11 3" xfId="4294"/>
    <cellStyle name="Normal 11 3 2" xfId="4295"/>
    <cellStyle name="Normal 11 3 2 2" xfId="4296"/>
    <cellStyle name="Normal 11 3 3" xfId="4297"/>
    <cellStyle name="Normal 11 3 3 2" xfId="4298"/>
    <cellStyle name="Normal 11 3 4" xfId="4299"/>
    <cellStyle name="Normal 11 3 5" xfId="4300"/>
    <cellStyle name="Normal 11 3 5 2" xfId="4301"/>
    <cellStyle name="Normal 11 3 6" xfId="4302"/>
    <cellStyle name="Normal 11 3 6 2" xfId="4303"/>
    <cellStyle name="Normal 11 3 6 2 2" xfId="4304"/>
    <cellStyle name="Normal 11 3 6 3" xfId="4305"/>
    <cellStyle name="Normal 11 3 7" xfId="4306"/>
    <cellStyle name="Normal 11 3 8" xfId="4307"/>
    <cellStyle name="Normal 11 4" xfId="4308"/>
    <cellStyle name="Normal 11 4 2" xfId="4309"/>
    <cellStyle name="Normal 11 4 2 2" xfId="4310"/>
    <cellStyle name="Normal 11 4 2 2 2" xfId="4311"/>
    <cellStyle name="Normal 11 4 2 3" xfId="4312"/>
    <cellStyle name="Normal 11 4 2 3 2" xfId="4313"/>
    <cellStyle name="Normal 11 4 2 4" xfId="4314"/>
    <cellStyle name="Normal 11 4 3" xfId="4315"/>
    <cellStyle name="Normal 11 4 4" xfId="4316"/>
    <cellStyle name="Normal 11 4 4 2" xfId="4317"/>
    <cellStyle name="Normal 11 4 5" xfId="4318"/>
    <cellStyle name="Normal 11 5" xfId="4319"/>
    <cellStyle name="Normal 11 5 2" xfId="4320"/>
    <cellStyle name="Normal 11 5 2 2" xfId="4321"/>
    <cellStyle name="Normal 11 5 2 2 2" xfId="4322"/>
    <cellStyle name="Normal 11 5 2 3" xfId="4323"/>
    <cellStyle name="Normal 11 5 2 3 2" xfId="4324"/>
    <cellStyle name="Normal 11 5 2 4" xfId="4325"/>
    <cellStyle name="Normal 11 5 2 4 2" xfId="4326"/>
    <cellStyle name="Normal 11 5 2 4 3" xfId="4327"/>
    <cellStyle name="Normal 11 5 2 5" xfId="4328"/>
    <cellStyle name="Normal 11 5 3" xfId="4329"/>
    <cellStyle name="Normal 11 5 3 2" xfId="4330"/>
    <cellStyle name="Normal 11 5 4" xfId="4331"/>
    <cellStyle name="Normal 11 5 4 2" xfId="4332"/>
    <cellStyle name="Normal 11 5 5" xfId="4333"/>
    <cellStyle name="Normal 11 6" xfId="4334"/>
    <cellStyle name="Normal 11 6 2" xfId="4335"/>
    <cellStyle name="Normal 11 6 2 2" xfId="4336"/>
    <cellStyle name="Normal 11 6 3" xfId="4337"/>
    <cellStyle name="Normal 11 6 3 2" xfId="4338"/>
    <cellStyle name="Normal 11 6 4" xfId="4339"/>
    <cellStyle name="Normal 11 7" xfId="4340"/>
    <cellStyle name="Normal 11 7 2" xfId="4341"/>
    <cellStyle name="Normal 11 7 2 2" xfId="4342"/>
    <cellStyle name="Normal 11 7 3" xfId="4343"/>
    <cellStyle name="Normal 11 7 3 2" xfId="4344"/>
    <cellStyle name="Normal 11 7 4" xfId="4345"/>
    <cellStyle name="Normal 11 7 4 2" xfId="4346"/>
    <cellStyle name="Normal 11 7 5" xfId="4347"/>
    <cellStyle name="Normal 11 8" xfId="4348"/>
    <cellStyle name="Normal 11 9" xfId="4349"/>
    <cellStyle name="Normal 11 9 2" xfId="4350"/>
    <cellStyle name="Normal 12" xfId="4351"/>
    <cellStyle name="Normal 12 10" xfId="4352"/>
    <cellStyle name="Normal 12 10 2" xfId="4353"/>
    <cellStyle name="Normal 12 11" xfId="4354"/>
    <cellStyle name="Normal 12 11 2" xfId="4355"/>
    <cellStyle name="Normal 12 12" xfId="4356"/>
    <cellStyle name="Normal 12 13" xfId="4357"/>
    <cellStyle name="Normal 12 2" xfId="4358"/>
    <cellStyle name="Normal 12 2 2" xfId="4359"/>
    <cellStyle name="Normal 12 2 2 2" xfId="4360"/>
    <cellStyle name="Normal 12 2 3" xfId="4361"/>
    <cellStyle name="Normal 12 3" xfId="4362"/>
    <cellStyle name="Normal 12 3 2" xfId="4363"/>
    <cellStyle name="Normal 12 3 2 2" xfId="4364"/>
    <cellStyle name="Normal 12 3 3" xfId="4365"/>
    <cellStyle name="Normal 12 3 3 2" xfId="4366"/>
    <cellStyle name="Normal 12 3 4" xfId="4367"/>
    <cellStyle name="Normal 12 4" xfId="4368"/>
    <cellStyle name="Normal 12 4 2" xfId="4369"/>
    <cellStyle name="Normal 12 4 2 2" xfId="4370"/>
    <cellStyle name="Normal 12 4 2 2 2" xfId="4371"/>
    <cellStyle name="Normal 12 4 2 3" xfId="4372"/>
    <cellStyle name="Normal 12 4 2 3 2" xfId="4373"/>
    <cellStyle name="Normal 12 4 2 4" xfId="4374"/>
    <cellStyle name="Normal 12 4 3" xfId="4375"/>
    <cellStyle name="Normal 12 4 3 2" xfId="4376"/>
    <cellStyle name="Normal 12 4 4" xfId="4377"/>
    <cellStyle name="Normal 12 4 4 2" xfId="4378"/>
    <cellStyle name="Normal 12 4 5" xfId="4379"/>
    <cellStyle name="Normal 12 4 6" xfId="4380"/>
    <cellStyle name="Normal 12 5" xfId="4381"/>
    <cellStyle name="Normal 12 5 2" xfId="4382"/>
    <cellStyle name="Normal 12 5 2 2" xfId="4383"/>
    <cellStyle name="Normal 12 5 2 2 2" xfId="4384"/>
    <cellStyle name="Normal 12 5 2 3" xfId="4385"/>
    <cellStyle name="Normal 12 5 2 3 2" xfId="4386"/>
    <cellStyle name="Normal 12 5 2 4" xfId="4387"/>
    <cellStyle name="Normal 12 5 3" xfId="4388"/>
    <cellStyle name="Normal 12 5 3 2" xfId="4389"/>
    <cellStyle name="Normal 12 5 4" xfId="4390"/>
    <cellStyle name="Normal 12 5 4 2" xfId="4391"/>
    <cellStyle name="Normal 12 5 5" xfId="4392"/>
    <cellStyle name="Normal 12 5 6" xfId="4393"/>
    <cellStyle name="Normal 12 6" xfId="4394"/>
    <cellStyle name="Normal 12 6 2" xfId="4395"/>
    <cellStyle name="Normal 12 7" xfId="4396"/>
    <cellStyle name="Normal 12 7 2" xfId="4397"/>
    <cellStyle name="Normal 12 8" xfId="4398"/>
    <cellStyle name="Normal 12 8 2" xfId="4399"/>
    <cellStyle name="Normal 12 8 2 2" xfId="4400"/>
    <cellStyle name="Normal 12 8 3" xfId="4401"/>
    <cellStyle name="Normal 12 8 3 2" xfId="4402"/>
    <cellStyle name="Normal 12 8 4" xfId="4403"/>
    <cellStyle name="Normal 12 8 5" xfId="4404"/>
    <cellStyle name="Normal 12 9" xfId="4405"/>
    <cellStyle name="Normal 12 9 2" xfId="4406"/>
    <cellStyle name="Normal 12 9 2 2" xfId="4407"/>
    <cellStyle name="Normal 12 9 3" xfId="4408"/>
    <cellStyle name="Normal 12 9 3 2" xfId="4409"/>
    <cellStyle name="Normal 12 9 4" xfId="4410"/>
    <cellStyle name="Normal 12 9 4 2" xfId="4411"/>
    <cellStyle name="Normal 12 9 5" xfId="4412"/>
    <cellStyle name="Normal 12_100713 Data Request for Statistics Center Abu Dhabi" xfId="4413"/>
    <cellStyle name="Normal 13" xfId="4414"/>
    <cellStyle name="Normal 13 10" xfId="4415"/>
    <cellStyle name="Normal 13 2" xfId="4416"/>
    <cellStyle name="Normal 13 2 2" xfId="4417"/>
    <cellStyle name="Normal 13 2 2 2" xfId="4418"/>
    <cellStyle name="Normal 13 2 3" xfId="4419"/>
    <cellStyle name="Normal 13 2 3 2" xfId="4420"/>
    <cellStyle name="Normal 13 2 4" xfId="4421"/>
    <cellStyle name="Normal 13 3" xfId="4422"/>
    <cellStyle name="Normal 13 3 2" xfId="4423"/>
    <cellStyle name="Normal 13 4" xfId="4424"/>
    <cellStyle name="Normal 13 4 2" xfId="4425"/>
    <cellStyle name="Normal 13 5" xfId="4426"/>
    <cellStyle name="Normal 13 5 2" xfId="4427"/>
    <cellStyle name="Normal 13 6" xfId="4428"/>
    <cellStyle name="Normal 13 6 2" xfId="4429"/>
    <cellStyle name="Normal 13 7" xfId="4430"/>
    <cellStyle name="Normal 13 8" xfId="4431"/>
    <cellStyle name="Normal 13 8 2" xfId="4432"/>
    <cellStyle name="Normal 13 9" xfId="4433"/>
    <cellStyle name="Normal 14" xfId="4434"/>
    <cellStyle name="Normal 14 2" xfId="4435"/>
    <cellStyle name="Normal 14 2 2" xfId="4436"/>
    <cellStyle name="Normal 14 2 2 2" xfId="4437"/>
    <cellStyle name="Normal 14 2 3" xfId="4438"/>
    <cellStyle name="Normal 14 3" xfId="4439"/>
    <cellStyle name="Normal 14 3 2" xfId="4440"/>
    <cellStyle name="Normal 14 4" xfId="4441"/>
    <cellStyle name="Normal 14 4 2" xfId="4442"/>
    <cellStyle name="Normal 14 5" xfId="4443"/>
    <cellStyle name="Normal 14 6" xfId="4444"/>
    <cellStyle name="Normal 14 6 2" xfId="4445"/>
    <cellStyle name="Normal 14 7" xfId="4446"/>
    <cellStyle name="Normal 14 8" xfId="4447"/>
    <cellStyle name="Normal 15" xfId="4448"/>
    <cellStyle name="Normal 15 2" xfId="4449"/>
    <cellStyle name="Normal 15 2 2" xfId="4450"/>
    <cellStyle name="Normal 15 2 2 2" xfId="4451"/>
    <cellStyle name="Normal 15 2 3" xfId="4452"/>
    <cellStyle name="Normal 15 3" xfId="4453"/>
    <cellStyle name="Normal 15 3 2" xfId="4454"/>
    <cellStyle name="Normal 15 4" xfId="4455"/>
    <cellStyle name="Normal 15 4 2" xfId="4456"/>
    <cellStyle name="Normal 15 5" xfId="4457"/>
    <cellStyle name="Normal 15 6" xfId="4458"/>
    <cellStyle name="Normal 15 6 2" xfId="4459"/>
    <cellStyle name="Normal 15 7" xfId="4460"/>
    <cellStyle name="Normal 158" xfId="4461"/>
    <cellStyle name="Normal 158 2" xfId="4462"/>
    <cellStyle name="Normal 158 2 2" xfId="4463"/>
    <cellStyle name="Normal 158 3" xfId="4464"/>
    <cellStyle name="Normal 158 3 2" xfId="4465"/>
    <cellStyle name="Normal 158 4" xfId="4466"/>
    <cellStyle name="Normal 16" xfId="4467"/>
    <cellStyle name="Normal 16 2" xfId="4468"/>
    <cellStyle name="Normal 16 2 2" xfId="4469"/>
    <cellStyle name="Normal 16 2 2 2" xfId="4470"/>
    <cellStyle name="Normal 16 2 3" xfId="4471"/>
    <cellStyle name="Normal 16 3" xfId="4472"/>
    <cellStyle name="Normal 168 3" xfId="4473"/>
    <cellStyle name="Normal 168 3 2" xfId="4474"/>
    <cellStyle name="Normal 168 3 2 2" xfId="4475"/>
    <cellStyle name="Normal 168 3 3" xfId="4476"/>
    <cellStyle name="Normal 168 3 3 2" xfId="4477"/>
    <cellStyle name="Normal 168 3 4" xfId="4478"/>
    <cellStyle name="Normal 169" xfId="4479"/>
    <cellStyle name="Normal 169 2" xfId="4480"/>
    <cellStyle name="Normal 169 2 2" xfId="4481"/>
    <cellStyle name="Normal 169 3" xfId="4482"/>
    <cellStyle name="Normal 169 3 2" xfId="4483"/>
    <cellStyle name="Normal 169 4" xfId="4484"/>
    <cellStyle name="Normal 17" xfId="4485"/>
    <cellStyle name="Normal 17 2" xfId="4486"/>
    <cellStyle name="Normal 17 2 2" xfId="4487"/>
    <cellStyle name="Normal 17 3" xfId="4488"/>
    <cellStyle name="Normal 18" xfId="4489"/>
    <cellStyle name="Normal 18 2" xfId="4490"/>
    <cellStyle name="Normal 18 2 2" xfId="4491"/>
    <cellStyle name="Normal 18 3" xfId="4492"/>
    <cellStyle name="Normal 19" xfId="4493"/>
    <cellStyle name="Normal 19 2" xfId="4494"/>
    <cellStyle name="Normal 19 2 2" xfId="4495"/>
    <cellStyle name="Normal 19 3" xfId="4496"/>
    <cellStyle name="Normal 2" xfId="10"/>
    <cellStyle name="Normal 2 10" xfId="4497"/>
    <cellStyle name="Normal 2 10 10" xfId="4498"/>
    <cellStyle name="Normal 2 10 2" xfId="4499"/>
    <cellStyle name="Normal 2 10 2 2" xfId="4500"/>
    <cellStyle name="Normal 2 10 2 2 2" xfId="4501"/>
    <cellStyle name="Normal 2 10 2 2 2 2" xfId="4502"/>
    <cellStyle name="Normal 2 10 2 2 2 2 2" xfId="4503"/>
    <cellStyle name="Normal 2 10 2 2 2 3" xfId="4504"/>
    <cellStyle name="Normal 2 10 2 2 2 3 2" xfId="4505"/>
    <cellStyle name="Normal 2 10 2 2 2 4" xfId="4506"/>
    <cellStyle name="Normal 2 10 2 2 3" xfId="4507"/>
    <cellStyle name="Normal 2 10 2 2 3 2" xfId="4508"/>
    <cellStyle name="Normal 2 10 2 2 3 2 2" xfId="4509"/>
    <cellStyle name="Normal 2 10 2 2 3 2 2 2" xfId="4510"/>
    <cellStyle name="Normal 2 10 2 2 3 2 3" xfId="4511"/>
    <cellStyle name="Normal 2 10 2 2 3 2 3 2" xfId="4512"/>
    <cellStyle name="Normal 2 10 2 2 3 2 4" xfId="4513"/>
    <cellStyle name="Normal 2 10 2 2 3 2 4 2" xfId="4514"/>
    <cellStyle name="Normal 2 10 2 2 3 2 4 3" xfId="4515"/>
    <cellStyle name="Normal 2 10 2 2 3 2 5" xfId="4516"/>
    <cellStyle name="Normal 2 10 2 2 3 3" xfId="4517"/>
    <cellStyle name="Normal 2 10 2 2 3 3 2" xfId="4518"/>
    <cellStyle name="Normal 2 10 2 2 3 4" xfId="4519"/>
    <cellStyle name="Normal 2 10 2 2 3 4 2" xfId="4520"/>
    <cellStyle name="Normal 2 10 2 2 3 5" xfId="4521"/>
    <cellStyle name="Normal 2 10 2 2 4" xfId="4522"/>
    <cellStyle name="Normal 2 10 2 2 4 2" xfId="4523"/>
    <cellStyle name="Normal 2 10 2 2 4 2 2" xfId="4524"/>
    <cellStyle name="Normal 2 10 2 2 4 3" xfId="4525"/>
    <cellStyle name="Normal 2 10 2 2 4 3 2" xfId="4526"/>
    <cellStyle name="Normal 2 10 2 2 4 4" xfId="4527"/>
    <cellStyle name="Normal 2 10 2 2 5" xfId="4528"/>
    <cellStyle name="Normal 2 10 2 2 5 2" xfId="4529"/>
    <cellStyle name="Normal 2 10 2 2 6" xfId="4530"/>
    <cellStyle name="Normal 2 10 2 2 6 2" xfId="4531"/>
    <cellStyle name="Normal 2 10 2 2 7" xfId="4532"/>
    <cellStyle name="Normal 2 10 2 2 8" xfId="4533"/>
    <cellStyle name="Normal 2 10 2 3" xfId="4534"/>
    <cellStyle name="Normal 2 10 2 3 2" xfId="4535"/>
    <cellStyle name="Normal 2 10 2 4" xfId="4536"/>
    <cellStyle name="Normal 2 10 2 5" xfId="4537"/>
    <cellStyle name="Normal 2 10 2 5 2" xfId="4538"/>
    <cellStyle name="Normal 2 10 2 6" xfId="4539"/>
    <cellStyle name="Normal 2 10 3" xfId="4540"/>
    <cellStyle name="Normal 2 10 3 2" xfId="4541"/>
    <cellStyle name="Normal 2 10 3 2 2" xfId="4542"/>
    <cellStyle name="Normal 2 10 3 2 2 2" xfId="4543"/>
    <cellStyle name="Normal 2 10 3 2 3" xfId="4544"/>
    <cellStyle name="Normal 2 10 3 2 3 2" xfId="4545"/>
    <cellStyle name="Normal 2 10 3 2 4" xfId="4546"/>
    <cellStyle name="Normal 2 10 3 3" xfId="4547"/>
    <cellStyle name="Normal 2 10 3 3 2" xfId="4548"/>
    <cellStyle name="Normal 2 10 3 4" xfId="4549"/>
    <cellStyle name="Normal 2 10 3 4 2" xfId="4550"/>
    <cellStyle name="Normal 2 10 3 5" xfId="4551"/>
    <cellStyle name="Normal 2 10 3 6" xfId="4552"/>
    <cellStyle name="Normal 2 10 4" xfId="4553"/>
    <cellStyle name="Normal 2 10 4 2" xfId="4554"/>
    <cellStyle name="Normal 2 10 4 2 2" xfId="4555"/>
    <cellStyle name="Normal 2 10 4 2 2 2" xfId="4556"/>
    <cellStyle name="Normal 2 10 4 2 3" xfId="4557"/>
    <cellStyle name="Normal 2 10 4 2 3 2" xfId="4558"/>
    <cellStyle name="Normal 2 10 4 2 4" xfId="4559"/>
    <cellStyle name="Normal 2 10 4 3" xfId="4560"/>
    <cellStyle name="Normal 2 10 4 4" xfId="4561"/>
    <cellStyle name="Normal 2 10 4 4 2" xfId="4562"/>
    <cellStyle name="Normal 2 10 4 5" xfId="4563"/>
    <cellStyle name="Normal 2 10 5" xfId="4564"/>
    <cellStyle name="Normal 2 10 5 2" xfId="4565"/>
    <cellStyle name="Normal 2 10 5 2 2" xfId="4566"/>
    <cellStyle name="Normal 2 10 5 2 2 2" xfId="4567"/>
    <cellStyle name="Normal 2 10 5 2 3" xfId="4568"/>
    <cellStyle name="Normal 2 10 5 2 3 2" xfId="4569"/>
    <cellStyle name="Normal 2 10 5 2 4" xfId="4570"/>
    <cellStyle name="Normal 2 10 5 2 4 2" xfId="4571"/>
    <cellStyle name="Normal 2 10 5 2 4 3" xfId="4572"/>
    <cellStyle name="Normal 2 10 5 2 5" xfId="4573"/>
    <cellStyle name="Normal 2 10 5 3" xfId="4574"/>
    <cellStyle name="Normal 2 10 5 3 2" xfId="4575"/>
    <cellStyle name="Normal 2 10 5 4" xfId="4576"/>
    <cellStyle name="Normal 2 10 5 4 2" xfId="4577"/>
    <cellStyle name="Normal 2 10 5 5" xfId="4578"/>
    <cellStyle name="Normal 2 10 6" xfId="4579"/>
    <cellStyle name="Normal 2 10 6 2" xfId="4580"/>
    <cellStyle name="Normal 2 10 6 2 2" xfId="4581"/>
    <cellStyle name="Normal 2 10 6 3" xfId="4582"/>
    <cellStyle name="Normal 2 10 6 3 2" xfId="4583"/>
    <cellStyle name="Normal 2 10 6 4" xfId="4584"/>
    <cellStyle name="Normal 2 10 7" xfId="4585"/>
    <cellStyle name="Normal 2 10 8" xfId="4586"/>
    <cellStyle name="Normal 2 10 8 2" xfId="4587"/>
    <cellStyle name="Normal 2 10 9" xfId="4588"/>
    <cellStyle name="Normal 2 11" xfId="36"/>
    <cellStyle name="Normal 2 11 2" xfId="4589"/>
    <cellStyle name="Normal 2 11 2 10" xfId="4590"/>
    <cellStyle name="Normal 2 11 2 2" xfId="4591"/>
    <cellStyle name="Normal 2 11 2 2 2" xfId="4592"/>
    <cellStyle name="Normal 2 11 2 2 2 2" xfId="4593"/>
    <cellStyle name="Normal 2 11 2 2 2 3" xfId="4594"/>
    <cellStyle name="Normal 2 11 2 2 3" xfId="4595"/>
    <cellStyle name="Normal 2 11 2 2 4" xfId="4596"/>
    <cellStyle name="Normal 2 11 2 3" xfId="4597"/>
    <cellStyle name="Normal 2 11 2 3 2" xfId="4598"/>
    <cellStyle name="Normal 2 11 2 3 3" xfId="4599"/>
    <cellStyle name="Normal 2 11 2 4" xfId="4600"/>
    <cellStyle name="Normal 2 11 2 4 2" xfId="4601"/>
    <cellStyle name="Normal 2 11 2 4 3" xfId="4602"/>
    <cellStyle name="Normal 2 11 2 5" xfId="4603"/>
    <cellStyle name="Normal 2 11 2 5 2" xfId="4604"/>
    <cellStyle name="Normal 2 11 2 6" xfId="4605"/>
    <cellStyle name="Normal 2 11 2 6 2" xfId="4606"/>
    <cellStyle name="Normal 2 11 2 6 3" xfId="4607"/>
    <cellStyle name="Normal 2 11 2 7" xfId="4608"/>
    <cellStyle name="Normal 2 11 2 7 2" xfId="4609"/>
    <cellStyle name="Normal 2 11 2 8" xfId="4610"/>
    <cellStyle name="Normal 2 11 2 8 2" xfId="4611"/>
    <cellStyle name="Normal 2 11 2 9" xfId="4612"/>
    <cellStyle name="Normal 2 11 3" xfId="4613"/>
    <cellStyle name="Normal 2 11 3 2" xfId="4614"/>
    <cellStyle name="Normal 2 11 3 2 2" xfId="4615"/>
    <cellStyle name="Normal 2 11 3 3" xfId="4616"/>
    <cellStyle name="Normal 2 11 4" xfId="4617"/>
    <cellStyle name="Normal 2 11 4 2" xfId="4618"/>
    <cellStyle name="Normal 2 11 4 2 2" xfId="4619"/>
    <cellStyle name="Normal 2 11 4 3" xfId="4620"/>
    <cellStyle name="Normal 2 11 5" xfId="4621"/>
    <cellStyle name="Normal 2 11 5 2" xfId="4622"/>
    <cellStyle name="Normal 2 11 5 2 2" xfId="4623"/>
    <cellStyle name="Normal 2 11 5 3" xfId="4624"/>
    <cellStyle name="Normal 2 11 6" xfId="4625"/>
    <cellStyle name="Normal 2 11 6 2" xfId="4626"/>
    <cellStyle name="Normal 2 11 7" xfId="4627"/>
    <cellStyle name="Normal 2 11 7 2" xfId="4628"/>
    <cellStyle name="Normal 2 11 8" xfId="4629"/>
    <cellStyle name="Normal 2 11_100713 Data Request for Statistics Center Abu Dhabi" xfId="4630"/>
    <cellStyle name="Normal 2 12" xfId="4631"/>
    <cellStyle name="Normal 2 12 10" xfId="4632"/>
    <cellStyle name="Normal 2 12 2" xfId="4633"/>
    <cellStyle name="Normal 2 12 2 2" xfId="4634"/>
    <cellStyle name="Normal 2 12 2 2 2" xfId="4635"/>
    <cellStyle name="Normal 2 12 2 2 2 2" xfId="4636"/>
    <cellStyle name="Normal 2 12 2 2 3" xfId="4637"/>
    <cellStyle name="Normal 2 12 2 2 3 2" xfId="4638"/>
    <cellStyle name="Normal 2 12 2 2 4" xfId="4639"/>
    <cellStyle name="Normal 2 12 2 3" xfId="4640"/>
    <cellStyle name="Normal 2 12 2 3 2" xfId="4641"/>
    <cellStyle name="Normal 2 12 2 3 2 2" xfId="4642"/>
    <cellStyle name="Normal 2 12 2 3 3" xfId="4643"/>
    <cellStyle name="Normal 2 12 2 3 3 2" xfId="4644"/>
    <cellStyle name="Normal 2 12 2 3 4" xfId="4645"/>
    <cellStyle name="Normal 2 12 2 4" xfId="4646"/>
    <cellStyle name="Normal 2 12 2 4 2" xfId="4647"/>
    <cellStyle name="Normal 2 12 2 5" xfId="4648"/>
    <cellStyle name="Normal 2 12 2 5 2" xfId="4649"/>
    <cellStyle name="Normal 2 12 2 6" xfId="4650"/>
    <cellStyle name="Normal 2 12 2 7" xfId="4651"/>
    <cellStyle name="Normal 2 12 3" xfId="4652"/>
    <cellStyle name="Normal 2 12 3 2" xfId="4653"/>
    <cellStyle name="Normal 2 12 3 2 2" xfId="4654"/>
    <cellStyle name="Normal 2 12 3 3" xfId="4655"/>
    <cellStyle name="Normal 2 12 3 3 2" xfId="4656"/>
    <cellStyle name="Normal 2 12 3 4" xfId="4657"/>
    <cellStyle name="Normal 2 12 3 5" xfId="4658"/>
    <cellStyle name="Normal 2 12 3 5 2" xfId="4659"/>
    <cellStyle name="Normal 2 12 3 6" xfId="4660"/>
    <cellStyle name="Normal 2 12 4" xfId="4661"/>
    <cellStyle name="Normal 2 12 4 2" xfId="4662"/>
    <cellStyle name="Normal 2 12 4 2 2" xfId="4663"/>
    <cellStyle name="Normal 2 12 4 2 2 2" xfId="4664"/>
    <cellStyle name="Normal 2 12 4 2 3" xfId="4665"/>
    <cellStyle name="Normal 2 12 4 2 3 2" xfId="4666"/>
    <cellStyle name="Normal 2 12 4 2 4" xfId="4667"/>
    <cellStyle name="Normal 2 12 4 3" xfId="4668"/>
    <cellStyle name="Normal 2 12 4 3 2" xfId="4669"/>
    <cellStyle name="Normal 2 12 4 4" xfId="4670"/>
    <cellStyle name="Normal 2 12 4 4 2" xfId="4671"/>
    <cellStyle name="Normal 2 12 4 5" xfId="4672"/>
    <cellStyle name="Normal 2 12 4 5 2" xfId="4673"/>
    <cellStyle name="Normal 2 12 4 6" xfId="4674"/>
    <cellStyle name="Normal 2 12 4 7" xfId="4675"/>
    <cellStyle name="Normal 2 12 5" xfId="4676"/>
    <cellStyle name="Normal 2 12 5 2" xfId="4677"/>
    <cellStyle name="Normal 2 12 5 2 2" xfId="4678"/>
    <cellStyle name="Normal 2 12 5 2 2 2" xfId="4679"/>
    <cellStyle name="Normal 2 12 5 2 3" xfId="4680"/>
    <cellStyle name="Normal 2 12 5 2 3 2" xfId="4681"/>
    <cellStyle name="Normal 2 12 5 2 4" xfId="4682"/>
    <cellStyle name="Normal 2 12 5 2 4 2" xfId="4683"/>
    <cellStyle name="Normal 2 12 5 2 4 3" xfId="4684"/>
    <cellStyle name="Normal 2 12 5 2 5" xfId="4685"/>
    <cellStyle name="Normal 2 12 5 3" xfId="4686"/>
    <cellStyle name="Normal 2 12 5 3 2" xfId="4687"/>
    <cellStyle name="Normal 2 12 5 4" xfId="4688"/>
    <cellStyle name="Normal 2 12 5 4 2" xfId="4689"/>
    <cellStyle name="Normal 2 12 5 5" xfId="4690"/>
    <cellStyle name="Normal 2 12 6" xfId="4691"/>
    <cellStyle name="Normal 2 12 6 2" xfId="4692"/>
    <cellStyle name="Normal 2 12 6 2 2" xfId="4693"/>
    <cellStyle name="Normal 2 12 6 3" xfId="4694"/>
    <cellStyle name="Normal 2 12 6 3 2" xfId="4695"/>
    <cellStyle name="Normal 2 12 6 4" xfId="4696"/>
    <cellStyle name="Normal 2 12 7" xfId="4697"/>
    <cellStyle name="Normal 2 12 7 2" xfId="4698"/>
    <cellStyle name="Normal 2 12 8" xfId="4699"/>
    <cellStyle name="Normal 2 12 8 2" xfId="4700"/>
    <cellStyle name="Normal 2 12 9" xfId="4701"/>
    <cellStyle name="Normal 2 13" xfId="4702"/>
    <cellStyle name="Normal 2 13 2" xfId="4703"/>
    <cellStyle name="Normal 2 13 2 2" xfId="4704"/>
    <cellStyle name="Normal 2 13 3" xfId="4705"/>
    <cellStyle name="Normal 2 13 3 2" xfId="4706"/>
    <cellStyle name="Normal 2 13 4" xfId="4707"/>
    <cellStyle name="Normal 2 14" xfId="4708"/>
    <cellStyle name="Normal 2 14 2" xfId="4709"/>
    <cellStyle name="Normal 2 14 2 2" xfId="4710"/>
    <cellStyle name="Normal 2 14 2 2 2" xfId="4711"/>
    <cellStyle name="Normal 2 14 2 3" xfId="4712"/>
    <cellStyle name="Normal 2 14 2 3 2" xfId="4713"/>
    <cellStyle name="Normal 2 14 2 4" xfId="4714"/>
    <cellStyle name="Normal 2 14 2 5" xfId="4715"/>
    <cellStyle name="Normal 2 14 2 5 2" xfId="4716"/>
    <cellStyle name="Normal 2 14 2 6" xfId="4717"/>
    <cellStyle name="Normal 2 14 3" xfId="4718"/>
    <cellStyle name="Normal 2 14 3 2" xfId="4719"/>
    <cellStyle name="Normal 2 14 3 2 2" xfId="4720"/>
    <cellStyle name="Normal 2 14 3 2 2 2" xfId="4721"/>
    <cellStyle name="Normal 2 14 3 2 3" xfId="4722"/>
    <cellStyle name="Normal 2 14 3 2 3 2" xfId="4723"/>
    <cellStyle name="Normal 2 14 3 2 4" xfId="4724"/>
    <cellStyle name="Normal 2 14 3 3" xfId="4725"/>
    <cellStyle name="Normal 2 14 3 4" xfId="4726"/>
    <cellStyle name="Normal 2 14 3 4 2" xfId="4727"/>
    <cellStyle name="Normal 2 14 3 5" xfId="4728"/>
    <cellStyle name="Normal 2 14 4" xfId="4729"/>
    <cellStyle name="Normal 2 14 4 2" xfId="4730"/>
    <cellStyle name="Normal 2 14 4 2 2" xfId="4731"/>
    <cellStyle name="Normal 2 14 4 3" xfId="4732"/>
    <cellStyle name="Normal 2 14 4 3 2" xfId="4733"/>
    <cellStyle name="Normal 2 14 4 4" xfId="4734"/>
    <cellStyle name="Normal 2 14 4 5" xfId="4735"/>
    <cellStyle name="Normal 2 14 5" xfId="4736"/>
    <cellStyle name="Normal 2 14 5 2" xfId="4737"/>
    <cellStyle name="Normal 2 14 5 2 2" xfId="4738"/>
    <cellStyle name="Normal 2 14 5 3" xfId="4739"/>
    <cellStyle name="Normal 2 14 5 3 2" xfId="4740"/>
    <cellStyle name="Normal 2 14 5 4" xfId="4741"/>
    <cellStyle name="Normal 2 14 6" xfId="4742"/>
    <cellStyle name="Normal 2 14 7" xfId="4743"/>
    <cellStyle name="Normal 2 14 7 2" xfId="4744"/>
    <cellStyle name="Normal 2 14 8" xfId="4745"/>
    <cellStyle name="Normal 2 14 9" xfId="4746"/>
    <cellStyle name="Normal 2 15" xfId="4747"/>
    <cellStyle name="Normal 2 15 2" xfId="4748"/>
    <cellStyle name="Normal 2 15 2 2" xfId="4749"/>
    <cellStyle name="Normal 2 15 3" xfId="4750"/>
    <cellStyle name="Normal 2 16" xfId="4751"/>
    <cellStyle name="Normal 2 16 2" xfId="4752"/>
    <cellStyle name="Normal 2 16 2 2" xfId="4753"/>
    <cellStyle name="Normal 2 16 3" xfId="4754"/>
    <cellStyle name="Normal 2 17" xfId="4755"/>
    <cellStyle name="Normal 2 17 2" xfId="4756"/>
    <cellStyle name="Normal 2 17 2 2" xfId="4757"/>
    <cellStyle name="Normal 2 17 3" xfId="4758"/>
    <cellStyle name="Normal 2 18" xfId="4759"/>
    <cellStyle name="Normal 2 18 2" xfId="4760"/>
    <cellStyle name="Normal 2 18 2 2" xfId="4761"/>
    <cellStyle name="Normal 2 18 3" xfId="4762"/>
    <cellStyle name="Normal 2 19" xfId="4763"/>
    <cellStyle name="Normal 2 19 2" xfId="4764"/>
    <cellStyle name="Normal 2 19 2 2" xfId="4765"/>
    <cellStyle name="Normal 2 19 3" xfId="4766"/>
    <cellStyle name="Normal 2 2" xfId="11"/>
    <cellStyle name="Normal 2 2 10" xfId="4767"/>
    <cellStyle name="Normal 2 2 10 2" xfId="4768"/>
    <cellStyle name="Normal 2 2 10 2 2" xfId="4769"/>
    <cellStyle name="Normal 2 2 10 2 2 2" xfId="4770"/>
    <cellStyle name="Normal 2 2 10 2 2 2 2" xfId="4771"/>
    <cellStyle name="Normal 2 2 10 2 2 3" xfId="4772"/>
    <cellStyle name="Normal 2 2 10 2 2 3 2" xfId="4773"/>
    <cellStyle name="Normal 2 2 10 2 2 4" xfId="4774"/>
    <cellStyle name="Normal 2 2 10 2 3" xfId="4775"/>
    <cellStyle name="Normal 2 2 10 2 3 2" xfId="4776"/>
    <cellStyle name="Normal 2 2 10 2 4" xfId="4777"/>
    <cellStyle name="Normal 2 2 10 2 4 2" xfId="4778"/>
    <cellStyle name="Normal 2 2 10 2 5" xfId="4779"/>
    <cellStyle name="Normal 2 2 10 2 6" xfId="4780"/>
    <cellStyle name="Normal 2 2 10 3" xfId="4781"/>
    <cellStyle name="Normal 2 2 10 3 2" xfId="4782"/>
    <cellStyle name="Normal 2 2 10 3 2 2" xfId="4783"/>
    <cellStyle name="Normal 2 2 10 3 3" xfId="4784"/>
    <cellStyle name="Normal 2 2 10 3 3 2" xfId="4785"/>
    <cellStyle name="Normal 2 2 10 3 4" xfId="4786"/>
    <cellStyle name="Normal 2 2 10 4" xfId="4787"/>
    <cellStyle name="Normal 2 2 10 4 2" xfId="4788"/>
    <cellStyle name="Normal 2 2 10 4 2 2" xfId="4789"/>
    <cellStyle name="Normal 2 2 10 4 3" xfId="4790"/>
    <cellStyle name="Normal 2 2 10 4 3 2" xfId="4791"/>
    <cellStyle name="Normal 2 2 10 4 4" xfId="4792"/>
    <cellStyle name="Normal 2 2 10 5" xfId="4793"/>
    <cellStyle name="Normal 2 2 10 5 2" xfId="4794"/>
    <cellStyle name="Normal 2 2 10 6" xfId="4795"/>
    <cellStyle name="Normal 2 2 10 6 2" xfId="4796"/>
    <cellStyle name="Normal 2 2 10 7" xfId="4797"/>
    <cellStyle name="Normal 2 2 10 8" xfId="4798"/>
    <cellStyle name="Normal 2 2 11" xfId="4799"/>
    <cellStyle name="Normal 2 2 11 2" xfId="4800"/>
    <cellStyle name="Normal 2 2 11 2 2" xfId="4801"/>
    <cellStyle name="Normal 2 2 11 3" xfId="4802"/>
    <cellStyle name="Normal 2 2 12" xfId="4803"/>
    <cellStyle name="Normal 2 2 12 2" xfId="4804"/>
    <cellStyle name="Normal 2 2 12 2 2" xfId="4805"/>
    <cellStyle name="Normal 2 2 12 3" xfId="4806"/>
    <cellStyle name="Normal 2 2 13" xfId="4807"/>
    <cellStyle name="Normal 2 2 13 2" xfId="4808"/>
    <cellStyle name="Normal 2 2 13 2 2" xfId="4809"/>
    <cellStyle name="Normal 2 2 13 3" xfId="4810"/>
    <cellStyle name="Normal 2 2 14" xfId="4811"/>
    <cellStyle name="Normal 2 2 14 2" xfId="4812"/>
    <cellStyle name="Normal 2 2 14 2 2" xfId="4813"/>
    <cellStyle name="Normal 2 2 14 3" xfId="4814"/>
    <cellStyle name="Normal 2 2 15" xfId="4815"/>
    <cellStyle name="Normal 2 2 15 2" xfId="4816"/>
    <cellStyle name="Normal 2 2 15 2 2" xfId="4817"/>
    <cellStyle name="Normal 2 2 15 3" xfId="4818"/>
    <cellStyle name="Normal 2 2 16" xfId="4819"/>
    <cellStyle name="Normal 2 2 16 2" xfId="4820"/>
    <cellStyle name="Normal 2 2 16 2 2" xfId="4821"/>
    <cellStyle name="Normal 2 2 16 3" xfId="4822"/>
    <cellStyle name="Normal 2 2 17" xfId="4823"/>
    <cellStyle name="Normal 2 2 17 2" xfId="4824"/>
    <cellStyle name="Normal 2 2 17 2 2" xfId="4825"/>
    <cellStyle name="Normal 2 2 17 2 2 2" xfId="4826"/>
    <cellStyle name="Normal 2 2 17 2 2 2 2" xfId="4827"/>
    <cellStyle name="Normal 2 2 17 2 2 3" xfId="4828"/>
    <cellStyle name="Normal 2 2 17 2 2 3 2" xfId="4829"/>
    <cellStyle name="Normal 2 2 17 2 2 4" xfId="4830"/>
    <cellStyle name="Normal 2 2 17 2 3" xfId="4831"/>
    <cellStyle name="Normal 2 2 17 2 3 2" xfId="4832"/>
    <cellStyle name="Normal 2 2 17 2 4" xfId="4833"/>
    <cellStyle name="Normal 2 2 17 2 4 2" xfId="4834"/>
    <cellStyle name="Normal 2 2 17 2 5" xfId="4835"/>
    <cellStyle name="Normal 2 2 17 2 6" xfId="4836"/>
    <cellStyle name="Normal 2 2 17 3" xfId="4837"/>
    <cellStyle name="Normal 2 2 17 3 2" xfId="4838"/>
    <cellStyle name="Normal 2 2 17 3 2 2" xfId="4839"/>
    <cellStyle name="Normal 2 2 17 3 3" xfId="4840"/>
    <cellStyle name="Normal 2 2 17 3 3 2" xfId="4841"/>
    <cellStyle name="Normal 2 2 17 3 4" xfId="4842"/>
    <cellStyle name="Normal 2 2 17 4" xfId="4843"/>
    <cellStyle name="Normal 2 2 17 4 2" xfId="4844"/>
    <cellStyle name="Normal 2 2 17 5" xfId="4845"/>
    <cellStyle name="Normal 2 2 17 5 2" xfId="4846"/>
    <cellStyle name="Normal 2 2 17 6" xfId="4847"/>
    <cellStyle name="Normal 2 2 17 7" xfId="4848"/>
    <cellStyle name="Normal 2 2 18" xfId="4849"/>
    <cellStyle name="Normal 2 2 18 2" xfId="4850"/>
    <cellStyle name="Normal 2 2 18 2 2" xfId="4851"/>
    <cellStyle name="Normal 2 2 18 3" xfId="4852"/>
    <cellStyle name="Normal 2 2 19" xfId="4853"/>
    <cellStyle name="Normal 2 2 19 2" xfId="4854"/>
    <cellStyle name="Normal 2 2 19 2 2" xfId="4855"/>
    <cellStyle name="Normal 2 2 19 3" xfId="4856"/>
    <cellStyle name="Normal 2 2 2" xfId="12"/>
    <cellStyle name="Normal 2 2 2 10" xfId="4857"/>
    <cellStyle name="Normal 2 2 2 11" xfId="4858"/>
    <cellStyle name="Normal 2 2 2 2" xfId="13"/>
    <cellStyle name="Normal 2 2 2 2 2" xfId="4859"/>
    <cellStyle name="Normal 2 2 2 2 2 2" xfId="4860"/>
    <cellStyle name="Normal 2 2 2 2 3" xfId="4861"/>
    <cellStyle name="Normal 2 2 2 2 3 2" xfId="4862"/>
    <cellStyle name="Normal 2 2 2 2 4" xfId="4863"/>
    <cellStyle name="Normal 2 2 2 2 4 2" xfId="4864"/>
    <cellStyle name="Normal 2 2 2 2 4 3" xfId="4865"/>
    <cellStyle name="Normal 2 2 2 2 5" xfId="4866"/>
    <cellStyle name="Normal 2 2 2 2 6" xfId="4867"/>
    <cellStyle name="Normal 2 2 2 2 6 2" xfId="4868"/>
    <cellStyle name="Normal 2 2 2 2 7" xfId="4869"/>
    <cellStyle name="Normal 2 2 2 2 8" xfId="4870"/>
    <cellStyle name="Normal 2 2 2 3" xfId="4871"/>
    <cellStyle name="Normal 2 2 2 3 2" xfId="4872"/>
    <cellStyle name="Normal 2 2 2 3 2 2" xfId="4873"/>
    <cellStyle name="Normal 2 2 2 3 2 2 2" xfId="4874"/>
    <cellStyle name="Normal 2 2 2 3 2 2 2 2" xfId="4875"/>
    <cellStyle name="Normal 2 2 2 3 2 2 3" xfId="4876"/>
    <cellStyle name="Normal 2 2 2 3 2 2 3 2" xfId="4877"/>
    <cellStyle name="Normal 2 2 2 3 2 2 4" xfId="4878"/>
    <cellStyle name="Normal 2 2 2 3 2 3" xfId="4879"/>
    <cellStyle name="Normal 2 2 2 3 2 3 2" xfId="4880"/>
    <cellStyle name="Normal 2 2 2 3 2 4" xfId="4881"/>
    <cellStyle name="Normal 2 2 2 3 2 4 2" xfId="4882"/>
    <cellStyle name="Normal 2 2 2 3 2 5" xfId="4883"/>
    <cellStyle name="Normal 2 2 2 3 2 6" xfId="4884"/>
    <cellStyle name="Normal 2 2 2 3 3" xfId="4885"/>
    <cellStyle name="Normal 2 2 2 3 3 2" xfId="4886"/>
    <cellStyle name="Normal 2 2 2 3 4" xfId="4887"/>
    <cellStyle name="Normal 2 2 2 3 4 2" xfId="4888"/>
    <cellStyle name="Normal 2 2 2 3 4 2 2" xfId="4889"/>
    <cellStyle name="Normal 2 2 2 3 4 3" xfId="4890"/>
    <cellStyle name="Normal 2 2 2 3 4 3 2" xfId="4891"/>
    <cellStyle name="Normal 2 2 2 3 4 4" xfId="4892"/>
    <cellStyle name="Normal 2 2 2 3 4 5" xfId="4893"/>
    <cellStyle name="Normal 2 2 2 3 5" xfId="4894"/>
    <cellStyle name="Normal 2 2 2 3 5 2" xfId="4895"/>
    <cellStyle name="Normal 2 2 2 3 5 2 2" xfId="4896"/>
    <cellStyle name="Normal 2 2 2 3 5 3" xfId="4897"/>
    <cellStyle name="Normal 2 2 2 3 5 4" xfId="4898"/>
    <cellStyle name="Normal 2 2 2 3 5 4 2" xfId="4899"/>
    <cellStyle name="Normal 2 2 2 3 5 5" xfId="4900"/>
    <cellStyle name="Normal 2 2 2 3 6" xfId="4901"/>
    <cellStyle name="Normal 2 2 2 3 6 2" xfId="4902"/>
    <cellStyle name="Normal 2 2 2 4" xfId="4903"/>
    <cellStyle name="Normal 2 2 2 4 2" xfId="4904"/>
    <cellStyle name="Normal 2 2 2 4 2 2" xfId="4905"/>
    <cellStyle name="Normal 2 2 2 4 2 2 2" xfId="4906"/>
    <cellStyle name="Normal 2 2 2 4 2 2 2 2" xfId="4907"/>
    <cellStyle name="Normal 2 2 2 4 2 2 3" xfId="4908"/>
    <cellStyle name="Normal 2 2 2 4 2 2 3 2" xfId="4909"/>
    <cellStyle name="Normal 2 2 2 4 2 2 4" xfId="4910"/>
    <cellStyle name="Normal 2 2 2 4 2 3" xfId="4911"/>
    <cellStyle name="Normal 2 2 2 4 2 3 2" xfId="4912"/>
    <cellStyle name="Normal 2 2 2 4 2 4" xfId="4913"/>
    <cellStyle name="Normal 2 2 2 4 2 4 2" xfId="4914"/>
    <cellStyle name="Normal 2 2 2 4 2 5" xfId="4915"/>
    <cellStyle name="Normal 2 2 2 4 2 6" xfId="4916"/>
    <cellStyle name="Normal 2 2 2 4 3" xfId="4917"/>
    <cellStyle name="Normal 2 2 2 4 3 2" xfId="4918"/>
    <cellStyle name="Normal 2 2 2 4 4" xfId="4919"/>
    <cellStyle name="Normal 2 2 2 4 4 2" xfId="4920"/>
    <cellStyle name="Normal 2 2 2 4 4 2 2" xfId="4921"/>
    <cellStyle name="Normal 2 2 2 4 4 3" xfId="4922"/>
    <cellStyle name="Normal 2 2 2 4 4 3 2" xfId="4923"/>
    <cellStyle name="Normal 2 2 2 4 4 4" xfId="4924"/>
    <cellStyle name="Normal 2 2 2 4 5" xfId="4925"/>
    <cellStyle name="Normal 2 2 2 4 5 2" xfId="4926"/>
    <cellStyle name="Normal 2 2 2 4 5 2 2" xfId="4927"/>
    <cellStyle name="Normal 2 2 2 4 5 3" xfId="4928"/>
    <cellStyle name="Normal 2 2 2 4 5 3 2" xfId="4929"/>
    <cellStyle name="Normal 2 2 2 4 5 4" xfId="4930"/>
    <cellStyle name="Normal 2 2 2 4 6" xfId="4931"/>
    <cellStyle name="Normal 2 2 2 4 6 2" xfId="4932"/>
    <cellStyle name="Normal 2 2 2 4 7" xfId="4933"/>
    <cellStyle name="Normal 2 2 2 4 7 2" xfId="4934"/>
    <cellStyle name="Normal 2 2 2 4 8" xfId="4935"/>
    <cellStyle name="Normal 2 2 2 4 9" xfId="4936"/>
    <cellStyle name="Normal 2 2 2 5" xfId="4937"/>
    <cellStyle name="Normal 2 2 2 5 2" xfId="4938"/>
    <cellStyle name="Normal 2 2 2 6" xfId="4939"/>
    <cellStyle name="Normal 2 2 2 6 2" xfId="4940"/>
    <cellStyle name="Normal 2 2 2 7" xfId="4941"/>
    <cellStyle name="Normal 2 2 2 7 2" xfId="4942"/>
    <cellStyle name="Normal 2 2 2 8" xfId="4943"/>
    <cellStyle name="Normal 2 2 2 8 2" xfId="4944"/>
    <cellStyle name="Normal 2 2 2 9" xfId="4945"/>
    <cellStyle name="Normal 2 2 2 9 2" xfId="4946"/>
    <cellStyle name="Normal 2 2 2 9 2 2" xfId="4947"/>
    <cellStyle name="Normal 2 2 2 9 3" xfId="4948"/>
    <cellStyle name="Normal 2 2 2 9 3 2" xfId="4949"/>
    <cellStyle name="Normal 2 2 2 9 4" xfId="4950"/>
    <cellStyle name="Normal 2 2 20" xfId="4951"/>
    <cellStyle name="Normal 2 2 20 2" xfId="4952"/>
    <cellStyle name="Normal 2 2 20 2 2" xfId="4953"/>
    <cellStyle name="Normal 2 2 20 3" xfId="4954"/>
    <cellStyle name="Normal 2 2 21" xfId="4955"/>
    <cellStyle name="Normal 2 2 21 2" xfId="4956"/>
    <cellStyle name="Normal 2 2 21 2 2" xfId="4957"/>
    <cellStyle name="Normal 2 2 21 3" xfId="4958"/>
    <cellStyle name="Normal 2 2 22" xfId="4959"/>
    <cellStyle name="Normal 2 2 22 2" xfId="4960"/>
    <cellStyle name="Normal 2 2 22 2 2" xfId="4961"/>
    <cellStyle name="Normal 2 2 22 3" xfId="4962"/>
    <cellStyle name="Normal 2 2 23" xfId="4963"/>
    <cellStyle name="Normal 2 2 23 2" xfId="4964"/>
    <cellStyle name="Normal 2 2 23 2 2" xfId="4965"/>
    <cellStyle name="Normal 2 2 23 3" xfId="4966"/>
    <cellStyle name="Normal 2 2 24" xfId="4967"/>
    <cellStyle name="Normal 2 2 24 2" xfId="4968"/>
    <cellStyle name="Normal 2 2 24 2 2" xfId="4969"/>
    <cellStyle name="Normal 2 2 24 3" xfId="4970"/>
    <cellStyle name="Normal 2 2 25" xfId="4971"/>
    <cellStyle name="Normal 2 2 25 2" xfId="4972"/>
    <cellStyle name="Normal 2 2 25 2 2" xfId="4973"/>
    <cellStyle name="Normal 2 2 25 3" xfId="4974"/>
    <cellStyle name="Normal 2 2 25 3 2" xfId="4975"/>
    <cellStyle name="Normal 2 2 25 4" xfId="4976"/>
    <cellStyle name="Normal 2 2 25 5" xfId="4977"/>
    <cellStyle name="Normal 2 2 25 5 2" xfId="4978"/>
    <cellStyle name="Normal 2 2 25 6" xfId="4979"/>
    <cellStyle name="Normal 2 2 26" xfId="4980"/>
    <cellStyle name="Normal 2 2 26 2" xfId="4981"/>
    <cellStyle name="Normal 2 2 26 2 2" xfId="4982"/>
    <cellStyle name="Normal 2 2 26 3" xfId="4983"/>
    <cellStyle name="Normal 2 2 26 3 2" xfId="4984"/>
    <cellStyle name="Normal 2 2 26 4" xfId="4985"/>
    <cellStyle name="Normal 2 2 27" xfId="4986"/>
    <cellStyle name="Normal 2 2 27 2" xfId="4987"/>
    <cellStyle name="Normal 2 2 28" xfId="4988"/>
    <cellStyle name="Normal 2 2 3" xfId="14"/>
    <cellStyle name="Normal 2 2 3 10" xfId="4989"/>
    <cellStyle name="Normal 2 2 3 10 2" xfId="4990"/>
    <cellStyle name="Normal 2 2 3 11" xfId="4991"/>
    <cellStyle name="Normal 2 2 3 11 2" xfId="4992"/>
    <cellStyle name="Normal 2 2 3 11 2 2" xfId="4993"/>
    <cellStyle name="Normal 2 2 3 11 3" xfId="4994"/>
    <cellStyle name="Normal 2 2 3 11 3 2" xfId="4995"/>
    <cellStyle name="Normal 2 2 3 11 4" xfId="4996"/>
    <cellStyle name="Normal 2 2 3 12" xfId="4997"/>
    <cellStyle name="Normal 2 2 3 13" xfId="4998"/>
    <cellStyle name="Normal 2 2 3 2" xfId="15"/>
    <cellStyle name="Normal 2 2 3 2 2" xfId="4999"/>
    <cellStyle name="Normal 2 2 3 2 2 2" xfId="5000"/>
    <cellStyle name="Normal 2 2 3 2 2 2 2" xfId="5001"/>
    <cellStyle name="Normal 2 2 3 2 2 2 2 2" xfId="5002"/>
    <cellStyle name="Normal 2 2 3 2 2 2 3" xfId="5003"/>
    <cellStyle name="Normal 2 2 3 2 2 2 3 2" xfId="5004"/>
    <cellStyle name="Normal 2 2 3 2 2 2 4" xfId="5005"/>
    <cellStyle name="Normal 2 2 3 2 2 3" xfId="5006"/>
    <cellStyle name="Normal 2 2 3 2 2 3 2" xfId="5007"/>
    <cellStyle name="Normal 2 2 3 2 2 4" xfId="5008"/>
    <cellStyle name="Normal 2 2 3 2 2 4 2" xfId="5009"/>
    <cellStyle name="Normal 2 2 3 2 2 5" xfId="5010"/>
    <cellStyle name="Normal 2 2 3 2 2 6" xfId="5011"/>
    <cellStyle name="Normal 2 2 3 2 3" xfId="5012"/>
    <cellStyle name="Normal 2 2 3 2 3 2" xfId="5013"/>
    <cellStyle name="Normal 2 2 3 2 4" xfId="5014"/>
    <cellStyle name="Normal 2 2 3 2 4 2" xfId="5015"/>
    <cellStyle name="Normal 2 2 3 2 4 2 2" xfId="5016"/>
    <cellStyle name="Normal 2 2 3 2 4 3" xfId="5017"/>
    <cellStyle name="Normal 2 2 3 2 4 3 2" xfId="5018"/>
    <cellStyle name="Normal 2 2 3 2 4 4" xfId="5019"/>
    <cellStyle name="Normal 2 2 3 2 4 5" xfId="5020"/>
    <cellStyle name="Normal 2 2 3 2 5" xfId="5021"/>
    <cellStyle name="Normal 2 2 3 2 5 2" xfId="5022"/>
    <cellStyle name="Normal 2 2 3 2 5 2 2" xfId="5023"/>
    <cellStyle name="Normal 2 2 3 2 5 3" xfId="5024"/>
    <cellStyle name="Normal 2 2 3 2 5 3 2" xfId="5025"/>
    <cellStyle name="Normal 2 2 3 2 5 4" xfId="5026"/>
    <cellStyle name="Normal 2 2 3 2 6" xfId="5027"/>
    <cellStyle name="Normal 2 2 3 2 6 2" xfId="5028"/>
    <cellStyle name="Normal 2 2 3 2 7" xfId="5029"/>
    <cellStyle name="Normal 2 2 3 2 7 2" xfId="5030"/>
    <cellStyle name="Normal 2 2 3 2 8" xfId="5031"/>
    <cellStyle name="Normal 2 2 3 2 9" xfId="5032"/>
    <cellStyle name="Normal 2 2 3 3" xfId="5033"/>
    <cellStyle name="Normal 2 2 3 3 2" xfId="5034"/>
    <cellStyle name="Normal 2 2 3 3 2 2" xfId="5035"/>
    <cellStyle name="Normal 2 2 3 3 2 2 2" xfId="5036"/>
    <cellStyle name="Normal 2 2 3 3 2 2 2 2" xfId="5037"/>
    <cellStyle name="Normal 2 2 3 3 2 2 3" xfId="5038"/>
    <cellStyle name="Normal 2 2 3 3 2 2 3 2" xfId="5039"/>
    <cellStyle name="Normal 2 2 3 3 2 2 4" xfId="5040"/>
    <cellStyle name="Normal 2 2 3 3 2 3" xfId="5041"/>
    <cellStyle name="Normal 2 2 3 3 2 3 2" xfId="5042"/>
    <cellStyle name="Normal 2 2 3 3 2 4" xfId="5043"/>
    <cellStyle name="Normal 2 2 3 3 2 4 2" xfId="5044"/>
    <cellStyle name="Normal 2 2 3 3 2 5" xfId="5045"/>
    <cellStyle name="Normal 2 2 3 3 2 6" xfId="5046"/>
    <cellStyle name="Normal 2 2 3 3 3" xfId="5047"/>
    <cellStyle name="Normal 2 2 3 3 3 2" xfId="5048"/>
    <cellStyle name="Normal 2 2 3 3 3 2 2" xfId="5049"/>
    <cellStyle name="Normal 2 2 3 3 3 3" xfId="5050"/>
    <cellStyle name="Normal 2 2 3 3 3 3 2" xfId="5051"/>
    <cellStyle name="Normal 2 2 3 3 3 4" xfId="5052"/>
    <cellStyle name="Normal 2 2 3 3 3 5" xfId="5053"/>
    <cellStyle name="Normal 2 2 3 3 4" xfId="5054"/>
    <cellStyle name="Normal 2 2 3 3 4 2" xfId="5055"/>
    <cellStyle name="Normal 2 2 3 3 4 2 2" xfId="5056"/>
    <cellStyle name="Normal 2 2 3 3 4 3" xfId="5057"/>
    <cellStyle name="Normal 2 2 3 3 4 4" xfId="5058"/>
    <cellStyle name="Normal 2 2 3 3 4 4 2" xfId="5059"/>
    <cellStyle name="Normal 2 2 3 3 4 5" xfId="5060"/>
    <cellStyle name="Normal 2 2 3 3 5" xfId="5061"/>
    <cellStyle name="Normal 2 2 3 3 5 2" xfId="5062"/>
    <cellStyle name="Normal 2 2 3 4" xfId="5063"/>
    <cellStyle name="Normal 2 2 3 4 2" xfId="5064"/>
    <cellStyle name="Normal 2 2 3 4 2 2" xfId="5065"/>
    <cellStyle name="Normal 2 2 3 4 2 2 2" xfId="5066"/>
    <cellStyle name="Normal 2 2 3 4 2 2 2 2" xfId="5067"/>
    <cellStyle name="Normal 2 2 3 4 2 2 3" xfId="5068"/>
    <cellStyle name="Normal 2 2 3 4 2 2 3 2" xfId="5069"/>
    <cellStyle name="Normal 2 2 3 4 2 2 4" xfId="5070"/>
    <cellStyle name="Normal 2 2 3 4 2 3" xfId="5071"/>
    <cellStyle name="Normal 2 2 3 4 2 3 2" xfId="5072"/>
    <cellStyle name="Normal 2 2 3 4 2 4" xfId="5073"/>
    <cellStyle name="Normal 2 2 3 4 2 4 2" xfId="5074"/>
    <cellStyle name="Normal 2 2 3 4 2 5" xfId="5075"/>
    <cellStyle name="Normal 2 2 3 4 2 6" xfId="5076"/>
    <cellStyle name="Normal 2 2 3 4 3" xfId="5077"/>
    <cellStyle name="Normal 2 2 3 4 3 2" xfId="5078"/>
    <cellStyle name="Normal 2 2 3 4 3 2 2" xfId="5079"/>
    <cellStyle name="Normal 2 2 3 4 3 3" xfId="5080"/>
    <cellStyle name="Normal 2 2 3 4 3 3 2" xfId="5081"/>
    <cellStyle name="Normal 2 2 3 4 3 4" xfId="5082"/>
    <cellStyle name="Normal 2 2 3 4 4" xfId="5083"/>
    <cellStyle name="Normal 2 2 3 4 4 2" xfId="5084"/>
    <cellStyle name="Normal 2 2 3 4 4 2 2" xfId="5085"/>
    <cellStyle name="Normal 2 2 3 4 4 3" xfId="5086"/>
    <cellStyle name="Normal 2 2 3 4 4 3 2" xfId="5087"/>
    <cellStyle name="Normal 2 2 3 4 4 4" xfId="5088"/>
    <cellStyle name="Normal 2 2 3 4 5" xfId="5089"/>
    <cellStyle name="Normal 2 2 3 4 5 2" xfId="5090"/>
    <cellStyle name="Normal 2 2 3 4 6" xfId="5091"/>
    <cellStyle name="Normal 2 2 3 4 6 2" xfId="5092"/>
    <cellStyle name="Normal 2 2 3 4 7" xfId="5093"/>
    <cellStyle name="Normal 2 2 3 4 8" xfId="5094"/>
    <cellStyle name="Normal 2 2 3 5" xfId="5095"/>
    <cellStyle name="Normal 2 2 3 5 2" xfId="5096"/>
    <cellStyle name="Normal 2 2 3 5 2 2" xfId="5097"/>
    <cellStyle name="Normal 2 2 3 5 2 2 2" xfId="5098"/>
    <cellStyle name="Normal 2 2 3 5 2 2 2 2" xfId="5099"/>
    <cellStyle name="Normal 2 2 3 5 2 2 3" xfId="5100"/>
    <cellStyle name="Normal 2 2 3 5 2 2 3 2" xfId="5101"/>
    <cellStyle name="Normal 2 2 3 5 2 2 4" xfId="5102"/>
    <cellStyle name="Normal 2 2 3 5 2 3" xfId="5103"/>
    <cellStyle name="Normal 2 2 3 5 2 3 2" xfId="5104"/>
    <cellStyle name="Normal 2 2 3 5 2 4" xfId="5105"/>
    <cellStyle name="Normal 2 2 3 5 2 4 2" xfId="5106"/>
    <cellStyle name="Normal 2 2 3 5 2 5" xfId="5107"/>
    <cellStyle name="Normal 2 2 3 5 2 6" xfId="5108"/>
    <cellStyle name="Normal 2 2 3 5 3" xfId="5109"/>
    <cellStyle name="Normal 2 2 3 5 3 2" xfId="5110"/>
    <cellStyle name="Normal 2 2 3 5 3 2 2" xfId="5111"/>
    <cellStyle name="Normal 2 2 3 5 3 3" xfId="5112"/>
    <cellStyle name="Normal 2 2 3 5 3 3 2" xfId="5113"/>
    <cellStyle name="Normal 2 2 3 5 3 4" xfId="5114"/>
    <cellStyle name="Normal 2 2 3 5 4" xfId="5115"/>
    <cellStyle name="Normal 2 2 3 5 4 2" xfId="5116"/>
    <cellStyle name="Normal 2 2 3 5 5" xfId="5117"/>
    <cellStyle name="Normal 2 2 3 5 5 2" xfId="5118"/>
    <cellStyle name="Normal 2 2 3 5 6" xfId="5119"/>
    <cellStyle name="Normal 2 2 3 5 7" xfId="5120"/>
    <cellStyle name="Normal 2 2 3 6" xfId="5121"/>
    <cellStyle name="Normal 2 2 3 6 2" xfId="5122"/>
    <cellStyle name="Normal 2 2 3 6 2 2" xfId="5123"/>
    <cellStyle name="Normal 2 2 3 6 2 2 2" xfId="5124"/>
    <cellStyle name="Normal 2 2 3 6 2 2 2 2" xfId="5125"/>
    <cellStyle name="Normal 2 2 3 6 2 2 3" xfId="5126"/>
    <cellStyle name="Normal 2 2 3 6 2 2 3 2" xfId="5127"/>
    <cellStyle name="Normal 2 2 3 6 2 2 4" xfId="5128"/>
    <cellStyle name="Normal 2 2 3 6 2 3" xfId="5129"/>
    <cellStyle name="Normal 2 2 3 6 2 3 2" xfId="5130"/>
    <cellStyle name="Normal 2 2 3 6 2 4" xfId="5131"/>
    <cellStyle name="Normal 2 2 3 6 2 4 2" xfId="5132"/>
    <cellStyle name="Normal 2 2 3 6 2 5" xfId="5133"/>
    <cellStyle name="Normal 2 2 3 6 2 6" xfId="5134"/>
    <cellStyle name="Normal 2 2 3 6 3" xfId="5135"/>
    <cellStyle name="Normal 2 2 3 6 3 2" xfId="5136"/>
    <cellStyle name="Normal 2 2 3 6 3 2 2" xfId="5137"/>
    <cellStyle name="Normal 2 2 3 6 3 3" xfId="5138"/>
    <cellStyle name="Normal 2 2 3 6 3 3 2" xfId="5139"/>
    <cellStyle name="Normal 2 2 3 6 3 4" xfId="5140"/>
    <cellStyle name="Normal 2 2 3 6 4" xfId="5141"/>
    <cellStyle name="Normal 2 2 3 6 4 2" xfId="5142"/>
    <cellStyle name="Normal 2 2 3 6 5" xfId="5143"/>
    <cellStyle name="Normal 2 2 3 6 5 2" xfId="5144"/>
    <cellStyle name="Normal 2 2 3 6 6" xfId="5145"/>
    <cellStyle name="Normal 2 2 3 6 7" xfId="5146"/>
    <cellStyle name="Normal 2 2 3 7" xfId="5147"/>
    <cellStyle name="Normal 2 2 3 7 2" xfId="5148"/>
    <cellStyle name="Normal 2 2 3 7 2 2" xfId="5149"/>
    <cellStyle name="Normal 2 2 3 7 2 2 2" xfId="5150"/>
    <cellStyle name="Normal 2 2 3 7 2 2 2 2" xfId="5151"/>
    <cellStyle name="Normal 2 2 3 7 2 2 3" xfId="5152"/>
    <cellStyle name="Normal 2 2 3 7 2 2 3 2" xfId="5153"/>
    <cellStyle name="Normal 2 2 3 7 2 2 4" xfId="5154"/>
    <cellStyle name="Normal 2 2 3 7 2 3" xfId="5155"/>
    <cellStyle name="Normal 2 2 3 7 2 3 2" xfId="5156"/>
    <cellStyle name="Normal 2 2 3 7 2 4" xfId="5157"/>
    <cellStyle name="Normal 2 2 3 7 2 4 2" xfId="5158"/>
    <cellStyle name="Normal 2 2 3 7 2 5" xfId="5159"/>
    <cellStyle name="Normal 2 2 3 7 2 6" xfId="5160"/>
    <cellStyle name="Normal 2 2 3 7 3" xfId="5161"/>
    <cellStyle name="Normal 2 2 3 7 3 2" xfId="5162"/>
    <cellStyle name="Normal 2 2 3 7 3 2 2" xfId="5163"/>
    <cellStyle name="Normal 2 2 3 7 3 3" xfId="5164"/>
    <cellStyle name="Normal 2 2 3 7 3 3 2" xfId="5165"/>
    <cellStyle name="Normal 2 2 3 7 3 4" xfId="5166"/>
    <cellStyle name="Normal 2 2 3 7 4" xfId="5167"/>
    <cellStyle name="Normal 2 2 3 7 4 2" xfId="5168"/>
    <cellStyle name="Normal 2 2 3 7 5" xfId="5169"/>
    <cellStyle name="Normal 2 2 3 7 5 2" xfId="5170"/>
    <cellStyle name="Normal 2 2 3 7 6" xfId="5171"/>
    <cellStyle name="Normal 2 2 3 7 7" xfId="5172"/>
    <cellStyle name="Normal 2 2 3 8" xfId="5173"/>
    <cellStyle name="Normal 2 2 3 8 2" xfId="5174"/>
    <cellStyle name="Normal 2 2 3 8 2 2" xfId="5175"/>
    <cellStyle name="Normal 2 2 3 8 2 2 2" xfId="5176"/>
    <cellStyle name="Normal 2 2 3 8 2 2 2 2" xfId="5177"/>
    <cellStyle name="Normal 2 2 3 8 2 2 3" xfId="5178"/>
    <cellStyle name="Normal 2 2 3 8 2 2 3 2" xfId="5179"/>
    <cellStyle name="Normal 2 2 3 8 2 2 4" xfId="5180"/>
    <cellStyle name="Normal 2 2 3 8 2 3" xfId="5181"/>
    <cellStyle name="Normal 2 2 3 8 2 3 2" xfId="5182"/>
    <cellStyle name="Normal 2 2 3 8 2 4" xfId="5183"/>
    <cellStyle name="Normal 2 2 3 8 2 4 2" xfId="5184"/>
    <cellStyle name="Normal 2 2 3 8 2 5" xfId="5185"/>
    <cellStyle name="Normal 2 2 3 8 2 6" xfId="5186"/>
    <cellStyle name="Normal 2 2 3 8 3" xfId="5187"/>
    <cellStyle name="Normal 2 2 3 8 3 2" xfId="5188"/>
    <cellStyle name="Normal 2 2 3 8 3 2 2" xfId="5189"/>
    <cellStyle name="Normal 2 2 3 8 3 3" xfId="5190"/>
    <cellStyle name="Normal 2 2 3 8 3 3 2" xfId="5191"/>
    <cellStyle name="Normal 2 2 3 8 3 4" xfId="5192"/>
    <cellStyle name="Normal 2 2 3 8 4" xfId="5193"/>
    <cellStyle name="Normal 2 2 3 8 4 2" xfId="5194"/>
    <cellStyle name="Normal 2 2 3 8 5" xfId="5195"/>
    <cellStyle name="Normal 2 2 3 8 5 2" xfId="5196"/>
    <cellStyle name="Normal 2 2 3 8 6" xfId="5197"/>
    <cellStyle name="Normal 2 2 3 8 7" xfId="5198"/>
    <cellStyle name="Normal 2 2 3 9" xfId="5199"/>
    <cellStyle name="Normal 2 2 3 9 2" xfId="5200"/>
    <cellStyle name="Normal 2 2 4" xfId="16"/>
    <cellStyle name="Normal 2 2 4 10" xfId="5201"/>
    <cellStyle name="Normal 2 2 4 11" xfId="5202"/>
    <cellStyle name="Normal 2 2 4 2" xfId="17"/>
    <cellStyle name="Normal 2 2 4 2 2" xfId="5203"/>
    <cellStyle name="Normal 2 2 4 2 2 2" xfId="5204"/>
    <cellStyle name="Normal 2 2 4 2 2 2 2" xfId="5205"/>
    <cellStyle name="Normal 2 2 4 2 2 3" xfId="5206"/>
    <cellStyle name="Normal 2 2 4 2 2 3 2" xfId="5207"/>
    <cellStyle name="Normal 2 2 4 2 2 4" xfId="5208"/>
    <cellStyle name="Normal 2 2 4 2 2 4 2" xfId="5209"/>
    <cellStyle name="Normal 2 2 4 2 2 4 2 2" xfId="5210"/>
    <cellStyle name="Normal 2 2 4 2 2 4 3" xfId="5211"/>
    <cellStyle name="Normal 2 2 4 2 2 5" xfId="5212"/>
    <cellStyle name="Normal 2 2 4 2 3" xfId="5213"/>
    <cellStyle name="Normal 2 2 4 2 3 2" xfId="5214"/>
    <cellStyle name="Normal 2 2 4 2 4" xfId="5215"/>
    <cellStyle name="Normal 2 2 4 2 4 2" xfId="5216"/>
    <cellStyle name="Normal 2 2 4 2 4 2 2" xfId="5217"/>
    <cellStyle name="Normal 2 2 4 2 4 2 2 2" xfId="5218"/>
    <cellStyle name="Normal 2 2 4 2 4 2 3" xfId="5219"/>
    <cellStyle name="Normal 2 2 4 2 4 2 3 2" xfId="5220"/>
    <cellStyle name="Normal 2 2 4 2 4 2 4" xfId="5221"/>
    <cellStyle name="Normal 2 2 4 2 4 2 4 2" xfId="5222"/>
    <cellStyle name="Normal 2 2 4 2 4 2 4 2 2" xfId="5223"/>
    <cellStyle name="Normal 2 2 4 2 4 2 5" xfId="5224"/>
    <cellStyle name="Normal 2 2 4 2 4 3" xfId="5225"/>
    <cellStyle name="Normal 2 2 4 2 4 3 2" xfId="5226"/>
    <cellStyle name="Normal 2 2 4 2 4 4" xfId="5227"/>
    <cellStyle name="Normal 2 2 4 2 4 4 2" xfId="5228"/>
    <cellStyle name="Normal 2 2 4 2 4 5" xfId="5229"/>
    <cellStyle name="Normal 2 2 4 2 5" xfId="5230"/>
    <cellStyle name="Normal 2 2 4 2 5 2" xfId="5231"/>
    <cellStyle name="Normal 2 2 4 2 5 2 2" xfId="5232"/>
    <cellStyle name="Normal 2 2 4 2 5 3" xfId="5233"/>
    <cellStyle name="Normal 2 2 4 2 5 3 2" xfId="5234"/>
    <cellStyle name="Normal 2 2 4 2 5 4" xfId="5235"/>
    <cellStyle name="Normal 2 2 4 2 6" xfId="5236"/>
    <cellStyle name="Normal 2 2 4 2 7" xfId="5237"/>
    <cellStyle name="Normal 2 2 4 2 7 2" xfId="5238"/>
    <cellStyle name="Normal 2 2 4 2 8" xfId="5239"/>
    <cellStyle name="Normal 2 2 4 2 9" xfId="5240"/>
    <cellStyle name="Normal 2 2 4 3" xfId="5241"/>
    <cellStyle name="Normal 2 2 4 3 2" xfId="5242"/>
    <cellStyle name="Normal 2 2 4 3 2 2" xfId="5243"/>
    <cellStyle name="Normal 2 2 4 3 3" xfId="5244"/>
    <cellStyle name="Normal 2 2 4 3 3 2" xfId="5245"/>
    <cellStyle name="Normal 2 2 4 3 4" xfId="5246"/>
    <cellStyle name="Normal 2 2 4 3 5" xfId="5247"/>
    <cellStyle name="Normal 2 2 4 3 5 2" xfId="5248"/>
    <cellStyle name="Normal 2 2 4 3 6" xfId="5249"/>
    <cellStyle name="Normal 2 2 4 4" xfId="5250"/>
    <cellStyle name="Normal 2 2 4 4 2" xfId="5251"/>
    <cellStyle name="Normal 2 2 4 5" xfId="5252"/>
    <cellStyle name="Normal 2 2 4 5 2" xfId="5253"/>
    <cellStyle name="Normal 2 2 4 5 3" xfId="5254"/>
    <cellStyle name="Normal 2 2 4 5 3 2" xfId="5255"/>
    <cellStyle name="Normal 2 2 4 6" xfId="5256"/>
    <cellStyle name="Normal 2 2 4 6 2" xfId="5257"/>
    <cellStyle name="Normal 2 2 4 6 2 2" xfId="5258"/>
    <cellStyle name="Normal 2 2 4 6 3" xfId="5259"/>
    <cellStyle name="Normal 2 2 4 6 3 2" xfId="5260"/>
    <cellStyle name="Normal 2 2 4 6 4" xfId="5261"/>
    <cellStyle name="Normal 2 2 4 7" xfId="5262"/>
    <cellStyle name="Normal 2 2 4 7 2" xfId="5263"/>
    <cellStyle name="Normal 2 2 4 7 2 2" xfId="5264"/>
    <cellStyle name="Normal 2 2 4 7 3" xfId="5265"/>
    <cellStyle name="Normal 2 2 4 7 3 2" xfId="5266"/>
    <cellStyle name="Normal 2 2 4 7 4" xfId="5267"/>
    <cellStyle name="Normal 2 2 4 7 4 2" xfId="5268"/>
    <cellStyle name="Normal 2 2 4 7 4 3" xfId="5269"/>
    <cellStyle name="Normal 2 2 4 7 5" xfId="5270"/>
    <cellStyle name="Normal 2 2 4 8" xfId="5271"/>
    <cellStyle name="Normal 2 2 4 9" xfId="5272"/>
    <cellStyle name="Normal 2 2 4 9 2" xfId="5273"/>
    <cellStyle name="Normal 2 2 5" xfId="5274"/>
    <cellStyle name="Normal 2 2 5 2" xfId="5275"/>
    <cellStyle name="Normal 2 2 5 2 2" xfId="5276"/>
    <cellStyle name="Normal 2 2 5 2 2 2" xfId="5277"/>
    <cellStyle name="Normal 2 2 5 2 3" xfId="5278"/>
    <cellStyle name="Normal 2 2 5 2 3 2" xfId="5279"/>
    <cellStyle name="Normal 2 2 5 2 4" xfId="5280"/>
    <cellStyle name="Normal 2 2 5 2 5" xfId="5281"/>
    <cellStyle name="Normal 2 2 5 2 5 2" xfId="5282"/>
    <cellStyle name="Normal 2 2 5 2 6" xfId="5283"/>
    <cellStyle name="Normal 2 2 5 2 7" xfId="5284"/>
    <cellStyle name="Normal 2 2 5 3" xfId="5285"/>
    <cellStyle name="Normal 2 2 5 3 2" xfId="5286"/>
    <cellStyle name="Normal 2 2 5 4" xfId="5287"/>
    <cellStyle name="Normal 2 2 5 4 2" xfId="5288"/>
    <cellStyle name="Normal 2 2 5 5" xfId="5289"/>
    <cellStyle name="Normal 2 2 5 6" xfId="5290"/>
    <cellStyle name="Normal 2 2 6" xfId="5291"/>
    <cellStyle name="Normal 2 2 6 2" xfId="5292"/>
    <cellStyle name="Normal 2 2 6 2 2" xfId="5293"/>
    <cellStyle name="Normal 2 2 6 3" xfId="5294"/>
    <cellStyle name="Normal 2 2 6 3 2" xfId="5295"/>
    <cellStyle name="Normal 2 2 6 4" xfId="5296"/>
    <cellStyle name="Normal 2 2 6 4 2" xfId="5297"/>
    <cellStyle name="Normal 2 2 6 5" xfId="5298"/>
    <cellStyle name="Normal 2 2 6 5 2" xfId="5299"/>
    <cellStyle name="Normal 2 2 6 6" xfId="5300"/>
    <cellStyle name="Normal 2 2 6 7" xfId="5301"/>
    <cellStyle name="Normal 2 2 6 7 2" xfId="5302"/>
    <cellStyle name="Normal 2 2 6 8" xfId="5303"/>
    <cellStyle name="Normal 2 2 6 9" xfId="5304"/>
    <cellStyle name="Normal 2 2 7" xfId="5305"/>
    <cellStyle name="Normal 2 2 7 2" xfId="5306"/>
    <cellStyle name="Normal 2 2 7 2 2" xfId="5307"/>
    <cellStyle name="Normal 2 2 7 3" xfId="5308"/>
    <cellStyle name="Normal 2 2 7 3 2" xfId="5309"/>
    <cellStyle name="Normal 2 2 7 4" xfId="5310"/>
    <cellStyle name="Normal 2 2 7 4 2" xfId="5311"/>
    <cellStyle name="Normal 2 2 7 5" xfId="5312"/>
    <cellStyle name="Normal 2 2 7 5 2" xfId="5313"/>
    <cellStyle name="Normal 2 2 7 6" xfId="5314"/>
    <cellStyle name="Normal 2 2 7 7" xfId="5315"/>
    <cellStyle name="Normal 2 2 7 7 2" xfId="5316"/>
    <cellStyle name="Normal 2 2 7 8" xfId="5317"/>
    <cellStyle name="Normal 2 2 7 9" xfId="5318"/>
    <cellStyle name="Normal 2 2 8" xfId="5319"/>
    <cellStyle name="Normal 2 2 8 2" xfId="5320"/>
    <cellStyle name="Normal 2 2 8 2 2" xfId="5321"/>
    <cellStyle name="Normal 2 2 8 2 2 2" xfId="5322"/>
    <cellStyle name="Normal 2 2 8 2 2 2 2" xfId="5323"/>
    <cellStyle name="Normal 2 2 8 2 2 3" xfId="5324"/>
    <cellStyle name="Normal 2 2 8 2 2 3 2" xfId="5325"/>
    <cellStyle name="Normal 2 2 8 2 2 4" xfId="5326"/>
    <cellStyle name="Normal 2 2 8 2 3" xfId="5327"/>
    <cellStyle name="Normal 2 2 8 2 3 2" xfId="5328"/>
    <cellStyle name="Normal 2 2 8 2 4" xfId="5329"/>
    <cellStyle name="Normal 2 2 8 2 4 2" xfId="5330"/>
    <cellStyle name="Normal 2 2 8 2 5" xfId="5331"/>
    <cellStyle name="Normal 2 2 8 2 6" xfId="5332"/>
    <cellStyle name="Normal 2 2 8 3" xfId="5333"/>
    <cellStyle name="Normal 2 2 8 3 2" xfId="5334"/>
    <cellStyle name="Normal 2 2 8 4" xfId="5335"/>
    <cellStyle name="Normal 2 2 8 4 2" xfId="5336"/>
    <cellStyle name="Normal 2 2 8 4 2 2" xfId="5337"/>
    <cellStyle name="Normal 2 2 8 4 3" xfId="5338"/>
    <cellStyle name="Normal 2 2 8 4 3 2" xfId="5339"/>
    <cellStyle name="Normal 2 2 8 4 4" xfId="5340"/>
    <cellStyle name="Normal 2 2 8 4 5" xfId="5341"/>
    <cellStyle name="Normal 2 2 8 5" xfId="5342"/>
    <cellStyle name="Normal 2 2 8 5 2" xfId="5343"/>
    <cellStyle name="Normal 2 2 8 5 2 2" xfId="5344"/>
    <cellStyle name="Normal 2 2 8 5 3" xfId="5345"/>
    <cellStyle name="Normal 2 2 8 5 3 2" xfId="5346"/>
    <cellStyle name="Normal 2 2 8 5 4" xfId="5347"/>
    <cellStyle name="Normal 2 2 8 6" xfId="5348"/>
    <cellStyle name="Normal 2 2 8 6 2" xfId="5349"/>
    <cellStyle name="Normal 2 2 8 7" xfId="5350"/>
    <cellStyle name="Normal 2 2 8 7 2" xfId="5351"/>
    <cellStyle name="Normal 2 2 8 8" xfId="5352"/>
    <cellStyle name="Normal 2 2 8 9" xfId="5353"/>
    <cellStyle name="Normal 2 2 9" xfId="5354"/>
    <cellStyle name="Normal 2 2 9 2" xfId="5355"/>
    <cellStyle name="Normal 2 2 9 2 2" xfId="5356"/>
    <cellStyle name="Normal 2 2 9 3" xfId="5357"/>
    <cellStyle name="Normal 2 2 9 3 2" xfId="5358"/>
    <cellStyle name="Normal 2 2 9 4" xfId="5359"/>
    <cellStyle name="Normal 2 2 9 4 2" xfId="5360"/>
    <cellStyle name="Normal 2 2 9 5" xfId="5361"/>
    <cellStyle name="Normal 2 2 9 6" xfId="5362"/>
    <cellStyle name="Normal 2 2 9 6 2" xfId="5363"/>
    <cellStyle name="Normal 2 2 9 7" xfId="5364"/>
    <cellStyle name="Normal 2 2 9 8" xfId="5365"/>
    <cellStyle name="Normal 2 2_100713 Data Request for Statistics Center Abu Dhabi" xfId="5366"/>
    <cellStyle name="Normal 2 20" xfId="5367"/>
    <cellStyle name="Normal 2 20 2" xfId="5368"/>
    <cellStyle name="Normal 2 20 2 2" xfId="5369"/>
    <cellStyle name="Normal 2 20 3" xfId="5370"/>
    <cellStyle name="Normal 2 21" xfId="5371"/>
    <cellStyle name="Normal 2 21 2" xfId="5372"/>
    <cellStyle name="Normal 2 21 2 2" xfId="5373"/>
    <cellStyle name="Normal 2 21 3" xfId="5374"/>
    <cellStyle name="Normal 2 22" xfId="5375"/>
    <cellStyle name="Normal 2 22 2" xfId="5376"/>
    <cellStyle name="Normal 2 22 2 2" xfId="5377"/>
    <cellStyle name="Normal 2 22 3" xfId="5378"/>
    <cellStyle name="Normal 2 23" xfId="5379"/>
    <cellStyle name="Normal 2 23 2" xfId="5380"/>
    <cellStyle name="Normal 2 23 2 2" xfId="5381"/>
    <cellStyle name="Normal 2 23 3" xfId="5382"/>
    <cellStyle name="Normal 2 24" xfId="5383"/>
    <cellStyle name="Normal 2 24 2" xfId="5384"/>
    <cellStyle name="Normal 2 24 2 2" xfId="5385"/>
    <cellStyle name="Normal 2 24 3" xfId="5386"/>
    <cellStyle name="Normal 2 25" xfId="5387"/>
    <cellStyle name="Normal 2 25 2" xfId="5388"/>
    <cellStyle name="Normal 2 25 2 2" xfId="5389"/>
    <cellStyle name="Normal 2 25 3" xfId="5390"/>
    <cellStyle name="Normal 2 26" xfId="5391"/>
    <cellStyle name="Normal 2 26 2" xfId="5392"/>
    <cellStyle name="Normal 2 26 2 2" xfId="5393"/>
    <cellStyle name="Normal 2 26 3" xfId="5394"/>
    <cellStyle name="Normal 2 27" xfId="5395"/>
    <cellStyle name="Normal 2 27 2" xfId="5396"/>
    <cellStyle name="Normal 2 28" xfId="5397"/>
    <cellStyle name="Normal 2 28 2" xfId="5398"/>
    <cellStyle name="Normal 2 29" xfId="5399"/>
    <cellStyle name="Normal 2 29 2" xfId="5400"/>
    <cellStyle name="Normal 2 29 3" xfId="5401"/>
    <cellStyle name="Normal 2 3" xfId="18"/>
    <cellStyle name="Normal 2 3 10" xfId="5402"/>
    <cellStyle name="Normal 2 3 10 2" xfId="5403"/>
    <cellStyle name="Normal 2 3 10 2 2" xfId="5404"/>
    <cellStyle name="Normal 2 3 10 2 2 2" xfId="5405"/>
    <cellStyle name="Normal 2 3 10 2 2 2 2" xfId="5406"/>
    <cellStyle name="Normal 2 3 10 2 2 3" xfId="5407"/>
    <cellStyle name="Normal 2 3 10 2 2 3 2" xfId="5408"/>
    <cellStyle name="Normal 2 3 10 2 2 4" xfId="5409"/>
    <cellStyle name="Normal 2 3 10 2 3" xfId="5410"/>
    <cellStyle name="Normal 2 3 10 2 3 2" xfId="5411"/>
    <cellStyle name="Normal 2 3 10 2 4" xfId="5412"/>
    <cellStyle name="Normal 2 3 10 2 4 2" xfId="5413"/>
    <cellStyle name="Normal 2 3 10 2 5" xfId="5414"/>
    <cellStyle name="Normal 2 3 10 2 6" xfId="5415"/>
    <cellStyle name="Normal 2 3 10 3" xfId="5416"/>
    <cellStyle name="Normal 2 3 10 3 2" xfId="5417"/>
    <cellStyle name="Normal 2 3 10 3 2 2" xfId="5418"/>
    <cellStyle name="Normal 2 3 10 3 3" xfId="5419"/>
    <cellStyle name="Normal 2 3 10 3 3 2" xfId="5420"/>
    <cellStyle name="Normal 2 3 10 3 4" xfId="5421"/>
    <cellStyle name="Normal 2 3 10 4" xfId="5422"/>
    <cellStyle name="Normal 2 3 10 4 2" xfId="5423"/>
    <cellStyle name="Normal 2 3 10 5" xfId="5424"/>
    <cellStyle name="Normal 2 3 10 5 2" xfId="5425"/>
    <cellStyle name="Normal 2 3 10 6" xfId="5426"/>
    <cellStyle name="Normal 2 3 10 7" xfId="5427"/>
    <cellStyle name="Normal 2 3 11" xfId="5428"/>
    <cellStyle name="Normal 2 3 11 2" xfId="5429"/>
    <cellStyle name="Normal 2 3 11 2 2" xfId="5430"/>
    <cellStyle name="Normal 2 3 11 2 2 2" xfId="5431"/>
    <cellStyle name="Normal 2 3 11 2 2 2 2" xfId="5432"/>
    <cellStyle name="Normal 2 3 11 2 2 3" xfId="5433"/>
    <cellStyle name="Normal 2 3 11 2 2 3 2" xfId="5434"/>
    <cellStyle name="Normal 2 3 11 2 2 4" xfId="5435"/>
    <cellStyle name="Normal 2 3 11 2 3" xfId="5436"/>
    <cellStyle name="Normal 2 3 11 2 3 2" xfId="5437"/>
    <cellStyle name="Normal 2 3 11 2 4" xfId="5438"/>
    <cellStyle name="Normal 2 3 11 2 4 2" xfId="5439"/>
    <cellStyle name="Normal 2 3 11 2 5" xfId="5440"/>
    <cellStyle name="Normal 2 3 11 2 6" xfId="5441"/>
    <cellStyle name="Normal 2 3 11 3" xfId="5442"/>
    <cellStyle name="Normal 2 3 11 3 2" xfId="5443"/>
    <cellStyle name="Normal 2 3 11 3 2 2" xfId="5444"/>
    <cellStyle name="Normal 2 3 11 3 3" xfId="5445"/>
    <cellStyle name="Normal 2 3 11 3 3 2" xfId="5446"/>
    <cellStyle name="Normal 2 3 11 3 4" xfId="5447"/>
    <cellStyle name="Normal 2 3 11 4" xfId="5448"/>
    <cellStyle name="Normal 2 3 11 4 2" xfId="5449"/>
    <cellStyle name="Normal 2 3 11 5" xfId="5450"/>
    <cellStyle name="Normal 2 3 11 5 2" xfId="5451"/>
    <cellStyle name="Normal 2 3 11 6" xfId="5452"/>
    <cellStyle name="Normal 2 3 11 7" xfId="5453"/>
    <cellStyle name="Normal 2 3 12" xfId="5454"/>
    <cellStyle name="Normal 2 3 12 2" xfId="5455"/>
    <cellStyle name="Normal 2 3 12 2 2" xfId="5456"/>
    <cellStyle name="Normal 2 3 12 2 2 2" xfId="5457"/>
    <cellStyle name="Normal 2 3 12 2 2 2 2" xfId="5458"/>
    <cellStyle name="Normal 2 3 12 2 2 3" xfId="5459"/>
    <cellStyle name="Normal 2 3 12 2 2 3 2" xfId="5460"/>
    <cellStyle name="Normal 2 3 12 2 2 4" xfId="5461"/>
    <cellStyle name="Normal 2 3 12 2 3" xfId="5462"/>
    <cellStyle name="Normal 2 3 12 2 3 2" xfId="5463"/>
    <cellStyle name="Normal 2 3 12 2 4" xfId="5464"/>
    <cellStyle name="Normal 2 3 12 2 4 2" xfId="5465"/>
    <cellStyle name="Normal 2 3 12 2 5" xfId="5466"/>
    <cellStyle name="Normal 2 3 12 2 6" xfId="5467"/>
    <cellStyle name="Normal 2 3 12 3" xfId="5468"/>
    <cellStyle name="Normal 2 3 12 3 2" xfId="5469"/>
    <cellStyle name="Normal 2 3 12 3 2 2" xfId="5470"/>
    <cellStyle name="Normal 2 3 12 3 3" xfId="5471"/>
    <cellStyle name="Normal 2 3 12 3 3 2" xfId="5472"/>
    <cellStyle name="Normal 2 3 12 3 4" xfId="5473"/>
    <cellStyle name="Normal 2 3 12 4" xfId="5474"/>
    <cellStyle name="Normal 2 3 12 4 2" xfId="5475"/>
    <cellStyle name="Normal 2 3 12 5" xfId="5476"/>
    <cellStyle name="Normal 2 3 12 5 2" xfId="5477"/>
    <cellStyle name="Normal 2 3 12 6" xfId="5478"/>
    <cellStyle name="Normal 2 3 12 7" xfId="5479"/>
    <cellStyle name="Normal 2 3 13" xfId="5480"/>
    <cellStyle name="Normal 2 3 13 2" xfId="5481"/>
    <cellStyle name="Normal 2 3 13 2 2" xfId="5482"/>
    <cellStyle name="Normal 2 3 13 2 2 2" xfId="5483"/>
    <cellStyle name="Normal 2 3 13 2 2 2 2" xfId="5484"/>
    <cellStyle name="Normal 2 3 13 2 2 3" xfId="5485"/>
    <cellStyle name="Normal 2 3 13 2 2 3 2" xfId="5486"/>
    <cellStyle name="Normal 2 3 13 2 2 4" xfId="5487"/>
    <cellStyle name="Normal 2 3 13 2 3" xfId="5488"/>
    <cellStyle name="Normal 2 3 13 2 3 2" xfId="5489"/>
    <cellStyle name="Normal 2 3 13 2 4" xfId="5490"/>
    <cellStyle name="Normal 2 3 13 2 4 2" xfId="5491"/>
    <cellStyle name="Normal 2 3 13 2 5" xfId="5492"/>
    <cellStyle name="Normal 2 3 13 2 6" xfId="5493"/>
    <cellStyle name="Normal 2 3 13 3" xfId="5494"/>
    <cellStyle name="Normal 2 3 13 3 2" xfId="5495"/>
    <cellStyle name="Normal 2 3 13 3 2 2" xfId="5496"/>
    <cellStyle name="Normal 2 3 13 3 3" xfId="5497"/>
    <cellStyle name="Normal 2 3 13 3 3 2" xfId="5498"/>
    <cellStyle name="Normal 2 3 13 3 4" xfId="5499"/>
    <cellStyle name="Normal 2 3 13 4" xfId="5500"/>
    <cellStyle name="Normal 2 3 13 4 2" xfId="5501"/>
    <cellStyle name="Normal 2 3 13 5" xfId="5502"/>
    <cellStyle name="Normal 2 3 13 5 2" xfId="5503"/>
    <cellStyle name="Normal 2 3 13 6" xfId="5504"/>
    <cellStyle name="Normal 2 3 13 7" xfId="5505"/>
    <cellStyle name="Normal 2 3 14" xfId="5506"/>
    <cellStyle name="Normal 2 3 14 2" xfId="5507"/>
    <cellStyle name="Normal 2 3 14 2 2" xfId="5508"/>
    <cellStyle name="Normal 2 3 14 2 2 2" xfId="5509"/>
    <cellStyle name="Normal 2 3 14 2 2 2 2" xfId="5510"/>
    <cellStyle name="Normal 2 3 14 2 2 3" xfId="5511"/>
    <cellStyle name="Normal 2 3 14 2 2 3 2" xfId="5512"/>
    <cellStyle name="Normal 2 3 14 2 2 4" xfId="5513"/>
    <cellStyle name="Normal 2 3 14 2 3" xfId="5514"/>
    <cellStyle name="Normal 2 3 14 2 3 2" xfId="5515"/>
    <cellStyle name="Normal 2 3 14 2 4" xfId="5516"/>
    <cellStyle name="Normal 2 3 14 2 4 2" xfId="5517"/>
    <cellStyle name="Normal 2 3 14 2 5" xfId="5518"/>
    <cellStyle name="Normal 2 3 14 2 6" xfId="5519"/>
    <cellStyle name="Normal 2 3 14 3" xfId="5520"/>
    <cellStyle name="Normal 2 3 14 3 2" xfId="5521"/>
    <cellStyle name="Normal 2 3 14 3 2 2" xfId="5522"/>
    <cellStyle name="Normal 2 3 14 3 3" xfId="5523"/>
    <cellStyle name="Normal 2 3 14 3 3 2" xfId="5524"/>
    <cellStyle name="Normal 2 3 14 3 4" xfId="5525"/>
    <cellStyle name="Normal 2 3 14 4" xfId="5526"/>
    <cellStyle name="Normal 2 3 14 4 2" xfId="5527"/>
    <cellStyle name="Normal 2 3 14 5" xfId="5528"/>
    <cellStyle name="Normal 2 3 14 5 2" xfId="5529"/>
    <cellStyle name="Normal 2 3 14 6" xfId="5530"/>
    <cellStyle name="Normal 2 3 14 7" xfId="5531"/>
    <cellStyle name="Normal 2 3 15" xfId="5532"/>
    <cellStyle name="Normal 2 3 15 2" xfId="5533"/>
    <cellStyle name="Normal 2 3 16" xfId="5534"/>
    <cellStyle name="Normal 2 3 16 2" xfId="5535"/>
    <cellStyle name="Normal 2 3 17" xfId="5536"/>
    <cellStyle name="Normal 2 3 17 2" xfId="5537"/>
    <cellStyle name="Normal 2 3 17 2 2" xfId="5538"/>
    <cellStyle name="Normal 2 3 17 3" xfId="5539"/>
    <cellStyle name="Normal 2 3 17 3 2" xfId="5540"/>
    <cellStyle name="Normal 2 3 17 4" xfId="5541"/>
    <cellStyle name="Normal 2 3 18" xfId="5542"/>
    <cellStyle name="Normal 2 3 19" xfId="5543"/>
    <cellStyle name="Normal 2 3 2" xfId="19"/>
    <cellStyle name="Normal 2 3 2 10" xfId="5544"/>
    <cellStyle name="Normal 2 3 2 11" xfId="5545"/>
    <cellStyle name="Normal 2 3 2 2" xfId="20"/>
    <cellStyle name="Normal 2 3 2 2 10" xfId="5546"/>
    <cellStyle name="Normal 2 3 2 2 2" xfId="5547"/>
    <cellStyle name="Normal 2 3 2 2 2 2" xfId="5548"/>
    <cellStyle name="Normal 2 3 2 2 2 2 2" xfId="5549"/>
    <cellStyle name="Normal 2 3 2 2 2 2 2 2" xfId="5550"/>
    <cellStyle name="Normal 2 3 2 2 2 2 3" xfId="5551"/>
    <cellStyle name="Normal 2 3 2 2 2 2 3 2" xfId="5552"/>
    <cellStyle name="Normal 2 3 2 2 2 2 4" xfId="5553"/>
    <cellStyle name="Normal 2 3 2 2 2 3" xfId="5554"/>
    <cellStyle name="Normal 2 3 2 2 2 3 2" xfId="5555"/>
    <cellStyle name="Normal 2 3 2 2 2 4" xfId="5556"/>
    <cellStyle name="Normal 2 3 2 2 2 4 2" xfId="5557"/>
    <cellStyle name="Normal 2 3 2 2 2 5" xfId="5558"/>
    <cellStyle name="Normal 2 3 2 2 2 6" xfId="5559"/>
    <cellStyle name="Normal 2 3 2 2 3" xfId="5560"/>
    <cellStyle name="Normal 2 3 2 2 3 2" xfId="5561"/>
    <cellStyle name="Normal 2 3 2 2 3 2 2" xfId="5562"/>
    <cellStyle name="Normal 2 3 2 2 3 2 2 2" xfId="5563"/>
    <cellStyle name="Normal 2 3 2 2 3 2 3" xfId="5564"/>
    <cellStyle name="Normal 2 3 2 2 3 2 3 2" xfId="5565"/>
    <cellStyle name="Normal 2 3 2 2 3 2 4" xfId="5566"/>
    <cellStyle name="Normal 2 3 2 2 3 3" xfId="5567"/>
    <cellStyle name="Normal 2 3 2 2 3 4" xfId="5568"/>
    <cellStyle name="Normal 2 3 2 2 3 4 2" xfId="5569"/>
    <cellStyle name="Normal 2 3 2 2 3 5" xfId="5570"/>
    <cellStyle name="Normal 2 3 2 2 4" xfId="5571"/>
    <cellStyle name="Normal 2 3 2 2 4 2" xfId="5572"/>
    <cellStyle name="Normal 2 3 2 2 4 2 2" xfId="5573"/>
    <cellStyle name="Normal 2 3 2 2 4 3" xfId="5574"/>
    <cellStyle name="Normal 2 3 2 2 4 3 2" xfId="5575"/>
    <cellStyle name="Normal 2 3 2 2 4 4" xfId="5576"/>
    <cellStyle name="Normal 2 3 2 2 4 5" xfId="5577"/>
    <cellStyle name="Normal 2 3 2 2 5" xfId="5578"/>
    <cellStyle name="Normal 2 3 2 2 5 2" xfId="5579"/>
    <cellStyle name="Normal 2 3 2 2 6" xfId="5580"/>
    <cellStyle name="Normal 2 3 2 2 6 2" xfId="5581"/>
    <cellStyle name="Normal 2 3 2 2 7" xfId="5582"/>
    <cellStyle name="Normal 2 3 2 2 8" xfId="5583"/>
    <cellStyle name="Normal 2 3 2 2 8 2" xfId="5584"/>
    <cellStyle name="Normal 2 3 2 2 9" xfId="5585"/>
    <cellStyle name="Normal 2 3 2 3" xfId="5586"/>
    <cellStyle name="Normal 2 3 2 3 2" xfId="5587"/>
    <cellStyle name="Normal 2 3 2 3 2 2" xfId="5588"/>
    <cellStyle name="Normal 2 3 2 3 2 2 2" xfId="5589"/>
    <cellStyle name="Normal 2 3 2 3 2 3" xfId="5590"/>
    <cellStyle name="Normal 2 3 2 3 2 3 2" xfId="5591"/>
    <cellStyle name="Normal 2 3 2 3 2 4" xfId="5592"/>
    <cellStyle name="Normal 2 3 2 3 3" xfId="5593"/>
    <cellStyle name="Normal 2 3 2 3 3 2" xfId="5594"/>
    <cellStyle name="Normal 2 3 2 3 4" xfId="5595"/>
    <cellStyle name="Normal 2 3 2 3 4 2" xfId="5596"/>
    <cellStyle name="Normal 2 3 2 3 5" xfId="5597"/>
    <cellStyle name="Normal 2 3 2 3 6" xfId="5598"/>
    <cellStyle name="Normal 2 3 2 4" xfId="5599"/>
    <cellStyle name="Normal 2 3 2 4 2" xfId="5600"/>
    <cellStyle name="Normal 2 3 2 4 2 2" xfId="5601"/>
    <cellStyle name="Normal 2 3 2 4 2 2 2" xfId="5602"/>
    <cellStyle name="Normal 2 3 2 4 2 3" xfId="5603"/>
    <cellStyle name="Normal 2 3 2 4 2 3 2" xfId="5604"/>
    <cellStyle name="Normal 2 3 2 4 2 4" xfId="5605"/>
    <cellStyle name="Normal 2 3 2 4 3" xfId="5606"/>
    <cellStyle name="Normal 2 3 2 4 4" xfId="5607"/>
    <cellStyle name="Normal 2 3 2 4 4 2" xfId="5608"/>
    <cellStyle name="Normal 2 3 2 4 5" xfId="5609"/>
    <cellStyle name="Normal 2 3 2 5" xfId="5610"/>
    <cellStyle name="Normal 2 3 2 5 2" xfId="5611"/>
    <cellStyle name="Normal 2 3 2 5 2 2" xfId="5612"/>
    <cellStyle name="Normal 2 3 2 5 3" xfId="5613"/>
    <cellStyle name="Normal 2 3 2 5 3 2" xfId="5614"/>
    <cellStyle name="Normal 2 3 2 5 4" xfId="5615"/>
    <cellStyle name="Normal 2 3 2 5 5" xfId="5616"/>
    <cellStyle name="Normal 2 3 2 6" xfId="5617"/>
    <cellStyle name="Normal 2 3 2 6 2" xfId="5618"/>
    <cellStyle name="Normal 2 3 2 7" xfId="5619"/>
    <cellStyle name="Normal 2 3 2 7 2" xfId="5620"/>
    <cellStyle name="Normal 2 3 2 8" xfId="5621"/>
    <cellStyle name="Normal 2 3 2 9" xfId="5622"/>
    <cellStyle name="Normal 2 3 2 9 2" xfId="5623"/>
    <cellStyle name="Normal 2 3 3" xfId="5624"/>
    <cellStyle name="Normal 2 3 3 2" xfId="5625"/>
    <cellStyle name="Normal 2 3 3 2 2" xfId="5626"/>
    <cellStyle name="Normal 2 3 3 3" xfId="5627"/>
    <cellStyle name="Normal 2 3 3 3 2" xfId="5628"/>
    <cellStyle name="Normal 2 3 3 4" xfId="5629"/>
    <cellStyle name="Normal 2 3 3 5" xfId="5630"/>
    <cellStyle name="Normal 2 3 4" xfId="5631"/>
    <cellStyle name="Normal 2 3 4 2" xfId="5632"/>
    <cellStyle name="Normal 2 3 4 2 2" xfId="5633"/>
    <cellStyle name="Normal 2 3 4 3" xfId="5634"/>
    <cellStyle name="Normal 2 3 4 3 2" xfId="5635"/>
    <cellStyle name="Normal 2 3 4 4" xfId="5636"/>
    <cellStyle name="Normal 2 3 4 4 2" xfId="5637"/>
    <cellStyle name="Normal 2 3 4 5" xfId="5638"/>
    <cellStyle name="Normal 2 3 4 6" xfId="5639"/>
    <cellStyle name="Normal 2 3 4 6 2" xfId="5640"/>
    <cellStyle name="Normal 2 3 4 7" xfId="5641"/>
    <cellStyle name="Normal 2 3 5" xfId="5642"/>
    <cellStyle name="Normal 2 3 5 2" xfId="5643"/>
    <cellStyle name="Normal 2 3 5 2 2" xfId="5644"/>
    <cellStyle name="Normal 2 3 5 3" xfId="5645"/>
    <cellStyle name="Normal 2 3 6" xfId="5646"/>
    <cellStyle name="Normal 2 3 6 2" xfId="5647"/>
    <cellStyle name="Normal 2 3 6 2 2" xfId="5648"/>
    <cellStyle name="Normal 2 3 6 3" xfId="5649"/>
    <cellStyle name="Normal 2 3 7" xfId="5650"/>
    <cellStyle name="Normal 2 3 7 2" xfId="5651"/>
    <cellStyle name="Normal 2 3 7 2 2" xfId="5652"/>
    <cellStyle name="Normal 2 3 7 3" xfId="5653"/>
    <cellStyle name="Normal 2 3 8" xfId="5654"/>
    <cellStyle name="Normal 2 3 8 2" xfId="5655"/>
    <cellStyle name="Normal 2 3 8 2 2" xfId="5656"/>
    <cellStyle name="Normal 2 3 8 2 2 2" xfId="5657"/>
    <cellStyle name="Normal 2 3 8 2 2 2 2" xfId="5658"/>
    <cellStyle name="Normal 2 3 8 2 2 3" xfId="5659"/>
    <cellStyle name="Normal 2 3 8 2 2 3 2" xfId="5660"/>
    <cellStyle name="Normal 2 3 8 2 2 4" xfId="5661"/>
    <cellStyle name="Normal 2 3 8 2 3" xfId="5662"/>
    <cellStyle name="Normal 2 3 8 2 3 2" xfId="5663"/>
    <cellStyle name="Normal 2 3 8 2 4" xfId="5664"/>
    <cellStyle name="Normal 2 3 8 2 4 2" xfId="5665"/>
    <cellStyle name="Normal 2 3 8 2 5" xfId="5666"/>
    <cellStyle name="Normal 2 3 8 2 6" xfId="5667"/>
    <cellStyle name="Normal 2 3 8 3" xfId="5668"/>
    <cellStyle name="Normal 2 3 8 3 2" xfId="5669"/>
    <cellStyle name="Normal 2 3 8 4" xfId="5670"/>
    <cellStyle name="Normal 2 3 8 4 2" xfId="5671"/>
    <cellStyle name="Normal 2 3 8 4 2 2" xfId="5672"/>
    <cellStyle name="Normal 2 3 8 4 3" xfId="5673"/>
    <cellStyle name="Normal 2 3 8 4 3 2" xfId="5674"/>
    <cellStyle name="Normal 2 3 8 4 4" xfId="5675"/>
    <cellStyle name="Normal 2 3 8 5" xfId="5676"/>
    <cellStyle name="Normal 2 3 8 5 2" xfId="5677"/>
    <cellStyle name="Normal 2 3 8 6" xfId="5678"/>
    <cellStyle name="Normal 2 3 8 6 2" xfId="5679"/>
    <cellStyle name="Normal 2 3 8 7" xfId="5680"/>
    <cellStyle name="Normal 2 3 8 8" xfId="5681"/>
    <cellStyle name="Normal 2 3 9" xfId="5682"/>
    <cellStyle name="Normal 2 3 9 2" xfId="5683"/>
    <cellStyle name="Normal 2 3 9 2 2" xfId="5684"/>
    <cellStyle name="Normal 2 3 9 2 2 2" xfId="5685"/>
    <cellStyle name="Normal 2 3 9 2 2 2 2" xfId="5686"/>
    <cellStyle name="Normal 2 3 9 2 2 3" xfId="5687"/>
    <cellStyle name="Normal 2 3 9 2 2 3 2" xfId="5688"/>
    <cellStyle name="Normal 2 3 9 2 2 4" xfId="5689"/>
    <cellStyle name="Normal 2 3 9 2 3" xfId="5690"/>
    <cellStyle name="Normal 2 3 9 2 3 2" xfId="5691"/>
    <cellStyle name="Normal 2 3 9 2 4" xfId="5692"/>
    <cellStyle name="Normal 2 3 9 2 4 2" xfId="5693"/>
    <cellStyle name="Normal 2 3 9 2 5" xfId="5694"/>
    <cellStyle name="Normal 2 3 9 2 6" xfId="5695"/>
    <cellStyle name="Normal 2 3 9 3" xfId="5696"/>
    <cellStyle name="Normal 2 3 9 3 2" xfId="5697"/>
    <cellStyle name="Normal 2 3 9 3 2 2" xfId="5698"/>
    <cellStyle name="Normal 2 3 9 3 3" xfId="5699"/>
    <cellStyle name="Normal 2 3 9 3 3 2" xfId="5700"/>
    <cellStyle name="Normal 2 3 9 3 4" xfId="5701"/>
    <cellStyle name="Normal 2 3 9 4" xfId="5702"/>
    <cellStyle name="Normal 2 3 9 4 2" xfId="5703"/>
    <cellStyle name="Normal 2 3 9 5" xfId="5704"/>
    <cellStyle name="Normal 2 3 9 5 2" xfId="5705"/>
    <cellStyle name="Normal 2 3 9 6" xfId="5706"/>
    <cellStyle name="Normal 2 3 9 7" xfId="5707"/>
    <cellStyle name="Normal 2 30" xfId="5708"/>
    <cellStyle name="Normal 2 30 2" xfId="5709"/>
    <cellStyle name="Normal 2 31" xfId="5710"/>
    <cellStyle name="Normal 2 31 2" xfId="5711"/>
    <cellStyle name="Normal 2 32" xfId="5712"/>
    <cellStyle name="Normal 2 32 2" xfId="5713"/>
    <cellStyle name="Normal 2 33" xfId="5714"/>
    <cellStyle name="Normal 2 33 2" xfId="5715"/>
    <cellStyle name="Normal 2 34" xfId="5716"/>
    <cellStyle name="Normal 2 34 2" xfId="5717"/>
    <cellStyle name="Normal 2 35" xfId="5718"/>
    <cellStyle name="Normal 2 35 2" xfId="5719"/>
    <cellStyle name="Normal 2 36" xfId="5720"/>
    <cellStyle name="Normal 2 36 2" xfId="5721"/>
    <cellStyle name="Normal 2 37" xfId="5722"/>
    <cellStyle name="Normal 2 37 2" xfId="5723"/>
    <cellStyle name="Normal 2 38" xfId="5724"/>
    <cellStyle name="Normal 2 38 2" xfId="5725"/>
    <cellStyle name="Normal 2 39" xfId="5726"/>
    <cellStyle name="Normal 2 39 2" xfId="5727"/>
    <cellStyle name="Normal 2 4" xfId="21"/>
    <cellStyle name="Normal 2 4 10" xfId="5728"/>
    <cellStyle name="Normal 2 4 10 2" xfId="5729"/>
    <cellStyle name="Normal 2 4 10 2 2" xfId="5730"/>
    <cellStyle name="Normal 2 4 10 3" xfId="5731"/>
    <cellStyle name="Normal 2 4 11" xfId="5732"/>
    <cellStyle name="Normal 2 4 11 2" xfId="5733"/>
    <cellStyle name="Normal 2 4 12" xfId="5734"/>
    <cellStyle name="Normal 2 4 12 2" xfId="5735"/>
    <cellStyle name="Normal 2 4 13" xfId="5736"/>
    <cellStyle name="Normal 2 4 2" xfId="5737"/>
    <cellStyle name="Normal 2 4 2 2" xfId="5738"/>
    <cellStyle name="Normal 2 4 2 2 2" xfId="5739"/>
    <cellStyle name="Normal 2 4 2 3" xfId="5740"/>
    <cellStyle name="Normal 2 4 3" xfId="5741"/>
    <cellStyle name="Normal 2 4 3 2" xfId="5742"/>
    <cellStyle name="Normal 2 4 3 2 2" xfId="5743"/>
    <cellStyle name="Normal 2 4 3 3" xfId="5744"/>
    <cellStyle name="Normal 2 4 4" xfId="5745"/>
    <cellStyle name="Normal 2 4 4 2" xfId="5746"/>
    <cellStyle name="Normal 2 4 4 2 2" xfId="5747"/>
    <cellStyle name="Normal 2 4 4 3" xfId="5748"/>
    <cellStyle name="Normal 2 4 5" xfId="5749"/>
    <cellStyle name="Normal 2 4 5 2" xfId="5750"/>
    <cellStyle name="Normal 2 4 5 2 2" xfId="5751"/>
    <cellStyle name="Normal 2 4 5 3" xfId="5752"/>
    <cellStyle name="Normal 2 4 6" xfId="5753"/>
    <cellStyle name="Normal 2 4 6 2" xfId="5754"/>
    <cellStyle name="Normal 2 4 6 2 2" xfId="5755"/>
    <cellStyle name="Normal 2 4 6 3" xfId="5756"/>
    <cellStyle name="Normal 2 4 7" xfId="5757"/>
    <cellStyle name="Normal 2 4 7 2" xfId="5758"/>
    <cellStyle name="Normal 2 4 7 2 2" xfId="5759"/>
    <cellStyle name="Normal 2 4 7 3" xfId="5760"/>
    <cellStyle name="Normal 2 4 8" xfId="5761"/>
    <cellStyle name="Normal 2 4 8 2" xfId="5762"/>
    <cellStyle name="Normal 2 4 8 2 2" xfId="5763"/>
    <cellStyle name="Normal 2 4 8 3" xfId="5764"/>
    <cellStyle name="Normal 2 4 9" xfId="5765"/>
    <cellStyle name="Normal 2 4 9 2" xfId="5766"/>
    <cellStyle name="Normal 2 4 9 2 2" xfId="5767"/>
    <cellStyle name="Normal 2 4 9 3" xfId="5768"/>
    <cellStyle name="Normal 2 40" xfId="5769"/>
    <cellStyle name="Normal 2 40 2" xfId="5770"/>
    <cellStyle name="Normal 2 41" xfId="5771"/>
    <cellStyle name="Normal 2 41 2" xfId="5772"/>
    <cellStyle name="Normal 2 42" xfId="5773"/>
    <cellStyle name="Normal 2 42 2" xfId="5774"/>
    <cellStyle name="Normal 2 43" xfId="5775"/>
    <cellStyle name="Normal 2 43 2" xfId="5776"/>
    <cellStyle name="Normal 2 44" xfId="5777"/>
    <cellStyle name="Normal 2 44 2" xfId="5778"/>
    <cellStyle name="Normal 2 45" xfId="5779"/>
    <cellStyle name="Normal 2 45 2" xfId="5780"/>
    <cellStyle name="Normal 2 46" xfId="5781"/>
    <cellStyle name="Normal 2 46 2" xfId="5782"/>
    <cellStyle name="Normal 2 47" xfId="5783"/>
    <cellStyle name="Normal 2 47 2" xfId="5784"/>
    <cellStyle name="Normal 2 48" xfId="5785"/>
    <cellStyle name="Normal 2 49" xfId="5786"/>
    <cellStyle name="Normal 2 5" xfId="22"/>
    <cellStyle name="Normal 2 5 10" xfId="5787"/>
    <cellStyle name="Normal 2 5 2" xfId="5788"/>
    <cellStyle name="Normal 2 5 2 2" xfId="5789"/>
    <cellStyle name="Normal 2 5 2 2 2" xfId="5790"/>
    <cellStyle name="Normal 2 5 2 3" xfId="5791"/>
    <cellStyle name="Normal 2 5 3" xfId="5792"/>
    <cellStyle name="Normal 2 5 3 2" xfId="5793"/>
    <cellStyle name="Normal 2 5 3 2 2" xfId="5794"/>
    <cellStyle name="Normal 2 5 3 3" xfId="5795"/>
    <cellStyle name="Normal 2 5 4" xfId="5796"/>
    <cellStyle name="Normal 2 5 4 2" xfId="5797"/>
    <cellStyle name="Normal 2 5 4 2 2" xfId="5798"/>
    <cellStyle name="Normal 2 5 4 3" xfId="5799"/>
    <cellStyle name="Normal 2 5 5" xfId="5800"/>
    <cellStyle name="Normal 2 5 5 2" xfId="5801"/>
    <cellStyle name="Normal 2 5 5 2 2" xfId="5802"/>
    <cellStyle name="Normal 2 5 5 3" xfId="5803"/>
    <cellStyle name="Normal 2 5 6" xfId="5804"/>
    <cellStyle name="Normal 2 5 6 2" xfId="5805"/>
    <cellStyle name="Normal 2 5 6 2 2" xfId="5806"/>
    <cellStyle name="Normal 2 5 6 3" xfId="5807"/>
    <cellStyle name="Normal 2 5 7" xfId="5808"/>
    <cellStyle name="Normal 2 5 7 2" xfId="5809"/>
    <cellStyle name="Normal 2 5 7 2 2" xfId="5810"/>
    <cellStyle name="Normal 2 5 7 3" xfId="5811"/>
    <cellStyle name="Normal 2 5 8" xfId="5812"/>
    <cellStyle name="Normal 2 5 8 2" xfId="5813"/>
    <cellStyle name="Normal 2 5 9" xfId="5814"/>
    <cellStyle name="Normal 2 5 9 2" xfId="5815"/>
    <cellStyle name="Normal 2 5 9 3" xfId="5816"/>
    <cellStyle name="Normal 2 50" xfId="5817"/>
    <cellStyle name="Normal 2 6" xfId="5818"/>
    <cellStyle name="Normal 2 6 10" xfId="5819"/>
    <cellStyle name="Normal 2 6 10 2" xfId="5820"/>
    <cellStyle name="Normal 2 6 11" xfId="5821"/>
    <cellStyle name="Normal 2 6 12" xfId="5822"/>
    <cellStyle name="Normal 2 6 12 2" xfId="5823"/>
    <cellStyle name="Normal 2 6 13" xfId="5824"/>
    <cellStyle name="Normal 2 6 14" xfId="5825"/>
    <cellStyle name="Normal 2 6 2" xfId="5826"/>
    <cellStyle name="Normal 2 6 2 2" xfId="5827"/>
    <cellStyle name="Normal 2 6 2 2 2" xfId="5828"/>
    <cellStyle name="Normal 2 6 2 3" xfId="5829"/>
    <cellStyle name="Normal 2 6 2 3 2" xfId="5830"/>
    <cellStyle name="Normal 2 6 2 4" xfId="5831"/>
    <cellStyle name="Normal 2 6 2 5" xfId="5832"/>
    <cellStyle name="Normal 2 6 3" xfId="5833"/>
    <cellStyle name="Normal 2 6 3 2" xfId="5834"/>
    <cellStyle name="Normal 2 6 3 2 2" xfId="5835"/>
    <cellStyle name="Normal 2 6 3 3" xfId="5836"/>
    <cellStyle name="Normal 2 6 3 3 2" xfId="5837"/>
    <cellStyle name="Normal 2 6 3 4" xfId="5838"/>
    <cellStyle name="Normal 2 6 3 4 2" xfId="5839"/>
    <cellStyle name="Normal 2 6 3 5" xfId="5840"/>
    <cellStyle name="Normal 2 6 3 6" xfId="5841"/>
    <cellStyle name="Normal 2 6 3 6 2" xfId="5842"/>
    <cellStyle name="Normal 2 6 3 7" xfId="5843"/>
    <cellStyle name="Normal 2 6 3 8" xfId="5844"/>
    <cellStyle name="Normal 2 6 4" xfId="5845"/>
    <cellStyle name="Normal 2 6 4 2" xfId="5846"/>
    <cellStyle name="Normal 2 6 4 2 2" xfId="5847"/>
    <cellStyle name="Normal 2 6 4 3" xfId="5848"/>
    <cellStyle name="Normal 2 6 5" xfId="5849"/>
    <cellStyle name="Normal 2 6 5 2" xfId="5850"/>
    <cellStyle name="Normal 2 6 5 2 2" xfId="5851"/>
    <cellStyle name="Normal 2 6 5 3" xfId="5852"/>
    <cellStyle name="Normal 2 6 6" xfId="5853"/>
    <cellStyle name="Normal 2 6 6 2" xfId="5854"/>
    <cellStyle name="Normal 2 6 6 2 2" xfId="5855"/>
    <cellStyle name="Normal 2 6 6 3" xfId="5856"/>
    <cellStyle name="Normal 2 6 7" xfId="5857"/>
    <cellStyle name="Normal 2 6 7 2" xfId="5858"/>
    <cellStyle name="Normal 2 6 7 2 2" xfId="5859"/>
    <cellStyle name="Normal 2 6 7 3" xfId="5860"/>
    <cellStyle name="Normal 2 6 8" xfId="5861"/>
    <cellStyle name="Normal 2 6 8 2" xfId="5862"/>
    <cellStyle name="Normal 2 6 9" xfId="5863"/>
    <cellStyle name="Normal 2 6 9 2" xfId="5864"/>
    <cellStyle name="Normal 2 7" xfId="5865"/>
    <cellStyle name="Normal 2 7 10" xfId="5866"/>
    <cellStyle name="Normal 2 7 11" xfId="5867"/>
    <cellStyle name="Normal 2 7 2" xfId="5868"/>
    <cellStyle name="Normal 2 7 2 2" xfId="5869"/>
    <cellStyle name="Normal 2 7 2 2 2" xfId="5870"/>
    <cellStyle name="Normal 2 7 2 3" xfId="5871"/>
    <cellStyle name="Normal 2 7 3" xfId="5872"/>
    <cellStyle name="Normal 2 7 3 2" xfId="5873"/>
    <cellStyle name="Normal 2 7 3 2 2" xfId="5874"/>
    <cellStyle name="Normal 2 7 3 3" xfId="5875"/>
    <cellStyle name="Normal 2 7 4" xfId="5876"/>
    <cellStyle name="Normal 2 7 4 2" xfId="5877"/>
    <cellStyle name="Normal 2 7 4 2 2" xfId="5878"/>
    <cellStyle name="Normal 2 7 4 3" xfId="5879"/>
    <cellStyle name="Normal 2 7 5" xfId="5880"/>
    <cellStyle name="Normal 2 7 5 2" xfId="5881"/>
    <cellStyle name="Normal 2 7 5 2 2" xfId="5882"/>
    <cellStyle name="Normal 2 7 5 3" xfId="5883"/>
    <cellStyle name="Normal 2 7 6" xfId="5884"/>
    <cellStyle name="Normal 2 7 6 2" xfId="5885"/>
    <cellStyle name="Normal 2 7 6 2 2" xfId="5886"/>
    <cellStyle name="Normal 2 7 6 3" xfId="5887"/>
    <cellStyle name="Normal 2 7 7" xfId="5888"/>
    <cellStyle name="Normal 2 7 7 2" xfId="5889"/>
    <cellStyle name="Normal 2 7 7 2 2" xfId="5890"/>
    <cellStyle name="Normal 2 7 7 3" xfId="5891"/>
    <cellStyle name="Normal 2 7 8" xfId="5892"/>
    <cellStyle name="Normal 2 7 8 2" xfId="5893"/>
    <cellStyle name="Normal 2 7 9" xfId="5894"/>
    <cellStyle name="Normal 2 7 9 2" xfId="5895"/>
    <cellStyle name="Normal 2 8" xfId="5896"/>
    <cellStyle name="Normal 2 8 10" xfId="5897"/>
    <cellStyle name="Normal 2 8 11" xfId="5898"/>
    <cellStyle name="Normal 2 8 2" xfId="5899"/>
    <cellStyle name="Normal 2 8 2 2" xfId="5900"/>
    <cellStyle name="Normal 2 8 2 2 2" xfId="5901"/>
    <cellStyle name="Normal 2 8 2 3" xfId="5902"/>
    <cellStyle name="Normal 2 8 3" xfId="5903"/>
    <cellStyle name="Normal 2 8 3 2" xfId="5904"/>
    <cellStyle name="Normal 2 8 3 2 2" xfId="5905"/>
    <cellStyle name="Normal 2 8 3 3" xfId="5906"/>
    <cellStyle name="Normal 2 8 4" xfId="5907"/>
    <cellStyle name="Normal 2 8 4 2" xfId="5908"/>
    <cellStyle name="Normal 2 8 4 2 2" xfId="5909"/>
    <cellStyle name="Normal 2 8 4 3" xfId="5910"/>
    <cellStyle name="Normal 2 8 5" xfId="5911"/>
    <cellStyle name="Normal 2 8 5 2" xfId="5912"/>
    <cellStyle name="Normal 2 8 5 2 2" xfId="5913"/>
    <cellStyle name="Normal 2 8 5 3" xfId="5914"/>
    <cellStyle name="Normal 2 8 6" xfId="5915"/>
    <cellStyle name="Normal 2 8 6 2" xfId="5916"/>
    <cellStyle name="Normal 2 8 6 2 2" xfId="5917"/>
    <cellStyle name="Normal 2 8 6 3" xfId="5918"/>
    <cellStyle name="Normal 2 8 7" xfId="5919"/>
    <cellStyle name="Normal 2 8 7 2" xfId="5920"/>
    <cellStyle name="Normal 2 8 7 2 2" xfId="5921"/>
    <cellStyle name="Normal 2 8 7 3" xfId="5922"/>
    <cellStyle name="Normal 2 8 8" xfId="5923"/>
    <cellStyle name="Normal 2 8 8 2" xfId="5924"/>
    <cellStyle name="Normal 2 8 9" xfId="5925"/>
    <cellStyle name="Normal 2 8 9 2" xfId="5926"/>
    <cellStyle name="Normal 2 9" xfId="5927"/>
    <cellStyle name="Normal 2 9 10" xfId="5928"/>
    <cellStyle name="Normal 2 9 11" xfId="5929"/>
    <cellStyle name="Normal 2 9 2" xfId="5930"/>
    <cellStyle name="Normal 2 9 2 2" xfId="5931"/>
    <cellStyle name="Normal 2 9 2 2 2" xfId="5932"/>
    <cellStyle name="Normal 2 9 2 3" xfId="5933"/>
    <cellStyle name="Normal 2 9 3" xfId="5934"/>
    <cellStyle name="Normal 2 9 3 2" xfId="5935"/>
    <cellStyle name="Normal 2 9 3 2 2" xfId="5936"/>
    <cellStyle name="Normal 2 9 3 3" xfId="5937"/>
    <cellStyle name="Normal 2 9 4" xfId="5938"/>
    <cellStyle name="Normal 2 9 4 2" xfId="5939"/>
    <cellStyle name="Normal 2 9 4 2 2" xfId="5940"/>
    <cellStyle name="Normal 2 9 4 3" xfId="5941"/>
    <cellStyle name="Normal 2 9 5" xfId="5942"/>
    <cellStyle name="Normal 2 9 5 2" xfId="5943"/>
    <cellStyle name="Normal 2 9 5 2 2" xfId="5944"/>
    <cellStyle name="Normal 2 9 5 3" xfId="5945"/>
    <cellStyle name="Normal 2 9 6" xfId="5946"/>
    <cellStyle name="Normal 2 9 6 2" xfId="5947"/>
    <cellStyle name="Normal 2 9 6 2 2" xfId="5948"/>
    <cellStyle name="Normal 2 9 6 3" xfId="5949"/>
    <cellStyle name="Normal 2 9 7" xfId="5950"/>
    <cellStyle name="Normal 2 9 7 2" xfId="5951"/>
    <cellStyle name="Normal 2 9 7 2 2" xfId="5952"/>
    <cellStyle name="Normal 2 9 7 3" xfId="5953"/>
    <cellStyle name="Normal 2 9 8" xfId="5954"/>
    <cellStyle name="Normal 2 9 8 2" xfId="5955"/>
    <cellStyle name="Normal 2 9 9" xfId="5956"/>
    <cellStyle name="Normal 2 9 9 2" xfId="5957"/>
    <cellStyle name="Normal 2_100713 Data Request for Statistics Center Abu Dhabi" xfId="5958"/>
    <cellStyle name="Normal 20" xfId="5959"/>
    <cellStyle name="Normal 20 2" xfId="5960"/>
    <cellStyle name="Normal 20 2 2" xfId="5961"/>
    <cellStyle name="Normal 20 3" xfId="5962"/>
    <cellStyle name="Normal 21" xfId="5963"/>
    <cellStyle name="Normal 21 2" xfId="5964"/>
    <cellStyle name="Normal 21 2 2" xfId="5965"/>
    <cellStyle name="Normal 21 3" xfId="5966"/>
    <cellStyle name="Normal 22" xfId="5967"/>
    <cellStyle name="Normal 22 10" xfId="5968"/>
    <cellStyle name="Normal 22 10 2" xfId="5969"/>
    <cellStyle name="Normal 22 10 2 2" xfId="5970"/>
    <cellStyle name="Normal 22 10 3" xfId="5971"/>
    <cellStyle name="Normal 22 11" xfId="5972"/>
    <cellStyle name="Normal 22 11 2" xfId="5973"/>
    <cellStyle name="Normal 22 11 2 2" xfId="5974"/>
    <cellStyle name="Normal 22 11 2 2 2" xfId="5975"/>
    <cellStyle name="Normal 22 11 2 3" xfId="5976"/>
    <cellStyle name="Normal 22 11 2 3 2" xfId="5977"/>
    <cellStyle name="Normal 22 11 2 4" xfId="5978"/>
    <cellStyle name="Normal 22 11 3" xfId="5979"/>
    <cellStyle name="Normal 22 11 3 2" xfId="5980"/>
    <cellStyle name="Normal 22 11 4" xfId="5981"/>
    <cellStyle name="Normal 22 11 4 2" xfId="5982"/>
    <cellStyle name="Normal 22 11 5" xfId="5983"/>
    <cellStyle name="Normal 22 11 6" xfId="5984"/>
    <cellStyle name="Normal 22 12" xfId="5985"/>
    <cellStyle name="Normal 22 12 2" xfId="5986"/>
    <cellStyle name="Normal 22 12 2 2" xfId="5987"/>
    <cellStyle name="Normal 22 12 3" xfId="5988"/>
    <cellStyle name="Normal 22 12 3 2" xfId="5989"/>
    <cellStyle name="Normal 22 12 4" xfId="5990"/>
    <cellStyle name="Normal 22 13" xfId="5991"/>
    <cellStyle name="Normal 22 13 2" xfId="5992"/>
    <cellStyle name="Normal 22 14" xfId="5993"/>
    <cellStyle name="Normal 22 14 2" xfId="5994"/>
    <cellStyle name="Normal 22 15" xfId="5995"/>
    <cellStyle name="Normal 22 16" xfId="5996"/>
    <cellStyle name="Normal 22 2" xfId="5997"/>
    <cellStyle name="Normal 22 2 2" xfId="5998"/>
    <cellStyle name="Normal 22 2 2 2" xfId="5999"/>
    <cellStyle name="Normal 22 2 3" xfId="6000"/>
    <cellStyle name="Normal 22 3" xfId="6001"/>
    <cellStyle name="Normal 22 3 2" xfId="6002"/>
    <cellStyle name="Normal 22 3 2 2" xfId="6003"/>
    <cellStyle name="Normal 22 3 3" xfId="6004"/>
    <cellStyle name="Normal 22 4" xfId="6005"/>
    <cellStyle name="Normal 22 4 2" xfId="6006"/>
    <cellStyle name="Normal 22 4 2 2" xfId="6007"/>
    <cellStyle name="Normal 22 4 3" xfId="6008"/>
    <cellStyle name="Normal 22 5" xfId="6009"/>
    <cellStyle name="Normal 22 5 2" xfId="6010"/>
    <cellStyle name="Normal 22 5 2 2" xfId="6011"/>
    <cellStyle name="Normal 22 5 3" xfId="6012"/>
    <cellStyle name="Normal 22 6" xfId="6013"/>
    <cellStyle name="Normal 22 6 2" xfId="6014"/>
    <cellStyle name="Normal 22 6 2 2" xfId="6015"/>
    <cellStyle name="Normal 22 6 3" xfId="6016"/>
    <cellStyle name="Normal 22 7" xfId="6017"/>
    <cellStyle name="Normal 22 7 2" xfId="6018"/>
    <cellStyle name="Normal 22 7 2 2" xfId="6019"/>
    <cellStyle name="Normal 22 7 3" xfId="6020"/>
    <cellStyle name="Normal 22 8" xfId="6021"/>
    <cellStyle name="Normal 22 8 2" xfId="6022"/>
    <cellStyle name="Normal 22 8 2 2" xfId="6023"/>
    <cellStyle name="Normal 22 8 3" xfId="6024"/>
    <cellStyle name="Normal 22 9" xfId="6025"/>
    <cellStyle name="Normal 22 9 2" xfId="6026"/>
    <cellStyle name="Normal 22 9 2 2" xfId="6027"/>
    <cellStyle name="Normal 22 9 3" xfId="6028"/>
    <cellStyle name="Normal 23" xfId="6029"/>
    <cellStyle name="Normal 23 10" xfId="6030"/>
    <cellStyle name="Normal 23 10 2" xfId="6031"/>
    <cellStyle name="Normal 23 10 2 2" xfId="6032"/>
    <cellStyle name="Normal 23 10 3" xfId="6033"/>
    <cellStyle name="Normal 23 10 3 2" xfId="6034"/>
    <cellStyle name="Normal 23 10 4" xfId="6035"/>
    <cellStyle name="Normal 23 11" xfId="6036"/>
    <cellStyle name="Normal 23 11 2" xfId="6037"/>
    <cellStyle name="Normal 23 11 2 2" xfId="6038"/>
    <cellStyle name="Normal 23 11 2 2 2" xfId="6039"/>
    <cellStyle name="Normal 23 11 2 2 2 2" xfId="6040"/>
    <cellStyle name="Normal 23 11 2 2 3" xfId="6041"/>
    <cellStyle name="Normal 23 11 2 2 3 2" xfId="6042"/>
    <cellStyle name="Normal 23 11 2 2 4" xfId="6043"/>
    <cellStyle name="Normal 23 11 2 3" xfId="6044"/>
    <cellStyle name="Normal 23 11 2 3 2" xfId="6045"/>
    <cellStyle name="Normal 23 11 2 4" xfId="6046"/>
    <cellStyle name="Normal 23 11 2 4 2" xfId="6047"/>
    <cellStyle name="Normal 23 11 2 5" xfId="6048"/>
    <cellStyle name="Normal 23 11 2 6" xfId="6049"/>
    <cellStyle name="Normal 23 11 3" xfId="6050"/>
    <cellStyle name="Normal 23 11 3 2" xfId="6051"/>
    <cellStyle name="Normal 23 11 3 2 2" xfId="6052"/>
    <cellStyle name="Normal 23 11 3 3" xfId="6053"/>
    <cellStyle name="Normal 23 11 3 3 2" xfId="6054"/>
    <cellStyle name="Normal 23 11 3 4" xfId="6055"/>
    <cellStyle name="Normal 23 11 4" xfId="6056"/>
    <cellStyle name="Normal 23 11 4 2" xfId="6057"/>
    <cellStyle name="Normal 23 11 5" xfId="6058"/>
    <cellStyle name="Normal 23 11 5 2" xfId="6059"/>
    <cellStyle name="Normal 23 11 6" xfId="6060"/>
    <cellStyle name="Normal 23 11 7" xfId="6061"/>
    <cellStyle name="Normal 23 12" xfId="6062"/>
    <cellStyle name="Normal 23 12 2" xfId="6063"/>
    <cellStyle name="Normal 23 12 2 2" xfId="6064"/>
    <cellStyle name="Normal 23 12 2 2 2" xfId="6065"/>
    <cellStyle name="Normal 23 12 2 2 2 2" xfId="6066"/>
    <cellStyle name="Normal 23 12 2 2 3" xfId="6067"/>
    <cellStyle name="Normal 23 12 2 2 3 2" xfId="6068"/>
    <cellStyle name="Normal 23 12 2 2 4" xfId="6069"/>
    <cellStyle name="Normal 23 12 2 3" xfId="6070"/>
    <cellStyle name="Normal 23 12 2 3 2" xfId="6071"/>
    <cellStyle name="Normal 23 12 2 4" xfId="6072"/>
    <cellStyle name="Normal 23 12 2 4 2" xfId="6073"/>
    <cellStyle name="Normal 23 12 2 5" xfId="6074"/>
    <cellStyle name="Normal 23 12 2 6" xfId="6075"/>
    <cellStyle name="Normal 23 12 3" xfId="6076"/>
    <cellStyle name="Normal 23 12 3 2" xfId="6077"/>
    <cellStyle name="Normal 23 12 3 2 2" xfId="6078"/>
    <cellStyle name="Normal 23 12 3 3" xfId="6079"/>
    <cellStyle name="Normal 23 12 3 3 2" xfId="6080"/>
    <cellStyle name="Normal 23 12 3 4" xfId="6081"/>
    <cellStyle name="Normal 23 12 4" xfId="6082"/>
    <cellStyle name="Normal 23 12 4 2" xfId="6083"/>
    <cellStyle name="Normal 23 12 5" xfId="6084"/>
    <cellStyle name="Normal 23 12 5 2" xfId="6085"/>
    <cellStyle name="Normal 23 12 6" xfId="6086"/>
    <cellStyle name="Normal 23 12 7" xfId="6087"/>
    <cellStyle name="Normal 23 13" xfId="6088"/>
    <cellStyle name="Normal 23 13 2" xfId="6089"/>
    <cellStyle name="Normal 23 13 2 2" xfId="6090"/>
    <cellStyle name="Normal 23 13 2 2 2" xfId="6091"/>
    <cellStyle name="Normal 23 13 2 2 2 2" xfId="6092"/>
    <cellStyle name="Normal 23 13 2 2 3" xfId="6093"/>
    <cellStyle name="Normal 23 13 2 2 3 2" xfId="6094"/>
    <cellStyle name="Normal 23 13 2 2 4" xfId="6095"/>
    <cellStyle name="Normal 23 13 2 3" xfId="6096"/>
    <cellStyle name="Normal 23 13 2 3 2" xfId="6097"/>
    <cellStyle name="Normal 23 13 2 4" xfId="6098"/>
    <cellStyle name="Normal 23 13 2 4 2" xfId="6099"/>
    <cellStyle name="Normal 23 13 2 5" xfId="6100"/>
    <cellStyle name="Normal 23 13 2 6" xfId="6101"/>
    <cellStyle name="Normal 23 13 3" xfId="6102"/>
    <cellStyle name="Normal 23 13 3 2" xfId="6103"/>
    <cellStyle name="Normal 23 13 3 2 2" xfId="6104"/>
    <cellStyle name="Normal 23 13 3 3" xfId="6105"/>
    <cellStyle name="Normal 23 13 3 3 2" xfId="6106"/>
    <cellStyle name="Normal 23 13 3 4" xfId="6107"/>
    <cellStyle name="Normal 23 13 4" xfId="6108"/>
    <cellStyle name="Normal 23 13 4 2" xfId="6109"/>
    <cellStyle name="Normal 23 13 5" xfId="6110"/>
    <cellStyle name="Normal 23 13 5 2" xfId="6111"/>
    <cellStyle name="Normal 23 13 6" xfId="6112"/>
    <cellStyle name="Normal 23 13 7" xfId="6113"/>
    <cellStyle name="Normal 23 14" xfId="6114"/>
    <cellStyle name="Normal 23 14 2" xfId="6115"/>
    <cellStyle name="Normal 23 14 2 2" xfId="6116"/>
    <cellStyle name="Normal 23 14 2 2 2" xfId="6117"/>
    <cellStyle name="Normal 23 14 2 2 2 2" xfId="6118"/>
    <cellStyle name="Normal 23 14 2 2 3" xfId="6119"/>
    <cellStyle name="Normal 23 14 2 2 3 2" xfId="6120"/>
    <cellStyle name="Normal 23 14 2 2 4" xfId="6121"/>
    <cellStyle name="Normal 23 14 2 3" xfId="6122"/>
    <cellStyle name="Normal 23 14 2 3 2" xfId="6123"/>
    <cellStyle name="Normal 23 14 2 4" xfId="6124"/>
    <cellStyle name="Normal 23 14 2 4 2" xfId="6125"/>
    <cellStyle name="Normal 23 14 2 5" xfId="6126"/>
    <cellStyle name="Normal 23 14 2 6" xfId="6127"/>
    <cellStyle name="Normal 23 14 3" xfId="6128"/>
    <cellStyle name="Normal 23 14 3 2" xfId="6129"/>
    <cellStyle name="Normal 23 14 3 2 2" xfId="6130"/>
    <cellStyle name="Normal 23 14 3 3" xfId="6131"/>
    <cellStyle name="Normal 23 14 3 3 2" xfId="6132"/>
    <cellStyle name="Normal 23 14 3 4" xfId="6133"/>
    <cellStyle name="Normal 23 14 4" xfId="6134"/>
    <cellStyle name="Normal 23 14 4 2" xfId="6135"/>
    <cellStyle name="Normal 23 14 5" xfId="6136"/>
    <cellStyle name="Normal 23 14 5 2" xfId="6137"/>
    <cellStyle name="Normal 23 14 6" xfId="6138"/>
    <cellStyle name="Normal 23 14 7" xfId="6139"/>
    <cellStyle name="Normal 23 15" xfId="6140"/>
    <cellStyle name="Normal 23 15 2" xfId="6141"/>
    <cellStyle name="Normal 23 15 2 2" xfId="6142"/>
    <cellStyle name="Normal 23 15 2 2 2" xfId="6143"/>
    <cellStyle name="Normal 23 15 2 2 2 2" xfId="6144"/>
    <cellStyle name="Normal 23 15 2 2 3" xfId="6145"/>
    <cellStyle name="Normal 23 15 2 2 3 2" xfId="6146"/>
    <cellStyle name="Normal 23 15 2 2 4" xfId="6147"/>
    <cellStyle name="Normal 23 15 2 3" xfId="6148"/>
    <cellStyle name="Normal 23 15 2 3 2" xfId="6149"/>
    <cellStyle name="Normal 23 15 2 4" xfId="6150"/>
    <cellStyle name="Normal 23 15 2 4 2" xfId="6151"/>
    <cellStyle name="Normal 23 15 2 5" xfId="6152"/>
    <cellStyle name="Normal 23 15 2 6" xfId="6153"/>
    <cellStyle name="Normal 23 15 3" xfId="6154"/>
    <cellStyle name="Normal 23 15 3 2" xfId="6155"/>
    <cellStyle name="Normal 23 15 3 2 2" xfId="6156"/>
    <cellStyle name="Normal 23 15 3 3" xfId="6157"/>
    <cellStyle name="Normal 23 15 3 3 2" xfId="6158"/>
    <cellStyle name="Normal 23 15 3 4" xfId="6159"/>
    <cellStyle name="Normal 23 15 4" xfId="6160"/>
    <cellStyle name="Normal 23 15 4 2" xfId="6161"/>
    <cellStyle name="Normal 23 15 5" xfId="6162"/>
    <cellStyle name="Normal 23 15 5 2" xfId="6163"/>
    <cellStyle name="Normal 23 15 6" xfId="6164"/>
    <cellStyle name="Normal 23 15 7" xfId="6165"/>
    <cellStyle name="Normal 23 16" xfId="6166"/>
    <cellStyle name="Normal 23 16 2" xfId="6167"/>
    <cellStyle name="Normal 23 16 2 2" xfId="6168"/>
    <cellStyle name="Normal 23 16 2 2 2" xfId="6169"/>
    <cellStyle name="Normal 23 16 2 2 2 2" xfId="6170"/>
    <cellStyle name="Normal 23 16 2 2 3" xfId="6171"/>
    <cellStyle name="Normal 23 16 2 2 3 2" xfId="6172"/>
    <cellStyle name="Normal 23 16 2 2 4" xfId="6173"/>
    <cellStyle name="Normal 23 16 2 3" xfId="6174"/>
    <cellStyle name="Normal 23 16 2 3 2" xfId="6175"/>
    <cellStyle name="Normal 23 16 2 4" xfId="6176"/>
    <cellStyle name="Normal 23 16 2 4 2" xfId="6177"/>
    <cellStyle name="Normal 23 16 2 5" xfId="6178"/>
    <cellStyle name="Normal 23 16 2 6" xfId="6179"/>
    <cellStyle name="Normal 23 16 3" xfId="6180"/>
    <cellStyle name="Normal 23 16 3 2" xfId="6181"/>
    <cellStyle name="Normal 23 16 3 2 2" xfId="6182"/>
    <cellStyle name="Normal 23 16 3 3" xfId="6183"/>
    <cellStyle name="Normal 23 16 3 3 2" xfId="6184"/>
    <cellStyle name="Normal 23 16 3 4" xfId="6185"/>
    <cellStyle name="Normal 23 16 4" xfId="6186"/>
    <cellStyle name="Normal 23 16 4 2" xfId="6187"/>
    <cellStyle name="Normal 23 16 5" xfId="6188"/>
    <cellStyle name="Normal 23 16 5 2" xfId="6189"/>
    <cellStyle name="Normal 23 16 6" xfId="6190"/>
    <cellStyle name="Normal 23 16 7" xfId="6191"/>
    <cellStyle name="Normal 23 17" xfId="6192"/>
    <cellStyle name="Normal 23 17 2" xfId="6193"/>
    <cellStyle name="Normal 23 17 2 2" xfId="6194"/>
    <cellStyle name="Normal 23 17 2 2 2" xfId="6195"/>
    <cellStyle name="Normal 23 17 2 2 2 2" xfId="6196"/>
    <cellStyle name="Normal 23 17 2 2 3" xfId="6197"/>
    <cellStyle name="Normal 23 17 2 2 3 2" xfId="6198"/>
    <cellStyle name="Normal 23 17 2 2 4" xfId="6199"/>
    <cellStyle name="Normal 23 17 2 3" xfId="6200"/>
    <cellStyle name="Normal 23 17 2 3 2" xfId="6201"/>
    <cellStyle name="Normal 23 17 2 4" xfId="6202"/>
    <cellStyle name="Normal 23 17 2 4 2" xfId="6203"/>
    <cellStyle name="Normal 23 17 2 5" xfId="6204"/>
    <cellStyle name="Normal 23 17 2 6" xfId="6205"/>
    <cellStyle name="Normal 23 17 3" xfId="6206"/>
    <cellStyle name="Normal 23 17 3 2" xfId="6207"/>
    <cellStyle name="Normal 23 17 3 2 2" xfId="6208"/>
    <cellStyle name="Normal 23 17 3 3" xfId="6209"/>
    <cellStyle name="Normal 23 17 3 3 2" xfId="6210"/>
    <cellStyle name="Normal 23 17 3 4" xfId="6211"/>
    <cellStyle name="Normal 23 17 4" xfId="6212"/>
    <cellStyle name="Normal 23 17 4 2" xfId="6213"/>
    <cellStyle name="Normal 23 17 5" xfId="6214"/>
    <cellStyle name="Normal 23 17 5 2" xfId="6215"/>
    <cellStyle name="Normal 23 17 6" xfId="6216"/>
    <cellStyle name="Normal 23 17 7" xfId="6217"/>
    <cellStyle name="Normal 23 18" xfId="6218"/>
    <cellStyle name="Normal 23 18 2" xfId="6219"/>
    <cellStyle name="Normal 23 18 2 2" xfId="6220"/>
    <cellStyle name="Normal 23 18 2 2 2" xfId="6221"/>
    <cellStyle name="Normal 23 18 2 2 2 2" xfId="6222"/>
    <cellStyle name="Normal 23 18 2 2 3" xfId="6223"/>
    <cellStyle name="Normal 23 18 2 2 3 2" xfId="6224"/>
    <cellStyle name="Normal 23 18 2 2 4" xfId="6225"/>
    <cellStyle name="Normal 23 18 2 3" xfId="6226"/>
    <cellStyle name="Normal 23 18 2 3 2" xfId="6227"/>
    <cellStyle name="Normal 23 18 2 4" xfId="6228"/>
    <cellStyle name="Normal 23 18 2 4 2" xfId="6229"/>
    <cellStyle name="Normal 23 18 2 5" xfId="6230"/>
    <cellStyle name="Normal 23 18 2 6" xfId="6231"/>
    <cellStyle name="Normal 23 18 3" xfId="6232"/>
    <cellStyle name="Normal 23 18 3 2" xfId="6233"/>
    <cellStyle name="Normal 23 18 3 2 2" xfId="6234"/>
    <cellStyle name="Normal 23 18 3 3" xfId="6235"/>
    <cellStyle name="Normal 23 18 3 3 2" xfId="6236"/>
    <cellStyle name="Normal 23 18 3 4" xfId="6237"/>
    <cellStyle name="Normal 23 18 4" xfId="6238"/>
    <cellStyle name="Normal 23 18 4 2" xfId="6239"/>
    <cellStyle name="Normal 23 18 5" xfId="6240"/>
    <cellStyle name="Normal 23 18 5 2" xfId="6241"/>
    <cellStyle name="Normal 23 18 6" xfId="6242"/>
    <cellStyle name="Normal 23 18 7" xfId="6243"/>
    <cellStyle name="Normal 23 19" xfId="6244"/>
    <cellStyle name="Normal 23 19 2" xfId="6245"/>
    <cellStyle name="Normal 23 19 2 2" xfId="6246"/>
    <cellStyle name="Normal 23 19 2 2 2" xfId="6247"/>
    <cellStyle name="Normal 23 19 2 2 2 2" xfId="6248"/>
    <cellStyle name="Normal 23 19 2 2 3" xfId="6249"/>
    <cellStyle name="Normal 23 19 2 2 3 2" xfId="6250"/>
    <cellStyle name="Normal 23 19 2 2 4" xfId="6251"/>
    <cellStyle name="Normal 23 19 2 3" xfId="6252"/>
    <cellStyle name="Normal 23 19 2 3 2" xfId="6253"/>
    <cellStyle name="Normal 23 19 2 4" xfId="6254"/>
    <cellStyle name="Normal 23 19 2 4 2" xfId="6255"/>
    <cellStyle name="Normal 23 19 2 5" xfId="6256"/>
    <cellStyle name="Normal 23 19 2 6" xfId="6257"/>
    <cellStyle name="Normal 23 19 3" xfId="6258"/>
    <cellStyle name="Normal 23 19 3 2" xfId="6259"/>
    <cellStyle name="Normal 23 19 3 2 2" xfId="6260"/>
    <cellStyle name="Normal 23 19 3 3" xfId="6261"/>
    <cellStyle name="Normal 23 19 3 3 2" xfId="6262"/>
    <cellStyle name="Normal 23 19 3 4" xfId="6263"/>
    <cellStyle name="Normal 23 19 4" xfId="6264"/>
    <cellStyle name="Normal 23 19 4 2" xfId="6265"/>
    <cellStyle name="Normal 23 19 5" xfId="6266"/>
    <cellStyle name="Normal 23 19 5 2" xfId="6267"/>
    <cellStyle name="Normal 23 19 6" xfId="6268"/>
    <cellStyle name="Normal 23 19 7" xfId="6269"/>
    <cellStyle name="Normal 23 2" xfId="6270"/>
    <cellStyle name="Normal 23 2 2" xfId="6271"/>
    <cellStyle name="Normal 23 2 2 2" xfId="6272"/>
    <cellStyle name="Normal 23 2 3" xfId="6273"/>
    <cellStyle name="Normal 23 2 3 2" xfId="6274"/>
    <cellStyle name="Normal 23 2 4" xfId="6275"/>
    <cellStyle name="Normal 23 20" xfId="6276"/>
    <cellStyle name="Normal 23 20 2" xfId="6277"/>
    <cellStyle name="Normal 23 20 2 2" xfId="6278"/>
    <cellStyle name="Normal 23 20 2 2 2" xfId="6279"/>
    <cellStyle name="Normal 23 20 2 2 2 2" xfId="6280"/>
    <cellStyle name="Normal 23 20 2 2 3" xfId="6281"/>
    <cellStyle name="Normal 23 20 2 2 3 2" xfId="6282"/>
    <cellStyle name="Normal 23 20 2 2 4" xfId="6283"/>
    <cellStyle name="Normal 23 20 2 3" xfId="6284"/>
    <cellStyle name="Normal 23 20 2 3 2" xfId="6285"/>
    <cellStyle name="Normal 23 20 2 4" xfId="6286"/>
    <cellStyle name="Normal 23 20 2 4 2" xfId="6287"/>
    <cellStyle name="Normal 23 20 2 5" xfId="6288"/>
    <cellStyle name="Normal 23 20 2 6" xfId="6289"/>
    <cellStyle name="Normal 23 20 3" xfId="6290"/>
    <cellStyle name="Normal 23 20 3 2" xfId="6291"/>
    <cellStyle name="Normal 23 20 3 2 2" xfId="6292"/>
    <cellStyle name="Normal 23 20 3 3" xfId="6293"/>
    <cellStyle name="Normal 23 20 3 3 2" xfId="6294"/>
    <cellStyle name="Normal 23 20 3 4" xfId="6295"/>
    <cellStyle name="Normal 23 20 4" xfId="6296"/>
    <cellStyle name="Normal 23 20 4 2" xfId="6297"/>
    <cellStyle name="Normal 23 20 5" xfId="6298"/>
    <cellStyle name="Normal 23 20 5 2" xfId="6299"/>
    <cellStyle name="Normal 23 20 6" xfId="6300"/>
    <cellStyle name="Normal 23 20 7" xfId="6301"/>
    <cellStyle name="Normal 23 21" xfId="6302"/>
    <cellStyle name="Normal 23 21 2" xfId="6303"/>
    <cellStyle name="Normal 23 21 2 2" xfId="6304"/>
    <cellStyle name="Normal 23 21 2 2 2" xfId="6305"/>
    <cellStyle name="Normal 23 21 2 2 2 2" xfId="6306"/>
    <cellStyle name="Normal 23 21 2 2 3" xfId="6307"/>
    <cellStyle name="Normal 23 21 2 2 3 2" xfId="6308"/>
    <cellStyle name="Normal 23 21 2 2 4" xfId="6309"/>
    <cellStyle name="Normal 23 21 2 3" xfId="6310"/>
    <cellStyle name="Normal 23 21 2 3 2" xfId="6311"/>
    <cellStyle name="Normal 23 21 2 4" xfId="6312"/>
    <cellStyle name="Normal 23 21 2 4 2" xfId="6313"/>
    <cellStyle name="Normal 23 21 2 5" xfId="6314"/>
    <cellStyle name="Normal 23 21 2 6" xfId="6315"/>
    <cellStyle name="Normal 23 21 3" xfId="6316"/>
    <cellStyle name="Normal 23 21 3 2" xfId="6317"/>
    <cellStyle name="Normal 23 21 3 2 2" xfId="6318"/>
    <cellStyle name="Normal 23 21 3 3" xfId="6319"/>
    <cellStyle name="Normal 23 21 3 3 2" xfId="6320"/>
    <cellStyle name="Normal 23 21 3 4" xfId="6321"/>
    <cellStyle name="Normal 23 21 4" xfId="6322"/>
    <cellStyle name="Normal 23 21 4 2" xfId="6323"/>
    <cellStyle name="Normal 23 21 5" xfId="6324"/>
    <cellStyle name="Normal 23 21 5 2" xfId="6325"/>
    <cellStyle name="Normal 23 21 6" xfId="6326"/>
    <cellStyle name="Normal 23 21 7" xfId="6327"/>
    <cellStyle name="Normal 23 22" xfId="6328"/>
    <cellStyle name="Normal 23 22 2" xfId="6329"/>
    <cellStyle name="Normal 23 22 2 2" xfId="6330"/>
    <cellStyle name="Normal 23 22 2 2 2" xfId="6331"/>
    <cellStyle name="Normal 23 22 2 2 2 2" xfId="6332"/>
    <cellStyle name="Normal 23 22 2 2 3" xfId="6333"/>
    <cellStyle name="Normal 23 22 2 2 3 2" xfId="6334"/>
    <cellStyle name="Normal 23 22 2 2 4" xfId="6335"/>
    <cellStyle name="Normal 23 22 2 3" xfId="6336"/>
    <cellStyle name="Normal 23 22 2 3 2" xfId="6337"/>
    <cellStyle name="Normal 23 22 2 4" xfId="6338"/>
    <cellStyle name="Normal 23 22 2 4 2" xfId="6339"/>
    <cellStyle name="Normal 23 22 2 5" xfId="6340"/>
    <cellStyle name="Normal 23 22 2 6" xfId="6341"/>
    <cellStyle name="Normal 23 22 3" xfId="6342"/>
    <cellStyle name="Normal 23 22 3 2" xfId="6343"/>
    <cellStyle name="Normal 23 22 3 2 2" xfId="6344"/>
    <cellStyle name="Normal 23 22 3 3" xfId="6345"/>
    <cellStyle name="Normal 23 22 3 3 2" xfId="6346"/>
    <cellStyle name="Normal 23 22 3 4" xfId="6347"/>
    <cellStyle name="Normal 23 22 4" xfId="6348"/>
    <cellStyle name="Normal 23 22 4 2" xfId="6349"/>
    <cellStyle name="Normal 23 22 5" xfId="6350"/>
    <cellStyle name="Normal 23 22 5 2" xfId="6351"/>
    <cellStyle name="Normal 23 22 6" xfId="6352"/>
    <cellStyle name="Normal 23 22 7" xfId="6353"/>
    <cellStyle name="Normal 23 23" xfId="6354"/>
    <cellStyle name="Normal 23 23 2" xfId="6355"/>
    <cellStyle name="Normal 23 23 2 2" xfId="6356"/>
    <cellStyle name="Normal 23 23 2 2 2" xfId="6357"/>
    <cellStyle name="Normal 23 23 2 2 2 2" xfId="6358"/>
    <cellStyle name="Normal 23 23 2 2 3" xfId="6359"/>
    <cellStyle name="Normal 23 23 2 2 3 2" xfId="6360"/>
    <cellStyle name="Normal 23 23 2 2 4" xfId="6361"/>
    <cellStyle name="Normal 23 23 2 3" xfId="6362"/>
    <cellStyle name="Normal 23 23 2 3 2" xfId="6363"/>
    <cellStyle name="Normal 23 23 2 4" xfId="6364"/>
    <cellStyle name="Normal 23 23 2 4 2" xfId="6365"/>
    <cellStyle name="Normal 23 23 2 5" xfId="6366"/>
    <cellStyle name="Normal 23 23 2 6" xfId="6367"/>
    <cellStyle name="Normal 23 23 3" xfId="6368"/>
    <cellStyle name="Normal 23 23 3 2" xfId="6369"/>
    <cellStyle name="Normal 23 23 3 2 2" xfId="6370"/>
    <cellStyle name="Normal 23 23 3 3" xfId="6371"/>
    <cellStyle name="Normal 23 23 3 3 2" xfId="6372"/>
    <cellStyle name="Normal 23 23 3 4" xfId="6373"/>
    <cellStyle name="Normal 23 23 4" xfId="6374"/>
    <cellStyle name="Normal 23 23 4 2" xfId="6375"/>
    <cellStyle name="Normal 23 23 5" xfId="6376"/>
    <cellStyle name="Normal 23 23 5 2" xfId="6377"/>
    <cellStyle name="Normal 23 23 6" xfId="6378"/>
    <cellStyle name="Normal 23 23 7" xfId="6379"/>
    <cellStyle name="Normal 23 24" xfId="6380"/>
    <cellStyle name="Normal 23 24 2" xfId="6381"/>
    <cellStyle name="Normal 23 24 2 2" xfId="6382"/>
    <cellStyle name="Normal 23 24 2 2 2" xfId="6383"/>
    <cellStyle name="Normal 23 24 2 2 2 2" xfId="6384"/>
    <cellStyle name="Normal 23 24 2 2 3" xfId="6385"/>
    <cellStyle name="Normal 23 24 2 2 3 2" xfId="6386"/>
    <cellStyle name="Normal 23 24 2 2 4" xfId="6387"/>
    <cellStyle name="Normal 23 24 2 3" xfId="6388"/>
    <cellStyle name="Normal 23 24 2 3 2" xfId="6389"/>
    <cellStyle name="Normal 23 24 2 4" xfId="6390"/>
    <cellStyle name="Normal 23 24 2 4 2" xfId="6391"/>
    <cellStyle name="Normal 23 24 2 5" xfId="6392"/>
    <cellStyle name="Normal 23 24 2 6" xfId="6393"/>
    <cellStyle name="Normal 23 24 3" xfId="6394"/>
    <cellStyle name="Normal 23 24 3 2" xfId="6395"/>
    <cellStyle name="Normal 23 24 3 2 2" xfId="6396"/>
    <cellStyle name="Normal 23 24 3 3" xfId="6397"/>
    <cellStyle name="Normal 23 24 3 3 2" xfId="6398"/>
    <cellStyle name="Normal 23 24 3 4" xfId="6399"/>
    <cellStyle name="Normal 23 24 4" xfId="6400"/>
    <cellStyle name="Normal 23 24 4 2" xfId="6401"/>
    <cellStyle name="Normal 23 24 5" xfId="6402"/>
    <cellStyle name="Normal 23 24 5 2" xfId="6403"/>
    <cellStyle name="Normal 23 24 6" xfId="6404"/>
    <cellStyle name="Normal 23 24 7" xfId="6405"/>
    <cellStyle name="Normal 23 25" xfId="6406"/>
    <cellStyle name="Normal 23 25 2" xfId="6407"/>
    <cellStyle name="Normal 23 25 2 2" xfId="6408"/>
    <cellStyle name="Normal 23 25 2 2 2" xfId="6409"/>
    <cellStyle name="Normal 23 25 2 2 2 2" xfId="6410"/>
    <cellStyle name="Normal 23 25 2 2 3" xfId="6411"/>
    <cellStyle name="Normal 23 25 2 2 3 2" xfId="6412"/>
    <cellStyle name="Normal 23 25 2 2 4" xfId="6413"/>
    <cellStyle name="Normal 23 25 2 3" xfId="6414"/>
    <cellStyle name="Normal 23 25 2 3 2" xfId="6415"/>
    <cellStyle name="Normal 23 25 2 4" xfId="6416"/>
    <cellStyle name="Normal 23 25 2 4 2" xfId="6417"/>
    <cellStyle name="Normal 23 25 2 5" xfId="6418"/>
    <cellStyle name="Normal 23 25 2 6" xfId="6419"/>
    <cellStyle name="Normal 23 25 3" xfId="6420"/>
    <cellStyle name="Normal 23 25 3 2" xfId="6421"/>
    <cellStyle name="Normal 23 25 3 2 2" xfId="6422"/>
    <cellStyle name="Normal 23 25 3 3" xfId="6423"/>
    <cellStyle name="Normal 23 25 3 3 2" xfId="6424"/>
    <cellStyle name="Normal 23 25 3 4" xfId="6425"/>
    <cellStyle name="Normal 23 25 4" xfId="6426"/>
    <cellStyle name="Normal 23 25 4 2" xfId="6427"/>
    <cellStyle name="Normal 23 25 5" xfId="6428"/>
    <cellStyle name="Normal 23 25 5 2" xfId="6429"/>
    <cellStyle name="Normal 23 25 6" xfId="6430"/>
    <cellStyle name="Normal 23 25 7" xfId="6431"/>
    <cellStyle name="Normal 23 26" xfId="6432"/>
    <cellStyle name="Normal 23 26 2" xfId="6433"/>
    <cellStyle name="Normal 23 26 2 2" xfId="6434"/>
    <cellStyle name="Normal 23 26 2 2 2" xfId="6435"/>
    <cellStyle name="Normal 23 26 2 2 2 2" xfId="6436"/>
    <cellStyle name="Normal 23 26 2 2 3" xfId="6437"/>
    <cellStyle name="Normal 23 26 2 2 3 2" xfId="6438"/>
    <cellStyle name="Normal 23 26 2 2 4" xfId="6439"/>
    <cellStyle name="Normal 23 26 2 3" xfId="6440"/>
    <cellStyle name="Normal 23 26 2 3 2" xfId="6441"/>
    <cellStyle name="Normal 23 26 2 4" xfId="6442"/>
    <cellStyle name="Normal 23 26 2 4 2" xfId="6443"/>
    <cellStyle name="Normal 23 26 2 5" xfId="6444"/>
    <cellStyle name="Normal 23 26 2 6" xfId="6445"/>
    <cellStyle name="Normal 23 26 3" xfId="6446"/>
    <cellStyle name="Normal 23 26 3 2" xfId="6447"/>
    <cellStyle name="Normal 23 26 3 2 2" xfId="6448"/>
    <cellStyle name="Normal 23 26 3 3" xfId="6449"/>
    <cellStyle name="Normal 23 26 3 3 2" xfId="6450"/>
    <cellStyle name="Normal 23 26 3 4" xfId="6451"/>
    <cellStyle name="Normal 23 26 4" xfId="6452"/>
    <cellStyle name="Normal 23 26 4 2" xfId="6453"/>
    <cellStyle name="Normal 23 26 5" xfId="6454"/>
    <cellStyle name="Normal 23 26 5 2" xfId="6455"/>
    <cellStyle name="Normal 23 26 6" xfId="6456"/>
    <cellStyle name="Normal 23 26 7" xfId="6457"/>
    <cellStyle name="Normal 23 27" xfId="6458"/>
    <cellStyle name="Normal 23 27 2" xfId="6459"/>
    <cellStyle name="Normal 23 27 2 2" xfId="6460"/>
    <cellStyle name="Normal 23 27 2 2 2" xfId="6461"/>
    <cellStyle name="Normal 23 27 2 2 2 2" xfId="6462"/>
    <cellStyle name="Normal 23 27 2 2 3" xfId="6463"/>
    <cellStyle name="Normal 23 27 2 2 3 2" xfId="6464"/>
    <cellStyle name="Normal 23 27 2 2 4" xfId="6465"/>
    <cellStyle name="Normal 23 27 2 3" xfId="6466"/>
    <cellStyle name="Normal 23 27 2 3 2" xfId="6467"/>
    <cellStyle name="Normal 23 27 2 4" xfId="6468"/>
    <cellStyle name="Normal 23 27 2 4 2" xfId="6469"/>
    <cellStyle name="Normal 23 27 2 5" xfId="6470"/>
    <cellStyle name="Normal 23 27 2 6" xfId="6471"/>
    <cellStyle name="Normal 23 27 3" xfId="6472"/>
    <cellStyle name="Normal 23 27 3 2" xfId="6473"/>
    <cellStyle name="Normal 23 27 3 2 2" xfId="6474"/>
    <cellStyle name="Normal 23 27 3 3" xfId="6475"/>
    <cellStyle name="Normal 23 27 3 3 2" xfId="6476"/>
    <cellStyle name="Normal 23 27 3 4" xfId="6477"/>
    <cellStyle name="Normal 23 27 4" xfId="6478"/>
    <cellStyle name="Normal 23 27 4 2" xfId="6479"/>
    <cellStyle name="Normal 23 27 5" xfId="6480"/>
    <cellStyle name="Normal 23 27 5 2" xfId="6481"/>
    <cellStyle name="Normal 23 27 6" xfId="6482"/>
    <cellStyle name="Normal 23 27 7" xfId="6483"/>
    <cellStyle name="Normal 23 28" xfId="6484"/>
    <cellStyle name="Normal 23 28 2" xfId="6485"/>
    <cellStyle name="Normal 23 28 2 2" xfId="6486"/>
    <cellStyle name="Normal 23 28 2 2 2" xfId="6487"/>
    <cellStyle name="Normal 23 28 2 2 2 2" xfId="6488"/>
    <cellStyle name="Normal 23 28 2 2 3" xfId="6489"/>
    <cellStyle name="Normal 23 28 2 2 3 2" xfId="6490"/>
    <cellStyle name="Normal 23 28 2 2 4" xfId="6491"/>
    <cellStyle name="Normal 23 28 2 3" xfId="6492"/>
    <cellStyle name="Normal 23 28 2 3 2" xfId="6493"/>
    <cellStyle name="Normal 23 28 2 4" xfId="6494"/>
    <cellStyle name="Normal 23 28 2 4 2" xfId="6495"/>
    <cellStyle name="Normal 23 28 2 5" xfId="6496"/>
    <cellStyle name="Normal 23 28 2 6" xfId="6497"/>
    <cellStyle name="Normal 23 28 3" xfId="6498"/>
    <cellStyle name="Normal 23 28 3 2" xfId="6499"/>
    <cellStyle name="Normal 23 28 3 2 2" xfId="6500"/>
    <cellStyle name="Normal 23 28 3 3" xfId="6501"/>
    <cellStyle name="Normal 23 28 3 3 2" xfId="6502"/>
    <cellStyle name="Normal 23 28 3 4" xfId="6503"/>
    <cellStyle name="Normal 23 28 4" xfId="6504"/>
    <cellStyle name="Normal 23 28 4 2" xfId="6505"/>
    <cellStyle name="Normal 23 28 5" xfId="6506"/>
    <cellStyle name="Normal 23 28 5 2" xfId="6507"/>
    <cellStyle name="Normal 23 28 6" xfId="6508"/>
    <cellStyle name="Normal 23 28 7" xfId="6509"/>
    <cellStyle name="Normal 23 29" xfId="6510"/>
    <cellStyle name="Normal 23 29 2" xfId="6511"/>
    <cellStyle name="Normal 23 29 2 2" xfId="6512"/>
    <cellStyle name="Normal 23 29 2 2 2" xfId="6513"/>
    <cellStyle name="Normal 23 29 2 2 2 2" xfId="6514"/>
    <cellStyle name="Normal 23 29 2 2 3" xfId="6515"/>
    <cellStyle name="Normal 23 29 2 2 3 2" xfId="6516"/>
    <cellStyle name="Normal 23 29 2 2 4" xfId="6517"/>
    <cellStyle name="Normal 23 29 2 3" xfId="6518"/>
    <cellStyle name="Normal 23 29 2 3 2" xfId="6519"/>
    <cellStyle name="Normal 23 29 2 4" xfId="6520"/>
    <cellStyle name="Normal 23 29 2 4 2" xfId="6521"/>
    <cellStyle name="Normal 23 29 2 5" xfId="6522"/>
    <cellStyle name="Normal 23 29 2 6" xfId="6523"/>
    <cellStyle name="Normal 23 29 3" xfId="6524"/>
    <cellStyle name="Normal 23 29 3 2" xfId="6525"/>
    <cellStyle name="Normal 23 29 3 2 2" xfId="6526"/>
    <cellStyle name="Normal 23 29 3 3" xfId="6527"/>
    <cellStyle name="Normal 23 29 3 3 2" xfId="6528"/>
    <cellStyle name="Normal 23 29 3 4" xfId="6529"/>
    <cellStyle name="Normal 23 29 4" xfId="6530"/>
    <cellStyle name="Normal 23 29 4 2" xfId="6531"/>
    <cellStyle name="Normal 23 29 5" xfId="6532"/>
    <cellStyle name="Normal 23 29 5 2" xfId="6533"/>
    <cellStyle name="Normal 23 29 6" xfId="6534"/>
    <cellStyle name="Normal 23 29 7" xfId="6535"/>
    <cellStyle name="Normal 23 3" xfId="6536"/>
    <cellStyle name="Normal 23 3 2" xfId="6537"/>
    <cellStyle name="Normal 23 3 2 2" xfId="6538"/>
    <cellStyle name="Normal 23 3 3" xfId="6539"/>
    <cellStyle name="Normal 23 3 3 2" xfId="6540"/>
    <cellStyle name="Normal 23 3 4" xfId="6541"/>
    <cellStyle name="Normal 23 30" xfId="6542"/>
    <cellStyle name="Normal 23 30 2" xfId="6543"/>
    <cellStyle name="Normal 23 30 2 2" xfId="6544"/>
    <cellStyle name="Normal 23 30 2 2 2" xfId="6545"/>
    <cellStyle name="Normal 23 30 2 2 2 2" xfId="6546"/>
    <cellStyle name="Normal 23 30 2 2 3" xfId="6547"/>
    <cellStyle name="Normal 23 30 2 2 3 2" xfId="6548"/>
    <cellStyle name="Normal 23 30 2 2 4" xfId="6549"/>
    <cellStyle name="Normal 23 30 2 3" xfId="6550"/>
    <cellStyle name="Normal 23 30 2 3 2" xfId="6551"/>
    <cellStyle name="Normal 23 30 2 4" xfId="6552"/>
    <cellStyle name="Normal 23 30 2 4 2" xfId="6553"/>
    <cellStyle name="Normal 23 30 2 5" xfId="6554"/>
    <cellStyle name="Normal 23 30 2 6" xfId="6555"/>
    <cellStyle name="Normal 23 30 3" xfId="6556"/>
    <cellStyle name="Normal 23 30 3 2" xfId="6557"/>
    <cellStyle name="Normal 23 30 3 2 2" xfId="6558"/>
    <cellStyle name="Normal 23 30 3 3" xfId="6559"/>
    <cellStyle name="Normal 23 30 3 3 2" xfId="6560"/>
    <cellStyle name="Normal 23 30 3 4" xfId="6561"/>
    <cellStyle name="Normal 23 30 4" xfId="6562"/>
    <cellStyle name="Normal 23 30 4 2" xfId="6563"/>
    <cellStyle name="Normal 23 30 5" xfId="6564"/>
    <cellStyle name="Normal 23 30 5 2" xfId="6565"/>
    <cellStyle name="Normal 23 30 6" xfId="6566"/>
    <cellStyle name="Normal 23 30 7" xfId="6567"/>
    <cellStyle name="Normal 23 31" xfId="6568"/>
    <cellStyle name="Normal 23 31 2" xfId="6569"/>
    <cellStyle name="Normal 23 31 2 2" xfId="6570"/>
    <cellStyle name="Normal 23 31 2 2 2" xfId="6571"/>
    <cellStyle name="Normal 23 31 2 2 2 2" xfId="6572"/>
    <cellStyle name="Normal 23 31 2 2 3" xfId="6573"/>
    <cellStyle name="Normal 23 31 2 2 3 2" xfId="6574"/>
    <cellStyle name="Normal 23 31 2 2 4" xfId="6575"/>
    <cellStyle name="Normal 23 31 2 3" xfId="6576"/>
    <cellStyle name="Normal 23 31 2 3 2" xfId="6577"/>
    <cellStyle name="Normal 23 31 2 4" xfId="6578"/>
    <cellStyle name="Normal 23 31 2 4 2" xfId="6579"/>
    <cellStyle name="Normal 23 31 2 5" xfId="6580"/>
    <cellStyle name="Normal 23 31 2 6" xfId="6581"/>
    <cellStyle name="Normal 23 31 3" xfId="6582"/>
    <cellStyle name="Normal 23 31 3 2" xfId="6583"/>
    <cellStyle name="Normal 23 31 3 2 2" xfId="6584"/>
    <cellStyle name="Normal 23 31 3 3" xfId="6585"/>
    <cellStyle name="Normal 23 31 3 3 2" xfId="6586"/>
    <cellStyle name="Normal 23 31 3 4" xfId="6587"/>
    <cellStyle name="Normal 23 31 4" xfId="6588"/>
    <cellStyle name="Normal 23 31 4 2" xfId="6589"/>
    <cellStyle name="Normal 23 31 5" xfId="6590"/>
    <cellStyle name="Normal 23 31 5 2" xfId="6591"/>
    <cellStyle name="Normal 23 31 6" xfId="6592"/>
    <cellStyle name="Normal 23 31 7" xfId="6593"/>
    <cellStyle name="Normal 23 32" xfId="6594"/>
    <cellStyle name="Normal 23 32 2" xfId="6595"/>
    <cellStyle name="Normal 23 32 2 2" xfId="6596"/>
    <cellStyle name="Normal 23 32 2 2 2" xfId="6597"/>
    <cellStyle name="Normal 23 32 2 2 2 2" xfId="6598"/>
    <cellStyle name="Normal 23 32 2 2 3" xfId="6599"/>
    <cellStyle name="Normal 23 32 2 2 3 2" xfId="6600"/>
    <cellStyle name="Normal 23 32 2 2 4" xfId="6601"/>
    <cellStyle name="Normal 23 32 2 3" xfId="6602"/>
    <cellStyle name="Normal 23 32 2 3 2" xfId="6603"/>
    <cellStyle name="Normal 23 32 2 4" xfId="6604"/>
    <cellStyle name="Normal 23 32 2 4 2" xfId="6605"/>
    <cellStyle name="Normal 23 32 2 5" xfId="6606"/>
    <cellStyle name="Normal 23 32 2 6" xfId="6607"/>
    <cellStyle name="Normal 23 32 3" xfId="6608"/>
    <cellStyle name="Normal 23 32 3 2" xfId="6609"/>
    <cellStyle name="Normal 23 32 3 2 2" xfId="6610"/>
    <cellStyle name="Normal 23 32 3 3" xfId="6611"/>
    <cellStyle name="Normal 23 32 3 3 2" xfId="6612"/>
    <cellStyle name="Normal 23 32 3 4" xfId="6613"/>
    <cellStyle name="Normal 23 32 4" xfId="6614"/>
    <cellStyle name="Normal 23 32 4 2" xfId="6615"/>
    <cellStyle name="Normal 23 32 5" xfId="6616"/>
    <cellStyle name="Normal 23 32 5 2" xfId="6617"/>
    <cellStyle name="Normal 23 32 6" xfId="6618"/>
    <cellStyle name="Normal 23 32 7" xfId="6619"/>
    <cellStyle name="Normal 23 33" xfId="6620"/>
    <cellStyle name="Normal 23 33 2" xfId="6621"/>
    <cellStyle name="Normal 23 33 2 2" xfId="6622"/>
    <cellStyle name="Normal 23 33 2 2 2" xfId="6623"/>
    <cellStyle name="Normal 23 33 2 2 2 2" xfId="6624"/>
    <cellStyle name="Normal 23 33 2 2 3" xfId="6625"/>
    <cellStyle name="Normal 23 33 2 2 3 2" xfId="6626"/>
    <cellStyle name="Normal 23 33 2 2 4" xfId="6627"/>
    <cellStyle name="Normal 23 33 2 3" xfId="6628"/>
    <cellStyle name="Normal 23 33 2 3 2" xfId="6629"/>
    <cellStyle name="Normal 23 33 2 4" xfId="6630"/>
    <cellStyle name="Normal 23 33 2 4 2" xfId="6631"/>
    <cellStyle name="Normal 23 33 2 5" xfId="6632"/>
    <cellStyle name="Normal 23 33 2 6" xfId="6633"/>
    <cellStyle name="Normal 23 33 3" xfId="6634"/>
    <cellStyle name="Normal 23 33 3 2" xfId="6635"/>
    <cellStyle name="Normal 23 33 3 2 2" xfId="6636"/>
    <cellStyle name="Normal 23 33 3 3" xfId="6637"/>
    <cellStyle name="Normal 23 33 3 3 2" xfId="6638"/>
    <cellStyle name="Normal 23 33 3 4" xfId="6639"/>
    <cellStyle name="Normal 23 33 4" xfId="6640"/>
    <cellStyle name="Normal 23 33 4 2" xfId="6641"/>
    <cellStyle name="Normal 23 33 5" xfId="6642"/>
    <cellStyle name="Normal 23 33 5 2" xfId="6643"/>
    <cellStyle name="Normal 23 33 6" xfId="6644"/>
    <cellStyle name="Normal 23 33 7" xfId="6645"/>
    <cellStyle name="Normal 23 34" xfId="6646"/>
    <cellStyle name="Normal 23 34 2" xfId="6647"/>
    <cellStyle name="Normal 23 34 2 2" xfId="6648"/>
    <cellStyle name="Normal 23 34 2 2 2" xfId="6649"/>
    <cellStyle name="Normal 23 34 2 2 2 2" xfId="6650"/>
    <cellStyle name="Normal 23 34 2 2 3" xfId="6651"/>
    <cellStyle name="Normal 23 34 2 2 3 2" xfId="6652"/>
    <cellStyle name="Normal 23 34 2 2 4" xfId="6653"/>
    <cellStyle name="Normal 23 34 2 3" xfId="6654"/>
    <cellStyle name="Normal 23 34 2 3 2" xfId="6655"/>
    <cellStyle name="Normal 23 34 2 4" xfId="6656"/>
    <cellStyle name="Normal 23 34 2 4 2" xfId="6657"/>
    <cellStyle name="Normal 23 34 2 5" xfId="6658"/>
    <cellStyle name="Normal 23 34 2 6" xfId="6659"/>
    <cellStyle name="Normal 23 34 3" xfId="6660"/>
    <cellStyle name="Normal 23 34 3 2" xfId="6661"/>
    <cellStyle name="Normal 23 34 3 2 2" xfId="6662"/>
    <cellStyle name="Normal 23 34 3 3" xfId="6663"/>
    <cellStyle name="Normal 23 34 3 3 2" xfId="6664"/>
    <cellStyle name="Normal 23 34 3 4" xfId="6665"/>
    <cellStyle name="Normal 23 34 4" xfId="6666"/>
    <cellStyle name="Normal 23 34 4 2" xfId="6667"/>
    <cellStyle name="Normal 23 34 5" xfId="6668"/>
    <cellStyle name="Normal 23 34 5 2" xfId="6669"/>
    <cellStyle name="Normal 23 34 6" xfId="6670"/>
    <cellStyle name="Normal 23 34 7" xfId="6671"/>
    <cellStyle name="Normal 23 35" xfId="6672"/>
    <cellStyle name="Normal 23 35 2" xfId="6673"/>
    <cellStyle name="Normal 23 35 2 2" xfId="6674"/>
    <cellStyle name="Normal 23 35 2 2 2" xfId="6675"/>
    <cellStyle name="Normal 23 35 2 3" xfId="6676"/>
    <cellStyle name="Normal 23 35 2 3 2" xfId="6677"/>
    <cellStyle name="Normal 23 35 2 4" xfId="6678"/>
    <cellStyle name="Normal 23 35 3" xfId="6679"/>
    <cellStyle name="Normal 23 35 3 2" xfId="6680"/>
    <cellStyle name="Normal 23 35 4" xfId="6681"/>
    <cellStyle name="Normal 23 35 4 2" xfId="6682"/>
    <cellStyle name="Normal 23 35 5" xfId="6683"/>
    <cellStyle name="Normal 23 35 6" xfId="6684"/>
    <cellStyle name="Normal 23 36" xfId="6685"/>
    <cellStyle name="Normal 23 36 2" xfId="6686"/>
    <cellStyle name="Normal 23 36 2 2" xfId="6687"/>
    <cellStyle name="Normal 23 36 3" xfId="6688"/>
    <cellStyle name="Normal 23 36 3 2" xfId="6689"/>
    <cellStyle name="Normal 23 36 4" xfId="6690"/>
    <cellStyle name="Normal 23 37" xfId="6691"/>
    <cellStyle name="Normal 23 37 2" xfId="6692"/>
    <cellStyle name="Normal 23 38" xfId="6693"/>
    <cellStyle name="Normal 23 38 2" xfId="6694"/>
    <cellStyle name="Normal 23 39" xfId="6695"/>
    <cellStyle name="Normal 23 4" xfId="6696"/>
    <cellStyle name="Normal 23 4 2" xfId="6697"/>
    <cellStyle name="Normal 23 4 2 2" xfId="6698"/>
    <cellStyle name="Normal 23 4 3" xfId="6699"/>
    <cellStyle name="Normal 23 4 3 2" xfId="6700"/>
    <cellStyle name="Normal 23 4 4" xfId="6701"/>
    <cellStyle name="Normal 23 40" xfId="6702"/>
    <cellStyle name="Normal 23 5" xfId="6703"/>
    <cellStyle name="Normal 23 5 2" xfId="6704"/>
    <cellStyle name="Normal 23 5 2 2" xfId="6705"/>
    <cellStyle name="Normal 23 5 3" xfId="6706"/>
    <cellStyle name="Normal 23 5 3 2" xfId="6707"/>
    <cellStyle name="Normal 23 5 4" xfId="6708"/>
    <cellStyle name="Normal 23 6" xfId="6709"/>
    <cellStyle name="Normal 23 6 2" xfId="6710"/>
    <cellStyle name="Normal 23 6 2 2" xfId="6711"/>
    <cellStyle name="Normal 23 6 3" xfId="6712"/>
    <cellStyle name="Normal 23 6 3 2" xfId="6713"/>
    <cellStyle name="Normal 23 6 4" xfId="6714"/>
    <cellStyle name="Normal 23 7" xfId="6715"/>
    <cellStyle name="Normal 23 7 2" xfId="6716"/>
    <cellStyle name="Normal 23 7 2 2" xfId="6717"/>
    <cellStyle name="Normal 23 7 3" xfId="6718"/>
    <cellStyle name="Normal 23 7 3 2" xfId="6719"/>
    <cellStyle name="Normal 23 7 4" xfId="6720"/>
    <cellStyle name="Normal 23 8" xfId="6721"/>
    <cellStyle name="Normal 23 8 2" xfId="6722"/>
    <cellStyle name="Normal 23 8 2 2" xfId="6723"/>
    <cellStyle name="Normal 23 8 3" xfId="6724"/>
    <cellStyle name="Normal 23 8 3 2" xfId="6725"/>
    <cellStyle name="Normal 23 8 4" xfId="6726"/>
    <cellStyle name="Normal 23 9" xfId="6727"/>
    <cellStyle name="Normal 23 9 2" xfId="6728"/>
    <cellStyle name="Normal 23 9 2 2" xfId="6729"/>
    <cellStyle name="Normal 23 9 3" xfId="6730"/>
    <cellStyle name="Normal 23 9 3 2" xfId="6731"/>
    <cellStyle name="Normal 23 9 4" xfId="6732"/>
    <cellStyle name="Normal 24" xfId="6733"/>
    <cellStyle name="Normal 24 10" xfId="6734"/>
    <cellStyle name="Normal 24 10 10" xfId="6735"/>
    <cellStyle name="Normal 24 10 10 2" xfId="6736"/>
    <cellStyle name="Normal 24 10 10 2 2" xfId="6737"/>
    <cellStyle name="Normal 24 10 10 2 2 2" xfId="6738"/>
    <cellStyle name="Normal 24 10 10 2 2 2 2" xfId="6739"/>
    <cellStyle name="Normal 24 10 10 2 2 3" xfId="6740"/>
    <cellStyle name="Normal 24 10 10 2 2 3 2" xfId="6741"/>
    <cellStyle name="Normal 24 10 10 2 2 4" xfId="6742"/>
    <cellStyle name="Normal 24 10 10 2 3" xfId="6743"/>
    <cellStyle name="Normal 24 10 10 2 3 2" xfId="6744"/>
    <cellStyle name="Normal 24 10 10 2 4" xfId="6745"/>
    <cellStyle name="Normal 24 10 10 2 4 2" xfId="6746"/>
    <cellStyle name="Normal 24 10 10 2 5" xfId="6747"/>
    <cellStyle name="Normal 24 10 10 2 6" xfId="6748"/>
    <cellStyle name="Normal 24 10 10 3" xfId="6749"/>
    <cellStyle name="Normal 24 10 10 3 2" xfId="6750"/>
    <cellStyle name="Normal 24 10 10 3 2 2" xfId="6751"/>
    <cellStyle name="Normal 24 10 10 3 3" xfId="6752"/>
    <cellStyle name="Normal 24 10 10 3 3 2" xfId="6753"/>
    <cellStyle name="Normal 24 10 10 3 4" xfId="6754"/>
    <cellStyle name="Normal 24 10 10 4" xfId="6755"/>
    <cellStyle name="Normal 24 10 10 4 2" xfId="6756"/>
    <cellStyle name="Normal 24 10 10 5" xfId="6757"/>
    <cellStyle name="Normal 24 10 10 5 2" xfId="6758"/>
    <cellStyle name="Normal 24 10 10 6" xfId="6759"/>
    <cellStyle name="Normal 24 10 10 7" xfId="6760"/>
    <cellStyle name="Normal 24 10 11" xfId="6761"/>
    <cellStyle name="Normal 24 10 11 2" xfId="6762"/>
    <cellStyle name="Normal 24 10 11 2 2" xfId="6763"/>
    <cellStyle name="Normal 24 10 11 2 2 2" xfId="6764"/>
    <cellStyle name="Normal 24 10 11 2 2 2 2" xfId="6765"/>
    <cellStyle name="Normal 24 10 11 2 2 3" xfId="6766"/>
    <cellStyle name="Normal 24 10 11 2 2 3 2" xfId="6767"/>
    <cellStyle name="Normal 24 10 11 2 2 4" xfId="6768"/>
    <cellStyle name="Normal 24 10 11 2 3" xfId="6769"/>
    <cellStyle name="Normal 24 10 11 2 3 2" xfId="6770"/>
    <cellStyle name="Normal 24 10 11 2 4" xfId="6771"/>
    <cellStyle name="Normal 24 10 11 2 4 2" xfId="6772"/>
    <cellStyle name="Normal 24 10 11 2 5" xfId="6773"/>
    <cellStyle name="Normal 24 10 11 2 6" xfId="6774"/>
    <cellStyle name="Normal 24 10 11 3" xfId="6775"/>
    <cellStyle name="Normal 24 10 11 3 2" xfId="6776"/>
    <cellStyle name="Normal 24 10 11 3 2 2" xfId="6777"/>
    <cellStyle name="Normal 24 10 11 3 3" xfId="6778"/>
    <cellStyle name="Normal 24 10 11 3 3 2" xfId="6779"/>
    <cellStyle name="Normal 24 10 11 3 4" xfId="6780"/>
    <cellStyle name="Normal 24 10 11 4" xfId="6781"/>
    <cellStyle name="Normal 24 10 11 4 2" xfId="6782"/>
    <cellStyle name="Normal 24 10 11 5" xfId="6783"/>
    <cellStyle name="Normal 24 10 11 5 2" xfId="6784"/>
    <cellStyle name="Normal 24 10 11 6" xfId="6785"/>
    <cellStyle name="Normal 24 10 11 7" xfId="6786"/>
    <cellStyle name="Normal 24 10 12" xfId="6787"/>
    <cellStyle name="Normal 24 10 12 2" xfId="6788"/>
    <cellStyle name="Normal 24 10 12 2 2" xfId="6789"/>
    <cellStyle name="Normal 24 10 12 2 2 2" xfId="6790"/>
    <cellStyle name="Normal 24 10 12 2 2 2 2" xfId="6791"/>
    <cellStyle name="Normal 24 10 12 2 2 3" xfId="6792"/>
    <cellStyle name="Normal 24 10 12 2 2 3 2" xfId="6793"/>
    <cellStyle name="Normal 24 10 12 2 2 4" xfId="6794"/>
    <cellStyle name="Normal 24 10 12 2 3" xfId="6795"/>
    <cellStyle name="Normal 24 10 12 2 3 2" xfId="6796"/>
    <cellStyle name="Normal 24 10 12 2 4" xfId="6797"/>
    <cellStyle name="Normal 24 10 12 2 4 2" xfId="6798"/>
    <cellStyle name="Normal 24 10 12 2 5" xfId="6799"/>
    <cellStyle name="Normal 24 10 12 2 6" xfId="6800"/>
    <cellStyle name="Normal 24 10 12 3" xfId="6801"/>
    <cellStyle name="Normal 24 10 12 3 2" xfId="6802"/>
    <cellStyle name="Normal 24 10 12 3 2 2" xfId="6803"/>
    <cellStyle name="Normal 24 10 12 3 3" xfId="6804"/>
    <cellStyle name="Normal 24 10 12 3 3 2" xfId="6805"/>
    <cellStyle name="Normal 24 10 12 3 4" xfId="6806"/>
    <cellStyle name="Normal 24 10 12 4" xfId="6807"/>
    <cellStyle name="Normal 24 10 12 4 2" xfId="6808"/>
    <cellStyle name="Normal 24 10 12 5" xfId="6809"/>
    <cellStyle name="Normal 24 10 12 5 2" xfId="6810"/>
    <cellStyle name="Normal 24 10 12 6" xfId="6811"/>
    <cellStyle name="Normal 24 10 12 7" xfId="6812"/>
    <cellStyle name="Normal 24 10 13" xfId="6813"/>
    <cellStyle name="Normal 24 10 13 2" xfId="6814"/>
    <cellStyle name="Normal 24 10 13 2 2" xfId="6815"/>
    <cellStyle name="Normal 24 10 13 2 2 2" xfId="6816"/>
    <cellStyle name="Normal 24 10 13 2 2 2 2" xfId="6817"/>
    <cellStyle name="Normal 24 10 13 2 2 3" xfId="6818"/>
    <cellStyle name="Normal 24 10 13 2 2 3 2" xfId="6819"/>
    <cellStyle name="Normal 24 10 13 2 2 4" xfId="6820"/>
    <cellStyle name="Normal 24 10 13 2 3" xfId="6821"/>
    <cellStyle name="Normal 24 10 13 2 3 2" xfId="6822"/>
    <cellStyle name="Normal 24 10 13 2 4" xfId="6823"/>
    <cellStyle name="Normal 24 10 13 2 4 2" xfId="6824"/>
    <cellStyle name="Normal 24 10 13 2 5" xfId="6825"/>
    <cellStyle name="Normal 24 10 13 2 6" xfId="6826"/>
    <cellStyle name="Normal 24 10 13 3" xfId="6827"/>
    <cellStyle name="Normal 24 10 13 3 2" xfId="6828"/>
    <cellStyle name="Normal 24 10 13 3 2 2" xfId="6829"/>
    <cellStyle name="Normal 24 10 13 3 3" xfId="6830"/>
    <cellStyle name="Normal 24 10 13 3 3 2" xfId="6831"/>
    <cellStyle name="Normal 24 10 13 3 4" xfId="6832"/>
    <cellStyle name="Normal 24 10 13 4" xfId="6833"/>
    <cellStyle name="Normal 24 10 13 4 2" xfId="6834"/>
    <cellStyle name="Normal 24 10 13 5" xfId="6835"/>
    <cellStyle name="Normal 24 10 13 5 2" xfId="6836"/>
    <cellStyle name="Normal 24 10 13 6" xfId="6837"/>
    <cellStyle name="Normal 24 10 13 7" xfId="6838"/>
    <cellStyle name="Normal 24 10 14" xfId="6839"/>
    <cellStyle name="Normal 24 10 14 2" xfId="6840"/>
    <cellStyle name="Normal 24 10 14 2 2" xfId="6841"/>
    <cellStyle name="Normal 24 10 14 2 2 2" xfId="6842"/>
    <cellStyle name="Normal 24 10 14 2 2 2 2" xfId="6843"/>
    <cellStyle name="Normal 24 10 14 2 2 3" xfId="6844"/>
    <cellStyle name="Normal 24 10 14 2 2 3 2" xfId="6845"/>
    <cellStyle name="Normal 24 10 14 2 2 4" xfId="6846"/>
    <cellStyle name="Normal 24 10 14 2 3" xfId="6847"/>
    <cellStyle name="Normal 24 10 14 2 3 2" xfId="6848"/>
    <cellStyle name="Normal 24 10 14 2 4" xfId="6849"/>
    <cellStyle name="Normal 24 10 14 2 4 2" xfId="6850"/>
    <cellStyle name="Normal 24 10 14 2 5" xfId="6851"/>
    <cellStyle name="Normal 24 10 14 2 6" xfId="6852"/>
    <cellStyle name="Normal 24 10 14 3" xfId="6853"/>
    <cellStyle name="Normal 24 10 14 3 2" xfId="6854"/>
    <cellStyle name="Normal 24 10 14 3 2 2" xfId="6855"/>
    <cellStyle name="Normal 24 10 14 3 3" xfId="6856"/>
    <cellStyle name="Normal 24 10 14 3 3 2" xfId="6857"/>
    <cellStyle name="Normal 24 10 14 3 4" xfId="6858"/>
    <cellStyle name="Normal 24 10 14 4" xfId="6859"/>
    <cellStyle name="Normal 24 10 14 4 2" xfId="6860"/>
    <cellStyle name="Normal 24 10 14 5" xfId="6861"/>
    <cellStyle name="Normal 24 10 14 5 2" xfId="6862"/>
    <cellStyle name="Normal 24 10 14 6" xfId="6863"/>
    <cellStyle name="Normal 24 10 14 7" xfId="6864"/>
    <cellStyle name="Normal 24 10 15" xfId="6865"/>
    <cellStyle name="Normal 24 10 15 2" xfId="6866"/>
    <cellStyle name="Normal 24 10 15 2 2" xfId="6867"/>
    <cellStyle name="Normal 24 10 15 2 2 2" xfId="6868"/>
    <cellStyle name="Normal 24 10 15 2 2 2 2" xfId="6869"/>
    <cellStyle name="Normal 24 10 15 2 2 3" xfId="6870"/>
    <cellStyle name="Normal 24 10 15 2 2 3 2" xfId="6871"/>
    <cellStyle name="Normal 24 10 15 2 2 4" xfId="6872"/>
    <cellStyle name="Normal 24 10 15 2 3" xfId="6873"/>
    <cellStyle name="Normal 24 10 15 2 3 2" xfId="6874"/>
    <cellStyle name="Normal 24 10 15 2 4" xfId="6875"/>
    <cellStyle name="Normal 24 10 15 2 4 2" xfId="6876"/>
    <cellStyle name="Normal 24 10 15 2 5" xfId="6877"/>
    <cellStyle name="Normal 24 10 15 2 6" xfId="6878"/>
    <cellStyle name="Normal 24 10 15 3" xfId="6879"/>
    <cellStyle name="Normal 24 10 15 3 2" xfId="6880"/>
    <cellStyle name="Normal 24 10 15 3 2 2" xfId="6881"/>
    <cellStyle name="Normal 24 10 15 3 3" xfId="6882"/>
    <cellStyle name="Normal 24 10 15 3 3 2" xfId="6883"/>
    <cellStyle name="Normal 24 10 15 3 4" xfId="6884"/>
    <cellStyle name="Normal 24 10 15 4" xfId="6885"/>
    <cellStyle name="Normal 24 10 15 4 2" xfId="6886"/>
    <cellStyle name="Normal 24 10 15 5" xfId="6887"/>
    <cellStyle name="Normal 24 10 15 5 2" xfId="6888"/>
    <cellStyle name="Normal 24 10 15 6" xfId="6889"/>
    <cellStyle name="Normal 24 10 15 7" xfId="6890"/>
    <cellStyle name="Normal 24 10 16" xfId="6891"/>
    <cellStyle name="Normal 24 10 16 2" xfId="6892"/>
    <cellStyle name="Normal 24 10 16 2 2" xfId="6893"/>
    <cellStyle name="Normal 24 10 16 2 2 2" xfId="6894"/>
    <cellStyle name="Normal 24 10 16 2 2 2 2" xfId="6895"/>
    <cellStyle name="Normal 24 10 16 2 2 3" xfId="6896"/>
    <cellStyle name="Normal 24 10 16 2 2 3 2" xfId="6897"/>
    <cellStyle name="Normal 24 10 16 2 2 4" xfId="6898"/>
    <cellStyle name="Normal 24 10 16 2 3" xfId="6899"/>
    <cellStyle name="Normal 24 10 16 2 3 2" xfId="6900"/>
    <cellStyle name="Normal 24 10 16 2 4" xfId="6901"/>
    <cellStyle name="Normal 24 10 16 2 4 2" xfId="6902"/>
    <cellStyle name="Normal 24 10 16 2 5" xfId="6903"/>
    <cellStyle name="Normal 24 10 16 2 6" xfId="6904"/>
    <cellStyle name="Normal 24 10 16 3" xfId="6905"/>
    <cellStyle name="Normal 24 10 16 3 2" xfId="6906"/>
    <cellStyle name="Normal 24 10 16 3 2 2" xfId="6907"/>
    <cellStyle name="Normal 24 10 16 3 3" xfId="6908"/>
    <cellStyle name="Normal 24 10 16 3 3 2" xfId="6909"/>
    <cellStyle name="Normal 24 10 16 3 4" xfId="6910"/>
    <cellStyle name="Normal 24 10 16 4" xfId="6911"/>
    <cellStyle name="Normal 24 10 16 4 2" xfId="6912"/>
    <cellStyle name="Normal 24 10 16 5" xfId="6913"/>
    <cellStyle name="Normal 24 10 16 5 2" xfId="6914"/>
    <cellStyle name="Normal 24 10 16 6" xfId="6915"/>
    <cellStyle name="Normal 24 10 16 7" xfId="6916"/>
    <cellStyle name="Normal 24 10 17" xfId="6917"/>
    <cellStyle name="Normal 24 10 17 2" xfId="6918"/>
    <cellStyle name="Normal 24 10 17 2 2" xfId="6919"/>
    <cellStyle name="Normal 24 10 17 2 2 2" xfId="6920"/>
    <cellStyle name="Normal 24 10 17 2 2 2 2" xfId="6921"/>
    <cellStyle name="Normal 24 10 17 2 2 3" xfId="6922"/>
    <cellStyle name="Normal 24 10 17 2 2 3 2" xfId="6923"/>
    <cellStyle name="Normal 24 10 17 2 2 4" xfId="6924"/>
    <cellStyle name="Normal 24 10 17 2 3" xfId="6925"/>
    <cellStyle name="Normal 24 10 17 2 3 2" xfId="6926"/>
    <cellStyle name="Normal 24 10 17 2 4" xfId="6927"/>
    <cellStyle name="Normal 24 10 17 2 4 2" xfId="6928"/>
    <cellStyle name="Normal 24 10 17 2 5" xfId="6929"/>
    <cellStyle name="Normal 24 10 17 2 6" xfId="6930"/>
    <cellStyle name="Normal 24 10 17 3" xfId="6931"/>
    <cellStyle name="Normal 24 10 17 3 2" xfId="6932"/>
    <cellStyle name="Normal 24 10 17 3 2 2" xfId="6933"/>
    <cellStyle name="Normal 24 10 17 3 3" xfId="6934"/>
    <cellStyle name="Normal 24 10 17 3 3 2" xfId="6935"/>
    <cellStyle name="Normal 24 10 17 3 4" xfId="6936"/>
    <cellStyle name="Normal 24 10 17 4" xfId="6937"/>
    <cellStyle name="Normal 24 10 17 4 2" xfId="6938"/>
    <cellStyle name="Normal 24 10 17 5" xfId="6939"/>
    <cellStyle name="Normal 24 10 17 5 2" xfId="6940"/>
    <cellStyle name="Normal 24 10 17 6" xfId="6941"/>
    <cellStyle name="Normal 24 10 17 7" xfId="6942"/>
    <cellStyle name="Normal 24 10 18" xfId="6943"/>
    <cellStyle name="Normal 24 10 18 2" xfId="6944"/>
    <cellStyle name="Normal 24 10 18 2 2" xfId="6945"/>
    <cellStyle name="Normal 24 10 18 2 2 2" xfId="6946"/>
    <cellStyle name="Normal 24 10 18 2 2 2 2" xfId="6947"/>
    <cellStyle name="Normal 24 10 18 2 2 3" xfId="6948"/>
    <cellStyle name="Normal 24 10 18 2 2 3 2" xfId="6949"/>
    <cellStyle name="Normal 24 10 18 2 2 4" xfId="6950"/>
    <cellStyle name="Normal 24 10 18 2 3" xfId="6951"/>
    <cellStyle name="Normal 24 10 18 2 3 2" xfId="6952"/>
    <cellStyle name="Normal 24 10 18 2 4" xfId="6953"/>
    <cellStyle name="Normal 24 10 18 2 4 2" xfId="6954"/>
    <cellStyle name="Normal 24 10 18 2 5" xfId="6955"/>
    <cellStyle name="Normal 24 10 18 2 6" xfId="6956"/>
    <cellStyle name="Normal 24 10 18 3" xfId="6957"/>
    <cellStyle name="Normal 24 10 18 3 2" xfId="6958"/>
    <cellStyle name="Normal 24 10 18 3 2 2" xfId="6959"/>
    <cellStyle name="Normal 24 10 18 3 3" xfId="6960"/>
    <cellStyle name="Normal 24 10 18 3 3 2" xfId="6961"/>
    <cellStyle name="Normal 24 10 18 3 4" xfId="6962"/>
    <cellStyle name="Normal 24 10 18 4" xfId="6963"/>
    <cellStyle name="Normal 24 10 18 4 2" xfId="6964"/>
    <cellStyle name="Normal 24 10 18 5" xfId="6965"/>
    <cellStyle name="Normal 24 10 18 5 2" xfId="6966"/>
    <cellStyle name="Normal 24 10 18 6" xfId="6967"/>
    <cellStyle name="Normal 24 10 18 7" xfId="6968"/>
    <cellStyle name="Normal 24 10 19" xfId="6969"/>
    <cellStyle name="Normal 24 10 19 2" xfId="6970"/>
    <cellStyle name="Normal 24 10 19 2 2" xfId="6971"/>
    <cellStyle name="Normal 24 10 19 2 2 2" xfId="6972"/>
    <cellStyle name="Normal 24 10 19 2 2 2 2" xfId="6973"/>
    <cellStyle name="Normal 24 10 19 2 2 3" xfId="6974"/>
    <cellStyle name="Normal 24 10 19 2 2 3 2" xfId="6975"/>
    <cellStyle name="Normal 24 10 19 2 2 4" xfId="6976"/>
    <cellStyle name="Normal 24 10 19 2 3" xfId="6977"/>
    <cellStyle name="Normal 24 10 19 2 3 2" xfId="6978"/>
    <cellStyle name="Normal 24 10 19 2 4" xfId="6979"/>
    <cellStyle name="Normal 24 10 19 2 4 2" xfId="6980"/>
    <cellStyle name="Normal 24 10 19 2 5" xfId="6981"/>
    <cellStyle name="Normal 24 10 19 2 6" xfId="6982"/>
    <cellStyle name="Normal 24 10 19 3" xfId="6983"/>
    <cellStyle name="Normal 24 10 19 3 2" xfId="6984"/>
    <cellStyle name="Normal 24 10 19 3 2 2" xfId="6985"/>
    <cellStyle name="Normal 24 10 19 3 3" xfId="6986"/>
    <cellStyle name="Normal 24 10 19 3 3 2" xfId="6987"/>
    <cellStyle name="Normal 24 10 19 3 4" xfId="6988"/>
    <cellStyle name="Normal 24 10 19 4" xfId="6989"/>
    <cellStyle name="Normal 24 10 19 4 2" xfId="6990"/>
    <cellStyle name="Normal 24 10 19 5" xfId="6991"/>
    <cellStyle name="Normal 24 10 19 5 2" xfId="6992"/>
    <cellStyle name="Normal 24 10 19 6" xfId="6993"/>
    <cellStyle name="Normal 24 10 19 7" xfId="6994"/>
    <cellStyle name="Normal 24 10 2" xfId="6995"/>
    <cellStyle name="Normal 24 10 2 2" xfId="6996"/>
    <cellStyle name="Normal 24 10 2 2 2" xfId="6997"/>
    <cellStyle name="Normal 24 10 2 2 2 2" xfId="6998"/>
    <cellStyle name="Normal 24 10 2 2 2 2 2" xfId="6999"/>
    <cellStyle name="Normal 24 10 2 2 2 3" xfId="7000"/>
    <cellStyle name="Normal 24 10 2 2 2 3 2" xfId="7001"/>
    <cellStyle name="Normal 24 10 2 2 2 4" xfId="7002"/>
    <cellStyle name="Normal 24 10 2 2 3" xfId="7003"/>
    <cellStyle name="Normal 24 10 2 2 3 2" xfId="7004"/>
    <cellStyle name="Normal 24 10 2 2 4" xfId="7005"/>
    <cellStyle name="Normal 24 10 2 2 4 2" xfId="7006"/>
    <cellStyle name="Normal 24 10 2 2 5" xfId="7007"/>
    <cellStyle name="Normal 24 10 2 2 6" xfId="7008"/>
    <cellStyle name="Normal 24 10 2 3" xfId="7009"/>
    <cellStyle name="Normal 24 10 2 3 2" xfId="7010"/>
    <cellStyle name="Normal 24 10 2 3 2 2" xfId="7011"/>
    <cellStyle name="Normal 24 10 2 3 3" xfId="7012"/>
    <cellStyle name="Normal 24 10 2 3 3 2" xfId="7013"/>
    <cellStyle name="Normal 24 10 2 3 4" xfId="7014"/>
    <cellStyle name="Normal 24 10 2 4" xfId="7015"/>
    <cellStyle name="Normal 24 10 2 4 2" xfId="7016"/>
    <cellStyle name="Normal 24 10 2 5" xfId="7017"/>
    <cellStyle name="Normal 24 10 2 5 2" xfId="7018"/>
    <cellStyle name="Normal 24 10 2 6" xfId="7019"/>
    <cellStyle name="Normal 24 10 2 7" xfId="7020"/>
    <cellStyle name="Normal 24 10 20" xfId="7021"/>
    <cellStyle name="Normal 24 10 20 2" xfId="7022"/>
    <cellStyle name="Normal 24 10 20 2 2" xfId="7023"/>
    <cellStyle name="Normal 24 10 20 2 2 2" xfId="7024"/>
    <cellStyle name="Normal 24 10 20 2 2 2 2" xfId="7025"/>
    <cellStyle name="Normal 24 10 20 2 2 3" xfId="7026"/>
    <cellStyle name="Normal 24 10 20 2 2 3 2" xfId="7027"/>
    <cellStyle name="Normal 24 10 20 2 2 4" xfId="7028"/>
    <cellStyle name="Normal 24 10 20 2 3" xfId="7029"/>
    <cellStyle name="Normal 24 10 20 2 3 2" xfId="7030"/>
    <cellStyle name="Normal 24 10 20 2 4" xfId="7031"/>
    <cellStyle name="Normal 24 10 20 2 4 2" xfId="7032"/>
    <cellStyle name="Normal 24 10 20 2 5" xfId="7033"/>
    <cellStyle name="Normal 24 10 20 2 6" xfId="7034"/>
    <cellStyle name="Normal 24 10 20 3" xfId="7035"/>
    <cellStyle name="Normal 24 10 20 3 2" xfId="7036"/>
    <cellStyle name="Normal 24 10 20 3 2 2" xfId="7037"/>
    <cellStyle name="Normal 24 10 20 3 3" xfId="7038"/>
    <cellStyle name="Normal 24 10 20 3 3 2" xfId="7039"/>
    <cellStyle name="Normal 24 10 20 3 4" xfId="7040"/>
    <cellStyle name="Normal 24 10 20 4" xfId="7041"/>
    <cellStyle name="Normal 24 10 20 4 2" xfId="7042"/>
    <cellStyle name="Normal 24 10 20 5" xfId="7043"/>
    <cellStyle name="Normal 24 10 20 5 2" xfId="7044"/>
    <cellStyle name="Normal 24 10 20 6" xfId="7045"/>
    <cellStyle name="Normal 24 10 20 7" xfId="7046"/>
    <cellStyle name="Normal 24 10 21" xfId="7047"/>
    <cellStyle name="Normal 24 10 21 2" xfId="7048"/>
    <cellStyle name="Normal 24 10 21 2 2" xfId="7049"/>
    <cellStyle name="Normal 24 10 21 2 2 2" xfId="7050"/>
    <cellStyle name="Normal 24 10 21 2 2 2 2" xfId="7051"/>
    <cellStyle name="Normal 24 10 21 2 2 3" xfId="7052"/>
    <cellStyle name="Normal 24 10 21 2 2 3 2" xfId="7053"/>
    <cellStyle name="Normal 24 10 21 2 2 4" xfId="7054"/>
    <cellStyle name="Normal 24 10 21 2 3" xfId="7055"/>
    <cellStyle name="Normal 24 10 21 2 3 2" xfId="7056"/>
    <cellStyle name="Normal 24 10 21 2 4" xfId="7057"/>
    <cellStyle name="Normal 24 10 21 2 4 2" xfId="7058"/>
    <cellStyle name="Normal 24 10 21 2 5" xfId="7059"/>
    <cellStyle name="Normal 24 10 21 2 6" xfId="7060"/>
    <cellStyle name="Normal 24 10 21 3" xfId="7061"/>
    <cellStyle name="Normal 24 10 21 3 2" xfId="7062"/>
    <cellStyle name="Normal 24 10 21 3 2 2" xfId="7063"/>
    <cellStyle name="Normal 24 10 21 3 3" xfId="7064"/>
    <cellStyle name="Normal 24 10 21 3 3 2" xfId="7065"/>
    <cellStyle name="Normal 24 10 21 3 4" xfId="7066"/>
    <cellStyle name="Normal 24 10 21 4" xfId="7067"/>
    <cellStyle name="Normal 24 10 21 4 2" xfId="7068"/>
    <cellStyle name="Normal 24 10 21 5" xfId="7069"/>
    <cellStyle name="Normal 24 10 21 5 2" xfId="7070"/>
    <cellStyle name="Normal 24 10 21 6" xfId="7071"/>
    <cellStyle name="Normal 24 10 21 7" xfId="7072"/>
    <cellStyle name="Normal 24 10 22" xfId="7073"/>
    <cellStyle name="Normal 24 10 22 2" xfId="7074"/>
    <cellStyle name="Normal 24 10 22 2 2" xfId="7075"/>
    <cellStyle name="Normal 24 10 22 2 2 2" xfId="7076"/>
    <cellStyle name="Normal 24 10 22 2 2 2 2" xfId="7077"/>
    <cellStyle name="Normal 24 10 22 2 2 3" xfId="7078"/>
    <cellStyle name="Normal 24 10 22 2 2 3 2" xfId="7079"/>
    <cellStyle name="Normal 24 10 22 2 2 4" xfId="7080"/>
    <cellStyle name="Normal 24 10 22 2 3" xfId="7081"/>
    <cellStyle name="Normal 24 10 22 2 3 2" xfId="7082"/>
    <cellStyle name="Normal 24 10 22 2 4" xfId="7083"/>
    <cellStyle name="Normal 24 10 22 2 4 2" xfId="7084"/>
    <cellStyle name="Normal 24 10 22 2 5" xfId="7085"/>
    <cellStyle name="Normal 24 10 22 2 6" xfId="7086"/>
    <cellStyle name="Normal 24 10 22 3" xfId="7087"/>
    <cellStyle name="Normal 24 10 22 3 2" xfId="7088"/>
    <cellStyle name="Normal 24 10 22 3 2 2" xfId="7089"/>
    <cellStyle name="Normal 24 10 22 3 3" xfId="7090"/>
    <cellStyle name="Normal 24 10 22 3 3 2" xfId="7091"/>
    <cellStyle name="Normal 24 10 22 3 4" xfId="7092"/>
    <cellStyle name="Normal 24 10 22 4" xfId="7093"/>
    <cellStyle name="Normal 24 10 22 4 2" xfId="7094"/>
    <cellStyle name="Normal 24 10 22 5" xfId="7095"/>
    <cellStyle name="Normal 24 10 22 5 2" xfId="7096"/>
    <cellStyle name="Normal 24 10 22 6" xfId="7097"/>
    <cellStyle name="Normal 24 10 22 7" xfId="7098"/>
    <cellStyle name="Normal 24 10 23" xfId="7099"/>
    <cellStyle name="Normal 24 10 23 2" xfId="7100"/>
    <cellStyle name="Normal 24 10 23 2 2" xfId="7101"/>
    <cellStyle name="Normal 24 10 23 2 2 2" xfId="7102"/>
    <cellStyle name="Normal 24 10 23 2 2 2 2" xfId="7103"/>
    <cellStyle name="Normal 24 10 23 2 2 3" xfId="7104"/>
    <cellStyle name="Normal 24 10 23 2 2 3 2" xfId="7105"/>
    <cellStyle name="Normal 24 10 23 2 2 4" xfId="7106"/>
    <cellStyle name="Normal 24 10 23 2 3" xfId="7107"/>
    <cellStyle name="Normal 24 10 23 2 3 2" xfId="7108"/>
    <cellStyle name="Normal 24 10 23 2 4" xfId="7109"/>
    <cellStyle name="Normal 24 10 23 2 4 2" xfId="7110"/>
    <cellStyle name="Normal 24 10 23 2 5" xfId="7111"/>
    <cellStyle name="Normal 24 10 23 2 6" xfId="7112"/>
    <cellStyle name="Normal 24 10 23 3" xfId="7113"/>
    <cellStyle name="Normal 24 10 23 3 2" xfId="7114"/>
    <cellStyle name="Normal 24 10 23 3 2 2" xfId="7115"/>
    <cellStyle name="Normal 24 10 23 3 3" xfId="7116"/>
    <cellStyle name="Normal 24 10 23 3 3 2" xfId="7117"/>
    <cellStyle name="Normal 24 10 23 3 4" xfId="7118"/>
    <cellStyle name="Normal 24 10 23 4" xfId="7119"/>
    <cellStyle name="Normal 24 10 23 4 2" xfId="7120"/>
    <cellStyle name="Normal 24 10 23 5" xfId="7121"/>
    <cellStyle name="Normal 24 10 23 5 2" xfId="7122"/>
    <cellStyle name="Normal 24 10 23 6" xfId="7123"/>
    <cellStyle name="Normal 24 10 23 7" xfId="7124"/>
    <cellStyle name="Normal 24 10 24" xfId="7125"/>
    <cellStyle name="Normal 24 10 24 2" xfId="7126"/>
    <cellStyle name="Normal 24 10 24 2 2" xfId="7127"/>
    <cellStyle name="Normal 24 10 24 2 2 2" xfId="7128"/>
    <cellStyle name="Normal 24 10 24 2 2 2 2" xfId="7129"/>
    <cellStyle name="Normal 24 10 24 2 2 3" xfId="7130"/>
    <cellStyle name="Normal 24 10 24 2 2 3 2" xfId="7131"/>
    <cellStyle name="Normal 24 10 24 2 2 4" xfId="7132"/>
    <cellStyle name="Normal 24 10 24 2 3" xfId="7133"/>
    <cellStyle name="Normal 24 10 24 2 3 2" xfId="7134"/>
    <cellStyle name="Normal 24 10 24 2 4" xfId="7135"/>
    <cellStyle name="Normal 24 10 24 2 4 2" xfId="7136"/>
    <cellStyle name="Normal 24 10 24 2 5" xfId="7137"/>
    <cellStyle name="Normal 24 10 24 2 6" xfId="7138"/>
    <cellStyle name="Normal 24 10 24 3" xfId="7139"/>
    <cellStyle name="Normal 24 10 24 3 2" xfId="7140"/>
    <cellStyle name="Normal 24 10 24 3 2 2" xfId="7141"/>
    <cellStyle name="Normal 24 10 24 3 3" xfId="7142"/>
    <cellStyle name="Normal 24 10 24 3 3 2" xfId="7143"/>
    <cellStyle name="Normal 24 10 24 3 4" xfId="7144"/>
    <cellStyle name="Normal 24 10 24 4" xfId="7145"/>
    <cellStyle name="Normal 24 10 24 4 2" xfId="7146"/>
    <cellStyle name="Normal 24 10 24 5" xfId="7147"/>
    <cellStyle name="Normal 24 10 24 5 2" xfId="7148"/>
    <cellStyle name="Normal 24 10 24 6" xfId="7149"/>
    <cellStyle name="Normal 24 10 24 7" xfId="7150"/>
    <cellStyle name="Normal 24 10 25" xfId="7151"/>
    <cellStyle name="Normal 24 10 25 2" xfId="7152"/>
    <cellStyle name="Normal 24 10 25 2 2" xfId="7153"/>
    <cellStyle name="Normal 24 10 25 2 2 2" xfId="7154"/>
    <cellStyle name="Normal 24 10 25 2 2 2 2" xfId="7155"/>
    <cellStyle name="Normal 24 10 25 2 2 3" xfId="7156"/>
    <cellStyle name="Normal 24 10 25 2 2 3 2" xfId="7157"/>
    <cellStyle name="Normal 24 10 25 2 2 4" xfId="7158"/>
    <cellStyle name="Normal 24 10 25 2 3" xfId="7159"/>
    <cellStyle name="Normal 24 10 25 2 3 2" xfId="7160"/>
    <cellStyle name="Normal 24 10 25 2 4" xfId="7161"/>
    <cellStyle name="Normal 24 10 25 2 4 2" xfId="7162"/>
    <cellStyle name="Normal 24 10 25 2 5" xfId="7163"/>
    <cellStyle name="Normal 24 10 25 2 6" xfId="7164"/>
    <cellStyle name="Normal 24 10 25 3" xfId="7165"/>
    <cellStyle name="Normal 24 10 25 3 2" xfId="7166"/>
    <cellStyle name="Normal 24 10 25 3 2 2" xfId="7167"/>
    <cellStyle name="Normal 24 10 25 3 3" xfId="7168"/>
    <cellStyle name="Normal 24 10 25 3 3 2" xfId="7169"/>
    <cellStyle name="Normal 24 10 25 3 4" xfId="7170"/>
    <cellStyle name="Normal 24 10 25 4" xfId="7171"/>
    <cellStyle name="Normal 24 10 25 4 2" xfId="7172"/>
    <cellStyle name="Normal 24 10 25 5" xfId="7173"/>
    <cellStyle name="Normal 24 10 25 5 2" xfId="7174"/>
    <cellStyle name="Normal 24 10 25 6" xfId="7175"/>
    <cellStyle name="Normal 24 10 25 7" xfId="7176"/>
    <cellStyle name="Normal 24 10 26" xfId="7177"/>
    <cellStyle name="Normal 24 10 26 2" xfId="7178"/>
    <cellStyle name="Normal 24 10 26 2 2" xfId="7179"/>
    <cellStyle name="Normal 24 10 26 2 2 2" xfId="7180"/>
    <cellStyle name="Normal 24 10 26 2 3" xfId="7181"/>
    <cellStyle name="Normal 24 10 26 2 3 2" xfId="7182"/>
    <cellStyle name="Normal 24 10 26 2 4" xfId="7183"/>
    <cellStyle name="Normal 24 10 26 3" xfId="7184"/>
    <cellStyle name="Normal 24 10 26 3 2" xfId="7185"/>
    <cellStyle name="Normal 24 10 26 4" xfId="7186"/>
    <cellStyle name="Normal 24 10 26 4 2" xfId="7187"/>
    <cellStyle name="Normal 24 10 26 5" xfId="7188"/>
    <cellStyle name="Normal 24 10 26 6" xfId="7189"/>
    <cellStyle name="Normal 24 10 27" xfId="7190"/>
    <cellStyle name="Normal 24 10 27 2" xfId="7191"/>
    <cellStyle name="Normal 24 10 27 2 2" xfId="7192"/>
    <cellStyle name="Normal 24 10 27 3" xfId="7193"/>
    <cellStyle name="Normal 24 10 27 3 2" xfId="7194"/>
    <cellStyle name="Normal 24 10 27 4" xfId="7195"/>
    <cellStyle name="Normal 24 10 28" xfId="7196"/>
    <cellStyle name="Normal 24 10 28 2" xfId="7197"/>
    <cellStyle name="Normal 24 10 29" xfId="7198"/>
    <cellStyle name="Normal 24 10 29 2" xfId="7199"/>
    <cellStyle name="Normal 24 10 3" xfId="7200"/>
    <cellStyle name="Normal 24 10 3 2" xfId="7201"/>
    <cellStyle name="Normal 24 10 3 2 2" xfId="7202"/>
    <cellStyle name="Normal 24 10 3 2 2 2" xfId="7203"/>
    <cellStyle name="Normal 24 10 3 2 2 2 2" xfId="7204"/>
    <cellStyle name="Normal 24 10 3 2 2 3" xfId="7205"/>
    <cellStyle name="Normal 24 10 3 2 2 3 2" xfId="7206"/>
    <cellStyle name="Normal 24 10 3 2 2 4" xfId="7207"/>
    <cellStyle name="Normal 24 10 3 2 3" xfId="7208"/>
    <cellStyle name="Normal 24 10 3 2 3 2" xfId="7209"/>
    <cellStyle name="Normal 24 10 3 2 4" xfId="7210"/>
    <cellStyle name="Normal 24 10 3 2 4 2" xfId="7211"/>
    <cellStyle name="Normal 24 10 3 2 5" xfId="7212"/>
    <cellStyle name="Normal 24 10 3 2 6" xfId="7213"/>
    <cellStyle name="Normal 24 10 3 3" xfId="7214"/>
    <cellStyle name="Normal 24 10 3 3 2" xfId="7215"/>
    <cellStyle name="Normal 24 10 3 3 2 2" xfId="7216"/>
    <cellStyle name="Normal 24 10 3 3 3" xfId="7217"/>
    <cellStyle name="Normal 24 10 3 3 3 2" xfId="7218"/>
    <cellStyle name="Normal 24 10 3 3 4" xfId="7219"/>
    <cellStyle name="Normal 24 10 3 4" xfId="7220"/>
    <cellStyle name="Normal 24 10 3 4 2" xfId="7221"/>
    <cellStyle name="Normal 24 10 3 5" xfId="7222"/>
    <cellStyle name="Normal 24 10 3 5 2" xfId="7223"/>
    <cellStyle name="Normal 24 10 3 6" xfId="7224"/>
    <cellStyle name="Normal 24 10 3 7" xfId="7225"/>
    <cellStyle name="Normal 24 10 30" xfId="7226"/>
    <cellStyle name="Normal 24 10 31" xfId="7227"/>
    <cellStyle name="Normal 24 10 4" xfId="7228"/>
    <cellStyle name="Normal 24 10 4 2" xfId="7229"/>
    <cellStyle name="Normal 24 10 4 2 2" xfId="7230"/>
    <cellStyle name="Normal 24 10 4 2 2 2" xfId="7231"/>
    <cellStyle name="Normal 24 10 4 2 2 2 2" xfId="7232"/>
    <cellStyle name="Normal 24 10 4 2 2 3" xfId="7233"/>
    <cellStyle name="Normal 24 10 4 2 2 3 2" xfId="7234"/>
    <cellStyle name="Normal 24 10 4 2 2 4" xfId="7235"/>
    <cellStyle name="Normal 24 10 4 2 3" xfId="7236"/>
    <cellStyle name="Normal 24 10 4 2 3 2" xfId="7237"/>
    <cellStyle name="Normal 24 10 4 2 4" xfId="7238"/>
    <cellStyle name="Normal 24 10 4 2 4 2" xfId="7239"/>
    <cellStyle name="Normal 24 10 4 2 5" xfId="7240"/>
    <cellStyle name="Normal 24 10 4 2 6" xfId="7241"/>
    <cellStyle name="Normal 24 10 4 3" xfId="7242"/>
    <cellStyle name="Normal 24 10 4 3 2" xfId="7243"/>
    <cellStyle name="Normal 24 10 4 3 2 2" xfId="7244"/>
    <cellStyle name="Normal 24 10 4 3 3" xfId="7245"/>
    <cellStyle name="Normal 24 10 4 3 3 2" xfId="7246"/>
    <cellStyle name="Normal 24 10 4 3 4" xfId="7247"/>
    <cellStyle name="Normal 24 10 4 4" xfId="7248"/>
    <cellStyle name="Normal 24 10 4 4 2" xfId="7249"/>
    <cellStyle name="Normal 24 10 4 5" xfId="7250"/>
    <cellStyle name="Normal 24 10 4 5 2" xfId="7251"/>
    <cellStyle name="Normal 24 10 4 6" xfId="7252"/>
    <cellStyle name="Normal 24 10 4 7" xfId="7253"/>
    <cellStyle name="Normal 24 10 5" xfId="7254"/>
    <cellStyle name="Normal 24 10 5 2" xfId="7255"/>
    <cellStyle name="Normal 24 10 5 2 2" xfId="7256"/>
    <cellStyle name="Normal 24 10 5 2 2 2" xfId="7257"/>
    <cellStyle name="Normal 24 10 5 2 2 2 2" xfId="7258"/>
    <cellStyle name="Normal 24 10 5 2 2 3" xfId="7259"/>
    <cellStyle name="Normal 24 10 5 2 2 3 2" xfId="7260"/>
    <cellStyle name="Normal 24 10 5 2 2 4" xfId="7261"/>
    <cellStyle name="Normal 24 10 5 2 3" xfId="7262"/>
    <cellStyle name="Normal 24 10 5 2 3 2" xfId="7263"/>
    <cellStyle name="Normal 24 10 5 2 4" xfId="7264"/>
    <cellStyle name="Normal 24 10 5 2 4 2" xfId="7265"/>
    <cellStyle name="Normal 24 10 5 2 5" xfId="7266"/>
    <cellStyle name="Normal 24 10 5 2 6" xfId="7267"/>
    <cellStyle name="Normal 24 10 5 3" xfId="7268"/>
    <cellStyle name="Normal 24 10 5 3 2" xfId="7269"/>
    <cellStyle name="Normal 24 10 5 3 2 2" xfId="7270"/>
    <cellStyle name="Normal 24 10 5 3 3" xfId="7271"/>
    <cellStyle name="Normal 24 10 5 3 3 2" xfId="7272"/>
    <cellStyle name="Normal 24 10 5 3 4" xfId="7273"/>
    <cellStyle name="Normal 24 10 5 4" xfId="7274"/>
    <cellStyle name="Normal 24 10 5 4 2" xfId="7275"/>
    <cellStyle name="Normal 24 10 5 5" xfId="7276"/>
    <cellStyle name="Normal 24 10 5 5 2" xfId="7277"/>
    <cellStyle name="Normal 24 10 5 6" xfId="7278"/>
    <cellStyle name="Normal 24 10 5 7" xfId="7279"/>
    <cellStyle name="Normal 24 10 6" xfId="7280"/>
    <cellStyle name="Normal 24 10 6 2" xfId="7281"/>
    <cellStyle name="Normal 24 10 6 2 2" xfId="7282"/>
    <cellStyle name="Normal 24 10 6 2 2 2" xfId="7283"/>
    <cellStyle name="Normal 24 10 6 2 2 2 2" xfId="7284"/>
    <cellStyle name="Normal 24 10 6 2 2 3" xfId="7285"/>
    <cellStyle name="Normal 24 10 6 2 2 3 2" xfId="7286"/>
    <cellStyle name="Normal 24 10 6 2 2 4" xfId="7287"/>
    <cellStyle name="Normal 24 10 6 2 3" xfId="7288"/>
    <cellStyle name="Normal 24 10 6 2 3 2" xfId="7289"/>
    <cellStyle name="Normal 24 10 6 2 4" xfId="7290"/>
    <cellStyle name="Normal 24 10 6 2 4 2" xfId="7291"/>
    <cellStyle name="Normal 24 10 6 2 5" xfId="7292"/>
    <cellStyle name="Normal 24 10 6 2 6" xfId="7293"/>
    <cellStyle name="Normal 24 10 6 3" xfId="7294"/>
    <cellStyle name="Normal 24 10 6 3 2" xfId="7295"/>
    <cellStyle name="Normal 24 10 6 3 2 2" xfId="7296"/>
    <cellStyle name="Normal 24 10 6 3 3" xfId="7297"/>
    <cellStyle name="Normal 24 10 6 3 3 2" xfId="7298"/>
    <cellStyle name="Normal 24 10 6 3 4" xfId="7299"/>
    <cellStyle name="Normal 24 10 6 4" xfId="7300"/>
    <cellStyle name="Normal 24 10 6 4 2" xfId="7301"/>
    <cellStyle name="Normal 24 10 6 5" xfId="7302"/>
    <cellStyle name="Normal 24 10 6 5 2" xfId="7303"/>
    <cellStyle name="Normal 24 10 6 6" xfId="7304"/>
    <cellStyle name="Normal 24 10 6 7" xfId="7305"/>
    <cellStyle name="Normal 24 10 7" xfId="7306"/>
    <cellStyle name="Normal 24 10 7 2" xfId="7307"/>
    <cellStyle name="Normal 24 10 7 2 2" xfId="7308"/>
    <cellStyle name="Normal 24 10 7 2 2 2" xfId="7309"/>
    <cellStyle name="Normal 24 10 7 2 2 2 2" xfId="7310"/>
    <cellStyle name="Normal 24 10 7 2 2 3" xfId="7311"/>
    <cellStyle name="Normal 24 10 7 2 2 3 2" xfId="7312"/>
    <cellStyle name="Normal 24 10 7 2 2 4" xfId="7313"/>
    <cellStyle name="Normal 24 10 7 2 3" xfId="7314"/>
    <cellStyle name="Normal 24 10 7 2 3 2" xfId="7315"/>
    <cellStyle name="Normal 24 10 7 2 4" xfId="7316"/>
    <cellStyle name="Normal 24 10 7 2 4 2" xfId="7317"/>
    <cellStyle name="Normal 24 10 7 2 5" xfId="7318"/>
    <cellStyle name="Normal 24 10 7 2 6" xfId="7319"/>
    <cellStyle name="Normal 24 10 7 3" xfId="7320"/>
    <cellStyle name="Normal 24 10 7 3 2" xfId="7321"/>
    <cellStyle name="Normal 24 10 7 3 2 2" xfId="7322"/>
    <cellStyle name="Normal 24 10 7 3 3" xfId="7323"/>
    <cellStyle name="Normal 24 10 7 3 3 2" xfId="7324"/>
    <cellStyle name="Normal 24 10 7 3 4" xfId="7325"/>
    <cellStyle name="Normal 24 10 7 4" xfId="7326"/>
    <cellStyle name="Normal 24 10 7 4 2" xfId="7327"/>
    <cellStyle name="Normal 24 10 7 5" xfId="7328"/>
    <cellStyle name="Normal 24 10 7 5 2" xfId="7329"/>
    <cellStyle name="Normal 24 10 7 6" xfId="7330"/>
    <cellStyle name="Normal 24 10 7 7" xfId="7331"/>
    <cellStyle name="Normal 24 10 8" xfId="7332"/>
    <cellStyle name="Normal 24 10 8 2" xfId="7333"/>
    <cellStyle name="Normal 24 10 8 2 2" xfId="7334"/>
    <cellStyle name="Normal 24 10 8 2 2 2" xfId="7335"/>
    <cellStyle name="Normal 24 10 8 2 2 2 2" xfId="7336"/>
    <cellStyle name="Normal 24 10 8 2 2 3" xfId="7337"/>
    <cellStyle name="Normal 24 10 8 2 2 3 2" xfId="7338"/>
    <cellStyle name="Normal 24 10 8 2 2 4" xfId="7339"/>
    <cellStyle name="Normal 24 10 8 2 3" xfId="7340"/>
    <cellStyle name="Normal 24 10 8 2 3 2" xfId="7341"/>
    <cellStyle name="Normal 24 10 8 2 4" xfId="7342"/>
    <cellStyle name="Normal 24 10 8 2 4 2" xfId="7343"/>
    <cellStyle name="Normal 24 10 8 2 5" xfId="7344"/>
    <cellStyle name="Normal 24 10 8 2 6" xfId="7345"/>
    <cellStyle name="Normal 24 10 8 3" xfId="7346"/>
    <cellStyle name="Normal 24 10 8 3 2" xfId="7347"/>
    <cellStyle name="Normal 24 10 8 3 2 2" xfId="7348"/>
    <cellStyle name="Normal 24 10 8 3 3" xfId="7349"/>
    <cellStyle name="Normal 24 10 8 3 3 2" xfId="7350"/>
    <cellStyle name="Normal 24 10 8 3 4" xfId="7351"/>
    <cellStyle name="Normal 24 10 8 4" xfId="7352"/>
    <cellStyle name="Normal 24 10 8 4 2" xfId="7353"/>
    <cellStyle name="Normal 24 10 8 5" xfId="7354"/>
    <cellStyle name="Normal 24 10 8 5 2" xfId="7355"/>
    <cellStyle name="Normal 24 10 8 6" xfId="7356"/>
    <cellStyle name="Normal 24 10 8 7" xfId="7357"/>
    <cellStyle name="Normal 24 10 9" xfId="7358"/>
    <cellStyle name="Normal 24 10 9 2" xfId="7359"/>
    <cellStyle name="Normal 24 10 9 2 2" xfId="7360"/>
    <cellStyle name="Normal 24 10 9 2 2 2" xfId="7361"/>
    <cellStyle name="Normal 24 10 9 2 2 2 2" xfId="7362"/>
    <cellStyle name="Normal 24 10 9 2 2 3" xfId="7363"/>
    <cellStyle name="Normal 24 10 9 2 2 3 2" xfId="7364"/>
    <cellStyle name="Normal 24 10 9 2 2 4" xfId="7365"/>
    <cellStyle name="Normal 24 10 9 2 3" xfId="7366"/>
    <cellStyle name="Normal 24 10 9 2 3 2" xfId="7367"/>
    <cellStyle name="Normal 24 10 9 2 4" xfId="7368"/>
    <cellStyle name="Normal 24 10 9 2 4 2" xfId="7369"/>
    <cellStyle name="Normal 24 10 9 2 5" xfId="7370"/>
    <cellStyle name="Normal 24 10 9 2 6" xfId="7371"/>
    <cellStyle name="Normal 24 10 9 3" xfId="7372"/>
    <cellStyle name="Normal 24 10 9 3 2" xfId="7373"/>
    <cellStyle name="Normal 24 10 9 3 2 2" xfId="7374"/>
    <cellStyle name="Normal 24 10 9 3 3" xfId="7375"/>
    <cellStyle name="Normal 24 10 9 3 3 2" xfId="7376"/>
    <cellStyle name="Normal 24 10 9 3 4" xfId="7377"/>
    <cellStyle name="Normal 24 10 9 4" xfId="7378"/>
    <cellStyle name="Normal 24 10 9 4 2" xfId="7379"/>
    <cellStyle name="Normal 24 10 9 5" xfId="7380"/>
    <cellStyle name="Normal 24 10 9 5 2" xfId="7381"/>
    <cellStyle name="Normal 24 10 9 6" xfId="7382"/>
    <cellStyle name="Normal 24 10 9 7" xfId="7383"/>
    <cellStyle name="Normal 24 11" xfId="7384"/>
    <cellStyle name="Normal 24 11 2" xfId="7385"/>
    <cellStyle name="Normal 24 11 2 2" xfId="7386"/>
    <cellStyle name="Normal 24 11 2 2 2" xfId="7387"/>
    <cellStyle name="Normal 24 11 2 3" xfId="7388"/>
    <cellStyle name="Normal 24 11 2 3 2" xfId="7389"/>
    <cellStyle name="Normal 24 11 2 4" xfId="7390"/>
    <cellStyle name="Normal 24 11 3" xfId="7391"/>
    <cellStyle name="Normal 24 11 3 2" xfId="7392"/>
    <cellStyle name="Normal 24 11 4" xfId="7393"/>
    <cellStyle name="Normal 24 11 4 2" xfId="7394"/>
    <cellStyle name="Normal 24 11 5" xfId="7395"/>
    <cellStyle name="Normal 24 11 6" xfId="7396"/>
    <cellStyle name="Normal 24 12" xfId="7397"/>
    <cellStyle name="Normal 24 12 2" xfId="7398"/>
    <cellStyle name="Normal 24 12 2 2" xfId="7399"/>
    <cellStyle name="Normal 24 12 3" xfId="7400"/>
    <cellStyle name="Normal 24 12 3 2" xfId="7401"/>
    <cellStyle name="Normal 24 12 4" xfId="7402"/>
    <cellStyle name="Normal 24 13" xfId="7403"/>
    <cellStyle name="Normal 24 13 2" xfId="7404"/>
    <cellStyle name="Normal 24 14" xfId="7405"/>
    <cellStyle name="Normal 24 14 2" xfId="7406"/>
    <cellStyle name="Normal 24 15" xfId="7407"/>
    <cellStyle name="Normal 24 16" xfId="7408"/>
    <cellStyle name="Normal 24 2" xfId="7409"/>
    <cellStyle name="Normal 24 2 2" xfId="7410"/>
    <cellStyle name="Normal 24 2 2 2" xfId="7411"/>
    <cellStyle name="Normal 24 2 2 2 2" xfId="7412"/>
    <cellStyle name="Normal 24 2 2 2 2 2" xfId="7413"/>
    <cellStyle name="Normal 24 2 2 2 3" xfId="7414"/>
    <cellStyle name="Normal 24 2 2 2 3 2" xfId="7415"/>
    <cellStyle name="Normal 24 2 2 2 4" xfId="7416"/>
    <cellStyle name="Normal 24 2 2 3" xfId="7417"/>
    <cellStyle name="Normal 24 2 2 3 2" xfId="7418"/>
    <cellStyle name="Normal 24 2 2 4" xfId="7419"/>
    <cellStyle name="Normal 24 2 2 4 2" xfId="7420"/>
    <cellStyle name="Normal 24 2 2 5" xfId="7421"/>
    <cellStyle name="Normal 24 2 2 6" xfId="7422"/>
    <cellStyle name="Normal 24 2 3" xfId="7423"/>
    <cellStyle name="Normal 24 2 3 2" xfId="7424"/>
    <cellStyle name="Normal 24 2 4" xfId="7425"/>
    <cellStyle name="Normal 24 2 4 2" xfId="7426"/>
    <cellStyle name="Normal 24 2 4 2 2" xfId="7427"/>
    <cellStyle name="Normal 24 2 4 3" xfId="7428"/>
    <cellStyle name="Normal 24 2 4 3 2" xfId="7429"/>
    <cellStyle name="Normal 24 2 4 4" xfId="7430"/>
    <cellStyle name="Normal 24 2 5" xfId="7431"/>
    <cellStyle name="Normal 24 2 5 2" xfId="7432"/>
    <cellStyle name="Normal 24 2 6" xfId="7433"/>
    <cellStyle name="Normal 24 2 6 2" xfId="7434"/>
    <cellStyle name="Normal 24 2 7" xfId="7435"/>
    <cellStyle name="Normal 24 2 8" xfId="7436"/>
    <cellStyle name="Normal 24 3" xfId="7437"/>
    <cellStyle name="Normal 24 3 2" xfId="7438"/>
    <cellStyle name="Normal 24 3 2 2" xfId="7439"/>
    <cellStyle name="Normal 24 3 2 2 2" xfId="7440"/>
    <cellStyle name="Normal 24 3 2 2 2 2" xfId="7441"/>
    <cellStyle name="Normal 24 3 2 2 3" xfId="7442"/>
    <cellStyle name="Normal 24 3 2 2 3 2" xfId="7443"/>
    <cellStyle name="Normal 24 3 2 2 4" xfId="7444"/>
    <cellStyle name="Normal 24 3 2 3" xfId="7445"/>
    <cellStyle name="Normal 24 3 2 3 2" xfId="7446"/>
    <cellStyle name="Normal 24 3 2 4" xfId="7447"/>
    <cellStyle name="Normal 24 3 2 4 2" xfId="7448"/>
    <cellStyle name="Normal 24 3 2 5" xfId="7449"/>
    <cellStyle name="Normal 24 3 2 6" xfId="7450"/>
    <cellStyle name="Normal 24 3 3" xfId="7451"/>
    <cellStyle name="Normal 24 3 3 2" xfId="7452"/>
    <cellStyle name="Normal 24 3 3 2 2" xfId="7453"/>
    <cellStyle name="Normal 24 3 3 3" xfId="7454"/>
    <cellStyle name="Normal 24 3 3 3 2" xfId="7455"/>
    <cellStyle name="Normal 24 3 3 4" xfId="7456"/>
    <cellStyle name="Normal 24 3 4" xfId="7457"/>
    <cellStyle name="Normal 24 3 4 2" xfId="7458"/>
    <cellStyle name="Normal 24 3 5" xfId="7459"/>
    <cellStyle name="Normal 24 3 5 2" xfId="7460"/>
    <cellStyle name="Normal 24 3 6" xfId="7461"/>
    <cellStyle name="Normal 24 3 7" xfId="7462"/>
    <cellStyle name="Normal 24 4" xfId="7463"/>
    <cellStyle name="Normal 24 4 2" xfId="7464"/>
    <cellStyle name="Normal 24 4 2 2" xfId="7465"/>
    <cellStyle name="Normal 24 4 2 2 2" xfId="7466"/>
    <cellStyle name="Normal 24 4 2 2 2 2" xfId="7467"/>
    <cellStyle name="Normal 24 4 2 2 3" xfId="7468"/>
    <cellStyle name="Normal 24 4 2 2 3 2" xfId="7469"/>
    <cellStyle name="Normal 24 4 2 2 4" xfId="7470"/>
    <cellStyle name="Normal 24 4 2 3" xfId="7471"/>
    <cellStyle name="Normal 24 4 2 3 2" xfId="7472"/>
    <cellStyle name="Normal 24 4 2 4" xfId="7473"/>
    <cellStyle name="Normal 24 4 2 4 2" xfId="7474"/>
    <cellStyle name="Normal 24 4 2 5" xfId="7475"/>
    <cellStyle name="Normal 24 4 2 6" xfId="7476"/>
    <cellStyle name="Normal 24 4 3" xfId="7477"/>
    <cellStyle name="Normal 24 4 3 2" xfId="7478"/>
    <cellStyle name="Normal 24 4 3 2 2" xfId="7479"/>
    <cellStyle name="Normal 24 4 3 3" xfId="7480"/>
    <cellStyle name="Normal 24 4 3 3 2" xfId="7481"/>
    <cellStyle name="Normal 24 4 3 4" xfId="7482"/>
    <cellStyle name="Normal 24 4 4" xfId="7483"/>
    <cellStyle name="Normal 24 4 4 2" xfId="7484"/>
    <cellStyle name="Normal 24 4 5" xfId="7485"/>
    <cellStyle name="Normal 24 4 5 2" xfId="7486"/>
    <cellStyle name="Normal 24 4 6" xfId="7487"/>
    <cellStyle name="Normal 24 4 7" xfId="7488"/>
    <cellStyle name="Normal 24 5" xfId="7489"/>
    <cellStyle name="Normal 24 5 2" xfId="7490"/>
    <cellStyle name="Normal 24 5 2 2" xfId="7491"/>
    <cellStyle name="Normal 24 5 2 2 2" xfId="7492"/>
    <cellStyle name="Normal 24 5 2 2 2 2" xfId="7493"/>
    <cellStyle name="Normal 24 5 2 2 3" xfId="7494"/>
    <cellStyle name="Normal 24 5 2 2 3 2" xfId="7495"/>
    <cellStyle name="Normal 24 5 2 2 4" xfId="7496"/>
    <cellStyle name="Normal 24 5 2 3" xfId="7497"/>
    <cellStyle name="Normal 24 5 2 3 2" xfId="7498"/>
    <cellStyle name="Normal 24 5 2 4" xfId="7499"/>
    <cellStyle name="Normal 24 5 2 4 2" xfId="7500"/>
    <cellStyle name="Normal 24 5 2 5" xfId="7501"/>
    <cellStyle name="Normal 24 5 2 6" xfId="7502"/>
    <cellStyle name="Normal 24 5 3" xfId="7503"/>
    <cellStyle name="Normal 24 5 3 2" xfId="7504"/>
    <cellStyle name="Normal 24 5 3 2 2" xfId="7505"/>
    <cellStyle name="Normal 24 5 3 3" xfId="7506"/>
    <cellStyle name="Normal 24 5 3 3 2" xfId="7507"/>
    <cellStyle name="Normal 24 5 3 4" xfId="7508"/>
    <cellStyle name="Normal 24 5 4" xfId="7509"/>
    <cellStyle name="Normal 24 5 4 2" xfId="7510"/>
    <cellStyle name="Normal 24 5 5" xfId="7511"/>
    <cellStyle name="Normal 24 5 5 2" xfId="7512"/>
    <cellStyle name="Normal 24 5 6" xfId="7513"/>
    <cellStyle name="Normal 24 5 7" xfId="7514"/>
    <cellStyle name="Normal 24 6" xfId="7515"/>
    <cellStyle name="Normal 24 6 2" xfId="7516"/>
    <cellStyle name="Normal 24 6 2 2" xfId="7517"/>
    <cellStyle name="Normal 24 6 2 2 2" xfId="7518"/>
    <cellStyle name="Normal 24 6 2 2 2 2" xfId="7519"/>
    <cellStyle name="Normal 24 6 2 2 3" xfId="7520"/>
    <cellStyle name="Normal 24 6 2 2 3 2" xfId="7521"/>
    <cellStyle name="Normal 24 6 2 2 4" xfId="7522"/>
    <cellStyle name="Normal 24 6 2 3" xfId="7523"/>
    <cellStyle name="Normal 24 6 2 3 2" xfId="7524"/>
    <cellStyle name="Normal 24 6 2 4" xfId="7525"/>
    <cellStyle name="Normal 24 6 2 4 2" xfId="7526"/>
    <cellStyle name="Normal 24 6 2 5" xfId="7527"/>
    <cellStyle name="Normal 24 6 2 6" xfId="7528"/>
    <cellStyle name="Normal 24 6 3" xfId="7529"/>
    <cellStyle name="Normal 24 6 3 2" xfId="7530"/>
    <cellStyle name="Normal 24 6 3 2 2" xfId="7531"/>
    <cellStyle name="Normal 24 6 3 3" xfId="7532"/>
    <cellStyle name="Normal 24 6 3 3 2" xfId="7533"/>
    <cellStyle name="Normal 24 6 3 4" xfId="7534"/>
    <cellStyle name="Normal 24 6 4" xfId="7535"/>
    <cellStyle name="Normal 24 6 4 2" xfId="7536"/>
    <cellStyle name="Normal 24 6 5" xfId="7537"/>
    <cellStyle name="Normal 24 6 5 2" xfId="7538"/>
    <cellStyle name="Normal 24 6 6" xfId="7539"/>
    <cellStyle name="Normal 24 6 7" xfId="7540"/>
    <cellStyle name="Normal 24 7" xfId="7541"/>
    <cellStyle name="Normal 24 7 2" xfId="7542"/>
    <cellStyle name="Normal 24 7 2 2" xfId="7543"/>
    <cellStyle name="Normal 24 7 2 2 2" xfId="7544"/>
    <cellStyle name="Normal 24 7 2 2 2 2" xfId="7545"/>
    <cellStyle name="Normal 24 7 2 2 3" xfId="7546"/>
    <cellStyle name="Normal 24 7 2 2 3 2" xfId="7547"/>
    <cellStyle name="Normal 24 7 2 2 4" xfId="7548"/>
    <cellStyle name="Normal 24 7 2 3" xfId="7549"/>
    <cellStyle name="Normal 24 7 2 3 2" xfId="7550"/>
    <cellStyle name="Normal 24 7 2 4" xfId="7551"/>
    <cellStyle name="Normal 24 7 2 4 2" xfId="7552"/>
    <cellStyle name="Normal 24 7 2 5" xfId="7553"/>
    <cellStyle name="Normal 24 7 2 6" xfId="7554"/>
    <cellStyle name="Normal 24 7 3" xfId="7555"/>
    <cellStyle name="Normal 24 7 3 2" xfId="7556"/>
    <cellStyle name="Normal 24 7 3 2 2" xfId="7557"/>
    <cellStyle name="Normal 24 7 3 3" xfId="7558"/>
    <cellStyle name="Normal 24 7 3 3 2" xfId="7559"/>
    <cellStyle name="Normal 24 7 3 4" xfId="7560"/>
    <cellStyle name="Normal 24 7 4" xfId="7561"/>
    <cellStyle name="Normal 24 7 4 2" xfId="7562"/>
    <cellStyle name="Normal 24 7 5" xfId="7563"/>
    <cellStyle name="Normal 24 7 5 2" xfId="7564"/>
    <cellStyle name="Normal 24 7 6" xfId="7565"/>
    <cellStyle name="Normal 24 7 7" xfId="7566"/>
    <cellStyle name="Normal 24 8" xfId="7567"/>
    <cellStyle name="Normal 24 8 2" xfId="7568"/>
    <cellStyle name="Normal 24 8 2 2" xfId="7569"/>
    <cellStyle name="Normal 24 8 2 2 2" xfId="7570"/>
    <cellStyle name="Normal 24 8 2 2 2 2" xfId="7571"/>
    <cellStyle name="Normal 24 8 2 2 3" xfId="7572"/>
    <cellStyle name="Normal 24 8 2 2 3 2" xfId="7573"/>
    <cellStyle name="Normal 24 8 2 2 4" xfId="7574"/>
    <cellStyle name="Normal 24 8 2 3" xfId="7575"/>
    <cellStyle name="Normal 24 8 2 3 2" xfId="7576"/>
    <cellStyle name="Normal 24 8 2 4" xfId="7577"/>
    <cellStyle name="Normal 24 8 2 4 2" xfId="7578"/>
    <cellStyle name="Normal 24 8 2 5" xfId="7579"/>
    <cellStyle name="Normal 24 8 2 6" xfId="7580"/>
    <cellStyle name="Normal 24 8 3" xfId="7581"/>
    <cellStyle name="Normal 24 8 3 2" xfId="7582"/>
    <cellStyle name="Normal 24 8 3 2 2" xfId="7583"/>
    <cellStyle name="Normal 24 8 3 3" xfId="7584"/>
    <cellStyle name="Normal 24 8 3 3 2" xfId="7585"/>
    <cellStyle name="Normal 24 8 3 4" xfId="7586"/>
    <cellStyle name="Normal 24 8 4" xfId="7587"/>
    <cellStyle name="Normal 24 8 4 2" xfId="7588"/>
    <cellStyle name="Normal 24 8 5" xfId="7589"/>
    <cellStyle name="Normal 24 8 5 2" xfId="7590"/>
    <cellStyle name="Normal 24 8 6" xfId="7591"/>
    <cellStyle name="Normal 24 8 7" xfId="7592"/>
    <cellStyle name="Normal 24 9" xfId="7593"/>
    <cellStyle name="Normal 24 9 2" xfId="7594"/>
    <cellStyle name="Normal 24 9 2 2" xfId="7595"/>
    <cellStyle name="Normal 24 9 2 2 2" xfId="7596"/>
    <cellStyle name="Normal 24 9 2 2 2 2" xfId="7597"/>
    <cellStyle name="Normal 24 9 2 2 3" xfId="7598"/>
    <cellStyle name="Normal 24 9 2 2 3 2" xfId="7599"/>
    <cellStyle name="Normal 24 9 2 2 4" xfId="7600"/>
    <cellStyle name="Normal 24 9 2 3" xfId="7601"/>
    <cellStyle name="Normal 24 9 2 3 2" xfId="7602"/>
    <cellStyle name="Normal 24 9 2 4" xfId="7603"/>
    <cellStyle name="Normal 24 9 2 4 2" xfId="7604"/>
    <cellStyle name="Normal 24 9 2 5" xfId="7605"/>
    <cellStyle name="Normal 24 9 2 6" xfId="7606"/>
    <cellStyle name="Normal 24 9 3" xfId="7607"/>
    <cellStyle name="Normal 24 9 3 2" xfId="7608"/>
    <cellStyle name="Normal 24 9 3 2 2" xfId="7609"/>
    <cellStyle name="Normal 24 9 3 3" xfId="7610"/>
    <cellStyle name="Normal 24 9 3 3 2" xfId="7611"/>
    <cellStyle name="Normal 24 9 3 4" xfId="7612"/>
    <cellStyle name="Normal 24 9 4" xfId="7613"/>
    <cellStyle name="Normal 24 9 4 2" xfId="7614"/>
    <cellStyle name="Normal 24 9 5" xfId="7615"/>
    <cellStyle name="Normal 24 9 5 2" xfId="7616"/>
    <cellStyle name="Normal 24 9 6" xfId="7617"/>
    <cellStyle name="Normal 24 9 7" xfId="7618"/>
    <cellStyle name="Normal 25" xfId="7619"/>
    <cellStyle name="Normal 25 10" xfId="7620"/>
    <cellStyle name="Normal 25 10 2" xfId="7621"/>
    <cellStyle name="Normal 25 10 2 2" xfId="7622"/>
    <cellStyle name="Normal 25 10 3" xfId="7623"/>
    <cellStyle name="Normal 25 10 3 2" xfId="7624"/>
    <cellStyle name="Normal 25 10 4" xfId="7625"/>
    <cellStyle name="Normal 25 11" xfId="7626"/>
    <cellStyle name="Normal 25 11 2" xfId="7627"/>
    <cellStyle name="Normal 25 11 2 2" xfId="7628"/>
    <cellStyle name="Normal 25 11 2 2 2" xfId="7629"/>
    <cellStyle name="Normal 25 11 2 3" xfId="7630"/>
    <cellStyle name="Normal 25 11 2 3 2" xfId="7631"/>
    <cellStyle name="Normal 25 11 2 4" xfId="7632"/>
    <cellStyle name="Normal 25 11 3" xfId="7633"/>
    <cellStyle name="Normal 25 11 3 2" xfId="7634"/>
    <cellStyle name="Normal 25 11 4" xfId="7635"/>
    <cellStyle name="Normal 25 11 4 2" xfId="7636"/>
    <cellStyle name="Normal 25 11 5" xfId="7637"/>
    <cellStyle name="Normal 25 11 6" xfId="7638"/>
    <cellStyle name="Normal 25 12" xfId="7639"/>
    <cellStyle name="Normal 25 12 2" xfId="7640"/>
    <cellStyle name="Normal 25 12 2 2" xfId="7641"/>
    <cellStyle name="Normal 25 12 3" xfId="7642"/>
    <cellStyle name="Normal 25 12 3 2" xfId="7643"/>
    <cellStyle name="Normal 25 12 4" xfId="7644"/>
    <cellStyle name="Normal 25 13" xfId="7645"/>
    <cellStyle name="Normal 25 13 2" xfId="7646"/>
    <cellStyle name="Normal 25 14" xfId="7647"/>
    <cellStyle name="Normal 25 14 2" xfId="7648"/>
    <cellStyle name="Normal 25 15" xfId="7649"/>
    <cellStyle name="Normal 25 16" xfId="7650"/>
    <cellStyle name="Normal 25 2" xfId="7651"/>
    <cellStyle name="Normal 25 2 2" xfId="7652"/>
    <cellStyle name="Normal 25 2 2 2" xfId="7653"/>
    <cellStyle name="Normal 25 2 3" xfId="7654"/>
    <cellStyle name="Normal 25 2 3 2" xfId="7655"/>
    <cellStyle name="Normal 25 2 4" xfId="7656"/>
    <cellStyle name="Normal 25 3" xfId="7657"/>
    <cellStyle name="Normal 25 3 2" xfId="7658"/>
    <cellStyle name="Normal 25 3 2 2" xfId="7659"/>
    <cellStyle name="Normal 25 3 3" xfId="7660"/>
    <cellStyle name="Normal 25 3 3 2" xfId="7661"/>
    <cellStyle name="Normal 25 3 4" xfId="7662"/>
    <cellStyle name="Normal 25 4" xfId="7663"/>
    <cellStyle name="Normal 25 4 2" xfId="7664"/>
    <cellStyle name="Normal 25 4 2 2" xfId="7665"/>
    <cellStyle name="Normal 25 4 3" xfId="7666"/>
    <cellStyle name="Normal 25 4 3 2" xfId="7667"/>
    <cellStyle name="Normal 25 4 4" xfId="7668"/>
    <cellStyle name="Normal 25 5" xfId="7669"/>
    <cellStyle name="Normal 25 5 2" xfId="7670"/>
    <cellStyle name="Normal 25 5 2 2" xfId="7671"/>
    <cellStyle name="Normal 25 5 3" xfId="7672"/>
    <cellStyle name="Normal 25 5 3 2" xfId="7673"/>
    <cellStyle name="Normal 25 5 4" xfId="7674"/>
    <cellStyle name="Normal 25 6" xfId="7675"/>
    <cellStyle name="Normal 25 6 2" xfId="7676"/>
    <cellStyle name="Normal 25 6 2 2" xfId="7677"/>
    <cellStyle name="Normal 25 6 3" xfId="7678"/>
    <cellStyle name="Normal 25 6 3 2" xfId="7679"/>
    <cellStyle name="Normal 25 6 4" xfId="7680"/>
    <cellStyle name="Normal 25 7" xfId="7681"/>
    <cellStyle name="Normal 25 7 2" xfId="7682"/>
    <cellStyle name="Normal 25 7 2 2" xfId="7683"/>
    <cellStyle name="Normal 25 7 3" xfId="7684"/>
    <cellStyle name="Normal 25 7 3 2" xfId="7685"/>
    <cellStyle name="Normal 25 7 4" xfId="7686"/>
    <cellStyle name="Normal 25 8" xfId="7687"/>
    <cellStyle name="Normal 25 8 2" xfId="7688"/>
    <cellStyle name="Normal 25 8 2 2" xfId="7689"/>
    <cellStyle name="Normal 25 8 3" xfId="7690"/>
    <cellStyle name="Normal 25 8 3 2" xfId="7691"/>
    <cellStyle name="Normal 25 8 4" xfId="7692"/>
    <cellStyle name="Normal 25 9" xfId="7693"/>
    <cellStyle name="Normal 25 9 2" xfId="7694"/>
    <cellStyle name="Normal 25 9 2 2" xfId="7695"/>
    <cellStyle name="Normal 25 9 3" xfId="7696"/>
    <cellStyle name="Normal 25 9 3 2" xfId="7697"/>
    <cellStyle name="Normal 25 9 4" xfId="7698"/>
    <cellStyle name="Normal 26" xfId="7699"/>
    <cellStyle name="Normal 26 2" xfId="7700"/>
    <cellStyle name="Normal 26 2 2" xfId="7701"/>
    <cellStyle name="Normal 26 2 2 2" xfId="7702"/>
    <cellStyle name="Normal 26 2 3" xfId="7703"/>
    <cellStyle name="Normal 26 3" xfId="7704"/>
    <cellStyle name="Normal 26 3 2" xfId="7705"/>
    <cellStyle name="Normal 26 3 2 2" xfId="7706"/>
    <cellStyle name="Normal 26 3 3" xfId="7707"/>
    <cellStyle name="Normal 26 4" xfId="7708"/>
    <cellStyle name="Normal 26 4 2" xfId="7709"/>
    <cellStyle name="Normal 26 4 2 2" xfId="7710"/>
    <cellStyle name="Normal 26 4 3" xfId="7711"/>
    <cellStyle name="Normal 26 5" xfId="7712"/>
    <cellStyle name="Normal 26 5 2" xfId="7713"/>
    <cellStyle name="Normal 26 5 2 2" xfId="7714"/>
    <cellStyle name="Normal 26 5 3" xfId="7715"/>
    <cellStyle name="Normal 26 6" xfId="7716"/>
    <cellStyle name="Normal 26 6 2" xfId="7717"/>
    <cellStyle name="Normal 26 7" xfId="7718"/>
    <cellStyle name="Normal 27" xfId="7719"/>
    <cellStyle name="Normal 27 2" xfId="7720"/>
    <cellStyle name="Normal 27 2 2" xfId="7721"/>
    <cellStyle name="Normal 27 3" xfId="7722"/>
    <cellStyle name="Normal 27 3 2" xfId="7723"/>
    <cellStyle name="Normal 27 4" xfId="7724"/>
    <cellStyle name="Normal 28" xfId="7725"/>
    <cellStyle name="Normal 28 2" xfId="7726"/>
    <cellStyle name="Normal 28 2 2" xfId="7727"/>
    <cellStyle name="Normal 28 2 2 2" xfId="7728"/>
    <cellStyle name="Normal 28 2 3" xfId="7729"/>
    <cellStyle name="Normal 28 3" xfId="7730"/>
    <cellStyle name="Normal 28 3 2" xfId="7731"/>
    <cellStyle name="Normal 28 3 2 2" xfId="7732"/>
    <cellStyle name="Normal 28 3 2 2 2" xfId="7733"/>
    <cellStyle name="Normal 28 3 2 3" xfId="7734"/>
    <cellStyle name="Normal 28 3 2 3 2" xfId="7735"/>
    <cellStyle name="Normal 28 3 2 4" xfId="7736"/>
    <cellStyle name="Normal 28 3 3" xfId="7737"/>
    <cellStyle name="Normal 28 3 3 2" xfId="7738"/>
    <cellStyle name="Normal 28 3 4" xfId="7739"/>
    <cellStyle name="Normal 28 3 4 2" xfId="7740"/>
    <cellStyle name="Normal 28 3 5" xfId="7741"/>
    <cellStyle name="Normal 28 3 6" xfId="7742"/>
    <cellStyle name="Normal 28 4" xfId="7743"/>
    <cellStyle name="Normal 28 4 2" xfId="7744"/>
    <cellStyle name="Normal 28 4 2 2" xfId="7745"/>
    <cellStyle name="Normal 28 4 3" xfId="7746"/>
    <cellStyle name="Normal 28 4 3 2" xfId="7747"/>
    <cellStyle name="Normal 28 4 4" xfId="7748"/>
    <cellStyle name="Normal 28 5" xfId="7749"/>
    <cellStyle name="Normal 28 5 2" xfId="7750"/>
    <cellStyle name="Normal 28 6" xfId="7751"/>
    <cellStyle name="Normal 28 6 2" xfId="7752"/>
    <cellStyle name="Normal 28 7" xfId="7753"/>
    <cellStyle name="Normal 28 8" xfId="7754"/>
    <cellStyle name="Normal 29" xfId="7755"/>
    <cellStyle name="Normal 29 10" xfId="7756"/>
    <cellStyle name="Normal 29 2" xfId="7757"/>
    <cellStyle name="Normal 29 2 2" xfId="7758"/>
    <cellStyle name="Normal 29 2 2 2" xfId="7759"/>
    <cellStyle name="Normal 29 2 2 2 2" xfId="7760"/>
    <cellStyle name="Normal 29 2 2 3" xfId="7761"/>
    <cellStyle name="Normal 29 2 2 3 2" xfId="7762"/>
    <cellStyle name="Normal 29 2 2 4" xfId="7763"/>
    <cellStyle name="Normal 29 2 3" xfId="7764"/>
    <cellStyle name="Normal 29 2 3 2" xfId="7765"/>
    <cellStyle name="Normal 29 2 3 2 2" xfId="7766"/>
    <cellStyle name="Normal 29 2 3 3" xfId="7767"/>
    <cellStyle name="Normal 29 2 3 3 2" xfId="7768"/>
    <cellStyle name="Normal 29 2 3 4" xfId="7769"/>
    <cellStyle name="Normal 29 2 4" xfId="7770"/>
    <cellStyle name="Normal 29 2 4 2" xfId="7771"/>
    <cellStyle name="Normal 29 2 5" xfId="7772"/>
    <cellStyle name="Normal 29 2 5 2" xfId="7773"/>
    <cellStyle name="Normal 29 2 6" xfId="7774"/>
    <cellStyle name="Normal 29 2 7" xfId="7775"/>
    <cellStyle name="Normal 29 3" xfId="7776"/>
    <cellStyle name="Normal 29 3 2" xfId="7777"/>
    <cellStyle name="Normal 29 3 2 2" xfId="7778"/>
    <cellStyle name="Normal 29 3 2 2 2" xfId="7779"/>
    <cellStyle name="Normal 29 3 2 3" xfId="7780"/>
    <cellStyle name="Normal 29 3 2 3 2" xfId="7781"/>
    <cellStyle name="Normal 29 3 2 4" xfId="7782"/>
    <cellStyle name="Normal 29 3 3" xfId="7783"/>
    <cellStyle name="Normal 29 3 3 2" xfId="7784"/>
    <cellStyle name="Normal 29 3 4" xfId="7785"/>
    <cellStyle name="Normal 29 3 4 2" xfId="7786"/>
    <cellStyle name="Normal 29 3 5" xfId="7787"/>
    <cellStyle name="Normal 29 3 6" xfId="7788"/>
    <cellStyle name="Normal 29 4" xfId="7789"/>
    <cellStyle name="Normal 29 4 2" xfId="7790"/>
    <cellStyle name="Normal 29 4 2 2" xfId="7791"/>
    <cellStyle name="Normal 29 4 2 2 2" xfId="7792"/>
    <cellStyle name="Normal 29 4 2 3" xfId="7793"/>
    <cellStyle name="Normal 29 4 2 3 2" xfId="7794"/>
    <cellStyle name="Normal 29 4 2 4" xfId="7795"/>
    <cellStyle name="Normal 29 4 3" xfId="7796"/>
    <cellStyle name="Normal 29 4 3 2" xfId="7797"/>
    <cellStyle name="Normal 29 4 4" xfId="7798"/>
    <cellStyle name="Normal 29 4 4 2" xfId="7799"/>
    <cellStyle name="Normal 29 4 5" xfId="7800"/>
    <cellStyle name="Normal 29 4 6" xfId="7801"/>
    <cellStyle name="Normal 29 5" xfId="7802"/>
    <cellStyle name="Normal 29 5 2" xfId="7803"/>
    <cellStyle name="Normal 29 6" xfId="7804"/>
    <cellStyle name="Normal 29 6 2" xfId="7805"/>
    <cellStyle name="Normal 29 6 2 2" xfId="7806"/>
    <cellStyle name="Normal 29 6 3" xfId="7807"/>
    <cellStyle name="Normal 29 6 3 2" xfId="7808"/>
    <cellStyle name="Normal 29 6 4" xfId="7809"/>
    <cellStyle name="Normal 29 7" xfId="7810"/>
    <cellStyle name="Normal 29 7 2" xfId="7811"/>
    <cellStyle name="Normal 29 8" xfId="7812"/>
    <cellStyle name="Normal 29 8 2" xfId="7813"/>
    <cellStyle name="Normal 29 9" xfId="7814"/>
    <cellStyle name="Normal 3" xfId="23"/>
    <cellStyle name="Normal 3 10" xfId="7815"/>
    <cellStyle name="Normal 3 10 2" xfId="7816"/>
    <cellStyle name="Normal 3 10 2 2" xfId="7817"/>
    <cellStyle name="Normal 3 10 2 2 2" xfId="7818"/>
    <cellStyle name="Normal 3 10 2 2 2 2" xfId="7819"/>
    <cellStyle name="Normal 3 10 2 2 3" xfId="7820"/>
    <cellStyle name="Normal 3 10 2 2 3 2" xfId="7821"/>
    <cellStyle name="Normal 3 10 2 2 4" xfId="7822"/>
    <cellStyle name="Normal 3 10 2 3" xfId="7823"/>
    <cellStyle name="Normal 3 10 2 3 2" xfId="7824"/>
    <cellStyle name="Normal 3 10 2 4" xfId="7825"/>
    <cellStyle name="Normal 3 10 2 4 2" xfId="7826"/>
    <cellStyle name="Normal 3 10 2 5" xfId="7827"/>
    <cellStyle name="Normal 3 10 2 6" xfId="7828"/>
    <cellStyle name="Normal 3 10 3" xfId="7829"/>
    <cellStyle name="Normal 3 10 3 2" xfId="7830"/>
    <cellStyle name="Normal 3 10 3 2 2" xfId="7831"/>
    <cellStyle name="Normal 3 10 3 3" xfId="7832"/>
    <cellStyle name="Normal 3 10 3 3 2" xfId="7833"/>
    <cellStyle name="Normal 3 10 3 4" xfId="7834"/>
    <cellStyle name="Normal 3 10 4" xfId="7835"/>
    <cellStyle name="Normal 3 10 4 2" xfId="7836"/>
    <cellStyle name="Normal 3 10 5" xfId="7837"/>
    <cellStyle name="Normal 3 10 5 2" xfId="7838"/>
    <cellStyle name="Normal 3 10 6" xfId="7839"/>
    <cellStyle name="Normal 3 10 7" xfId="7840"/>
    <cellStyle name="Normal 3 11" xfId="7841"/>
    <cellStyle name="Normal 3 11 2" xfId="7842"/>
    <cellStyle name="Normal 3 11 2 2" xfId="7843"/>
    <cellStyle name="Normal 3 11 3" xfId="7844"/>
    <cellStyle name="Normal 3 12" xfId="7845"/>
    <cellStyle name="Normal 3 12 2" xfId="7846"/>
    <cellStyle name="Normal 3 12 2 2" xfId="7847"/>
    <cellStyle name="Normal 3 12 3" xfId="7848"/>
    <cellStyle name="Normal 3 13" xfId="7849"/>
    <cellStyle name="Normal 3 13 2" xfId="7850"/>
    <cellStyle name="Normal 3 13 2 2" xfId="7851"/>
    <cellStyle name="Normal 3 13 3" xfId="7852"/>
    <cellStyle name="Normal 3 14" xfId="7853"/>
    <cellStyle name="Normal 3 14 2" xfId="7854"/>
    <cellStyle name="Normal 3 14 2 2" xfId="7855"/>
    <cellStyle name="Normal 3 14 3" xfId="7856"/>
    <cellStyle name="Normal 3 15" xfId="7857"/>
    <cellStyle name="Normal 3 15 2" xfId="7858"/>
    <cellStyle name="Normal 3 15 2 2" xfId="7859"/>
    <cellStyle name="Normal 3 15 3" xfId="7860"/>
    <cellStyle name="Normal 3 16" xfId="7861"/>
    <cellStyle name="Normal 3 16 2" xfId="7862"/>
    <cellStyle name="Normal 3 16 2 2" xfId="7863"/>
    <cellStyle name="Normal 3 16 3" xfId="7864"/>
    <cellStyle name="Normal 3 17" xfId="7865"/>
    <cellStyle name="Normal 3 17 2" xfId="7866"/>
    <cellStyle name="Normal 3 17 2 2" xfId="7867"/>
    <cellStyle name="Normal 3 17 2 2 2" xfId="7868"/>
    <cellStyle name="Normal 3 17 2 2 2 2" xfId="7869"/>
    <cellStyle name="Normal 3 17 2 2 3" xfId="7870"/>
    <cellStyle name="Normal 3 17 2 2 3 2" xfId="7871"/>
    <cellStyle name="Normal 3 17 2 2 4" xfId="7872"/>
    <cellStyle name="Normal 3 17 2 3" xfId="7873"/>
    <cellStyle name="Normal 3 17 2 3 2" xfId="7874"/>
    <cellStyle name="Normal 3 17 2 4" xfId="7875"/>
    <cellStyle name="Normal 3 17 2 4 2" xfId="7876"/>
    <cellStyle name="Normal 3 17 2 5" xfId="7877"/>
    <cellStyle name="Normal 3 17 2 6" xfId="7878"/>
    <cellStyle name="Normal 3 17 3" xfId="7879"/>
    <cellStyle name="Normal 3 17 3 2" xfId="7880"/>
    <cellStyle name="Normal 3 17 3 2 2" xfId="7881"/>
    <cellStyle name="Normal 3 17 3 3" xfId="7882"/>
    <cellStyle name="Normal 3 17 3 3 2" xfId="7883"/>
    <cellStyle name="Normal 3 17 3 4" xfId="7884"/>
    <cellStyle name="Normal 3 17 4" xfId="7885"/>
    <cellStyle name="Normal 3 17 4 2" xfId="7886"/>
    <cellStyle name="Normal 3 17 5" xfId="7887"/>
    <cellStyle name="Normal 3 17 5 2" xfId="7888"/>
    <cellStyle name="Normal 3 17 6" xfId="7889"/>
    <cellStyle name="Normal 3 17 7" xfId="7890"/>
    <cellStyle name="Normal 3 18" xfId="7891"/>
    <cellStyle name="Normal 3 18 2" xfId="7892"/>
    <cellStyle name="Normal 3 18 2 2" xfId="7893"/>
    <cellStyle name="Normal 3 18 3" xfId="7894"/>
    <cellStyle name="Normal 3 19" xfId="7895"/>
    <cellStyle name="Normal 3 19 2" xfId="7896"/>
    <cellStyle name="Normal 3 19 2 2" xfId="7897"/>
    <cellStyle name="Normal 3 19 3" xfId="7898"/>
    <cellStyle name="Normal 3 2" xfId="24"/>
    <cellStyle name="Normal 3 2 2" xfId="7899"/>
    <cellStyle name="Normal 3 2 2 2" xfId="7900"/>
    <cellStyle name="Normal 3 2 2 2 2" xfId="7901"/>
    <cellStyle name="Normal 3 2 2 3" xfId="7902"/>
    <cellStyle name="Normal 3 2 3" xfId="7903"/>
    <cellStyle name="Normal 3 2 3 2" xfId="7904"/>
    <cellStyle name="Normal 3 2 3 2 2" xfId="7905"/>
    <cellStyle name="Normal 3 2 3 3" xfId="7906"/>
    <cellStyle name="Normal 3 2 4" xfId="7907"/>
    <cellStyle name="Normal 3 2 4 2" xfId="7908"/>
    <cellStyle name="Normal 3 2 4 2 2" xfId="7909"/>
    <cellStyle name="Normal 3 2 4 3" xfId="7910"/>
    <cellStyle name="Normal 3 2 5" xfId="7911"/>
    <cellStyle name="Normal 3 2 5 2" xfId="7912"/>
    <cellStyle name="Normal 3 2 5 2 2" xfId="7913"/>
    <cellStyle name="Normal 3 2 5 2 2 2" xfId="7914"/>
    <cellStyle name="Normal 3 2 5 2 3" xfId="7915"/>
    <cellStyle name="Normal 3 2 5 2 3 2" xfId="7916"/>
    <cellStyle name="Normal 3 2 5 2 4" xfId="7917"/>
    <cellStyle name="Normal 3 2 5 3" xfId="7918"/>
    <cellStyle name="Normal 3 2 5 3 2" xfId="7919"/>
    <cellStyle name="Normal 3 2 5 4" xfId="7920"/>
    <cellStyle name="Normal 3 2 5 4 2" xfId="7921"/>
    <cellStyle name="Normal 3 2 5 5" xfId="7922"/>
    <cellStyle name="Normal 3 2 5 6" xfId="7923"/>
    <cellStyle name="Normal 3 2 6" xfId="7924"/>
    <cellStyle name="Normal 3 2 6 2" xfId="7925"/>
    <cellStyle name="Normal 3 2 6 2 2" xfId="7926"/>
    <cellStyle name="Normal 3 2 6 3" xfId="7927"/>
    <cellStyle name="Normal 3 2 6 3 2" xfId="7928"/>
    <cellStyle name="Normal 3 2 6 4" xfId="7929"/>
    <cellStyle name="Normal 3 2 7" xfId="7930"/>
    <cellStyle name="Normal 3 2 7 2" xfId="7931"/>
    <cellStyle name="Normal 3 2_100713 Data Request for Statistics Center Abu Dhabi" xfId="7932"/>
    <cellStyle name="Normal 3 20" xfId="7933"/>
    <cellStyle name="Normal 3 20 2" xfId="7934"/>
    <cellStyle name="Normal 3 20 2 2" xfId="7935"/>
    <cellStyle name="Normal 3 20 3" xfId="7936"/>
    <cellStyle name="Normal 3 21" xfId="7937"/>
    <cellStyle name="Normal 3 21 2" xfId="7938"/>
    <cellStyle name="Normal 3 21 2 2" xfId="7939"/>
    <cellStyle name="Normal 3 21 3" xfId="7940"/>
    <cellStyle name="Normal 3 22" xfId="7941"/>
    <cellStyle name="Normal 3 22 2" xfId="7942"/>
    <cellStyle name="Normal 3 22 2 2" xfId="7943"/>
    <cellStyle name="Normal 3 22 3" xfId="7944"/>
    <cellStyle name="Normal 3 23" xfId="7945"/>
    <cellStyle name="Normal 3 23 2" xfId="7946"/>
    <cellStyle name="Normal 3 23 2 2" xfId="7947"/>
    <cellStyle name="Normal 3 23 3" xfId="7948"/>
    <cellStyle name="Normal 3 24" xfId="7949"/>
    <cellStyle name="Normal 3 25" xfId="7950"/>
    <cellStyle name="Normal 3 26" xfId="7951"/>
    <cellStyle name="Normal 3 27" xfId="7952"/>
    <cellStyle name="Normal 3 27 2" xfId="7953"/>
    <cellStyle name="Normal 3 27 3" xfId="7954"/>
    <cellStyle name="Normal 3 28" xfId="7955"/>
    <cellStyle name="Normal 3 28 2" xfId="7956"/>
    <cellStyle name="Normal 3 28 3" xfId="7957"/>
    <cellStyle name="Normal 3 29" xfId="7958"/>
    <cellStyle name="Normal 3 29 2" xfId="7959"/>
    <cellStyle name="Normal 3 3" xfId="25"/>
    <cellStyle name="Normal 3 3 2" xfId="7960"/>
    <cellStyle name="Normal 3 3 2 2" xfId="7961"/>
    <cellStyle name="Normal 3 3 2 2 2" xfId="7962"/>
    <cellStyle name="Normal 3 3 2 3" xfId="7963"/>
    <cellStyle name="Normal 3 3 3" xfId="7964"/>
    <cellStyle name="Normal 3 3 3 2" xfId="7965"/>
    <cellStyle name="Normal 3 3 3 2 2" xfId="7966"/>
    <cellStyle name="Normal 3 3 3 3" xfId="7967"/>
    <cellStyle name="Normal 3 3 4" xfId="7968"/>
    <cellStyle name="Normal 3 3 4 2" xfId="7969"/>
    <cellStyle name="Normal 3 3 4 2 2" xfId="7970"/>
    <cellStyle name="Normal 3 3 4 3" xfId="7971"/>
    <cellStyle name="Normal 3 3 5" xfId="7972"/>
    <cellStyle name="Normal 3 3 5 2" xfId="7973"/>
    <cellStyle name="Normal 3 3 6" xfId="7974"/>
    <cellStyle name="Normal 3 3 6 2" xfId="7975"/>
    <cellStyle name="Normal 3 3 7" xfId="7976"/>
    <cellStyle name="Normal 3 30" xfId="7977"/>
    <cellStyle name="Normal 3 30 2" xfId="7978"/>
    <cellStyle name="Normal 3 31" xfId="7979"/>
    <cellStyle name="Normal 3 31 2" xfId="7980"/>
    <cellStyle name="Normal 3 32" xfId="7981"/>
    <cellStyle name="Normal 3 32 2" xfId="7982"/>
    <cellStyle name="Normal 3 33" xfId="7983"/>
    <cellStyle name="Normal 3 33 2" xfId="7984"/>
    <cellStyle name="Normal 3 34" xfId="7985"/>
    <cellStyle name="Normal 3 34 2" xfId="7986"/>
    <cellStyle name="Normal 3 35" xfId="7987"/>
    <cellStyle name="Normal 3 35 2" xfId="7988"/>
    <cellStyle name="Normal 3 36" xfId="7989"/>
    <cellStyle name="Normal 3 36 2" xfId="7990"/>
    <cellStyle name="Normal 3 37" xfId="7991"/>
    <cellStyle name="Normal 3 37 2" xfId="7992"/>
    <cellStyle name="Normal 3 38" xfId="7993"/>
    <cellStyle name="Normal 3 38 2" xfId="7994"/>
    <cellStyle name="Normal 3 39" xfId="7995"/>
    <cellStyle name="Normal 3 39 2" xfId="7996"/>
    <cellStyle name="Normal 3 4" xfId="26"/>
    <cellStyle name="Normal 3 4 10" xfId="7997"/>
    <cellStyle name="Normal 3 4 11" xfId="7998"/>
    <cellStyle name="Normal 3 4 11 2" xfId="7999"/>
    <cellStyle name="Normal 3 4 12" xfId="8000"/>
    <cellStyle name="Normal 3 4 13" xfId="8001"/>
    <cellStyle name="Normal 3 4 2" xfId="27"/>
    <cellStyle name="Normal 3 4 2 10" xfId="8002"/>
    <cellStyle name="Normal 3 4 2 11" xfId="8003"/>
    <cellStyle name="Normal 3 4 2 12" xfId="8004"/>
    <cellStyle name="Normal 3 4 2 12 2" xfId="8005"/>
    <cellStyle name="Normal 3 4 2 13" xfId="8006"/>
    <cellStyle name="Normal 3 4 2 13 2" xfId="8007"/>
    <cellStyle name="Normal 3 4 2 13 3" xfId="8008"/>
    <cellStyle name="Normal 3 4 2 14" xfId="8009"/>
    <cellStyle name="Normal 3 4 2 2" xfId="8010"/>
    <cellStyle name="Normal 3 4 2 2 2" xfId="8011"/>
    <cellStyle name="Normal 3 4 2 2 2 2" xfId="8012"/>
    <cellStyle name="Normal 3 4 2 2 2 2 2" xfId="8013"/>
    <cellStyle name="Normal 3 4 2 2 2 3" xfId="8014"/>
    <cellStyle name="Normal 3 4 2 2 2 3 2" xfId="8015"/>
    <cellStyle name="Normal 3 4 2 2 2 4" xfId="8016"/>
    <cellStyle name="Normal 3 4 2 2 2 5" xfId="8017"/>
    <cellStyle name="Normal 3 4 2 2 3" xfId="8018"/>
    <cellStyle name="Normal 3 4 2 3" xfId="8019"/>
    <cellStyle name="Normal 3 4 2 3 2" xfId="8020"/>
    <cellStyle name="Normal 3 4 2 3 2 2" xfId="8021"/>
    <cellStyle name="Normal 3 4 2 3 2 2 2" xfId="8022"/>
    <cellStyle name="Normal 3 4 2 3 2 3" xfId="8023"/>
    <cellStyle name="Normal 3 4 2 3 2 3 2" xfId="8024"/>
    <cellStyle name="Normal 3 4 2 3 2 4" xfId="8025"/>
    <cellStyle name="Normal 3 4 2 3 2 5" xfId="8026"/>
    <cellStyle name="Normal 3 4 2 3 3" xfId="8027"/>
    <cellStyle name="Normal 3 4 2 3 3 2" xfId="8028"/>
    <cellStyle name="Normal 3 4 2 3 4" xfId="8029"/>
    <cellStyle name="Normal 3 4 2 3 4 2" xfId="8030"/>
    <cellStyle name="Normal 3 4 2 3 5" xfId="8031"/>
    <cellStyle name="Normal 3 4 2 3 6" xfId="8032"/>
    <cellStyle name="Normal 3 4 2 4" xfId="8033"/>
    <cellStyle name="Normal 3 4 2 4 2" xfId="8034"/>
    <cellStyle name="Normal 3 4 2 4 2 2" xfId="8035"/>
    <cellStyle name="Normal 3 4 2 4 2 2 2" xfId="8036"/>
    <cellStyle name="Normal 3 4 2 4 2 3" xfId="8037"/>
    <cellStyle name="Normal 3 4 2 4 2 3 2" xfId="8038"/>
    <cellStyle name="Normal 3 4 2 4 2 4" xfId="8039"/>
    <cellStyle name="Normal 3 4 2 4 3" xfId="8040"/>
    <cellStyle name="Normal 3 4 2 4 4" xfId="8041"/>
    <cellStyle name="Normal 3 4 2 4 4 2" xfId="8042"/>
    <cellStyle name="Normal 3 4 2 4 5" xfId="8043"/>
    <cellStyle name="Normal 3 4 2 5" xfId="8044"/>
    <cellStyle name="Normal 3 4 2 5 2" xfId="8045"/>
    <cellStyle name="Normal 3 4 2 5 2 2" xfId="8046"/>
    <cellStyle name="Normal 3 4 2 5 2 2 2" xfId="8047"/>
    <cellStyle name="Normal 3 4 2 5 2 3" xfId="8048"/>
    <cellStyle name="Normal 3 4 2 5 2 3 2" xfId="8049"/>
    <cellStyle name="Normal 3 4 2 5 2 4" xfId="8050"/>
    <cellStyle name="Normal 3 4 2 5 3" xfId="8051"/>
    <cellStyle name="Normal 3 4 2 5 4" xfId="8052"/>
    <cellStyle name="Normal 3 4 2 5 4 2" xfId="8053"/>
    <cellStyle name="Normal 3 4 2 5 5" xfId="8054"/>
    <cellStyle name="Normal 3 4 2 6" xfId="8055"/>
    <cellStyle name="Normal 3 4 2 6 2" xfId="8056"/>
    <cellStyle name="Normal 3 4 2 6 2 2" xfId="8057"/>
    <cellStyle name="Normal 3 4 2 6 3" xfId="8058"/>
    <cellStyle name="Normal 3 4 2 6 3 2" xfId="8059"/>
    <cellStyle name="Normal 3 4 2 6 4" xfId="8060"/>
    <cellStyle name="Normal 3 4 2 6 5" xfId="8061"/>
    <cellStyle name="Normal 3 4 2 7" xfId="8062"/>
    <cellStyle name="Normal 3 4 2 7 2" xfId="8063"/>
    <cellStyle name="Normal 3 4 2 7 2 2" xfId="8064"/>
    <cellStyle name="Normal 3 4 2 7 3" xfId="8065"/>
    <cellStyle name="Normal 3 4 2 7 3 2" xfId="8066"/>
    <cellStyle name="Normal 3 4 2 7 4" xfId="8067"/>
    <cellStyle name="Normal 3 4 2 7 5" xfId="8068"/>
    <cellStyle name="Normal 3 4 2 8" xfId="8069"/>
    <cellStyle name="Normal 3 4 2 8 2" xfId="8070"/>
    <cellStyle name="Normal 3 4 2 8 2 2" xfId="8071"/>
    <cellStyle name="Normal 3 4 2 8 3" xfId="8072"/>
    <cellStyle name="Normal 3 4 2 8 3 2" xfId="8073"/>
    <cellStyle name="Normal 3 4 2 8 4" xfId="8074"/>
    <cellStyle name="Normal 3 4 2 8 5" xfId="8075"/>
    <cellStyle name="Normal 3 4 2 9" xfId="8076"/>
    <cellStyle name="Normal 3 4 2 9 2" xfId="8077"/>
    <cellStyle name="Normal 3 4 3" xfId="8078"/>
    <cellStyle name="Normal 3 4 3 2" xfId="8079"/>
    <cellStyle name="Normal 3 4 3 2 2" xfId="8080"/>
    <cellStyle name="Normal 3 4 3 2 2 2" xfId="8081"/>
    <cellStyle name="Normal 3 4 3 2 3" xfId="8082"/>
    <cellStyle name="Normal 3 4 3 2 3 2" xfId="8083"/>
    <cellStyle name="Normal 3 4 3 2 4" xfId="8084"/>
    <cellStyle name="Normal 3 4 3 2 5" xfId="8085"/>
    <cellStyle name="Normal 3 4 3 2 6" xfId="8086"/>
    <cellStyle name="Normal 3 4 3 3" xfId="8087"/>
    <cellStyle name="Normal 3 4 4" xfId="8088"/>
    <cellStyle name="Normal 3 4 4 2" xfId="8089"/>
    <cellStyle name="Normal 3 4 4 3" xfId="8090"/>
    <cellStyle name="Normal 3 4 4 3 2" xfId="8091"/>
    <cellStyle name="Normal 3 4 4 4" xfId="8092"/>
    <cellStyle name="Normal 3 4 4 4 2" xfId="8093"/>
    <cellStyle name="Normal 3 4 4 5" xfId="8094"/>
    <cellStyle name="Normal 3 4 4 6" xfId="8095"/>
    <cellStyle name="Normal 3 4 5" xfId="8096"/>
    <cellStyle name="Normal 3 4 5 2" xfId="8097"/>
    <cellStyle name="Normal 3 4 5 3" xfId="8098"/>
    <cellStyle name="Normal 3 4 6" xfId="8099"/>
    <cellStyle name="Normal 3 4 6 2" xfId="8100"/>
    <cellStyle name="Normal 3 4 6 2 2" xfId="8101"/>
    <cellStyle name="Normal 3 4 6 2 2 2" xfId="8102"/>
    <cellStyle name="Normal 3 4 6 2 3" xfId="8103"/>
    <cellStyle name="Normal 3 4 6 2 3 2" xfId="8104"/>
    <cellStyle name="Normal 3 4 6 2 4" xfId="8105"/>
    <cellStyle name="Normal 3 4 6 3" xfId="8106"/>
    <cellStyle name="Normal 3 4 6 4" xfId="8107"/>
    <cellStyle name="Normal 3 4 6 4 2" xfId="8108"/>
    <cellStyle name="Normal 3 4 6 5" xfId="8109"/>
    <cellStyle name="Normal 3 4 7" xfId="8110"/>
    <cellStyle name="Normal 3 4 7 2" xfId="8111"/>
    <cellStyle name="Normal 3 4 7 2 2" xfId="8112"/>
    <cellStyle name="Normal 3 4 7 3" xfId="8113"/>
    <cellStyle name="Normal 3 4 7 3 2" xfId="8114"/>
    <cellStyle name="Normal 3 4 7 4" xfId="8115"/>
    <cellStyle name="Normal 3 4 7 5" xfId="8116"/>
    <cellStyle name="Normal 3 4 8" xfId="8117"/>
    <cellStyle name="Normal 3 4 8 2" xfId="8118"/>
    <cellStyle name="Normal 3 4 8 2 2" xfId="8119"/>
    <cellStyle name="Normal 3 4 8 3" xfId="8120"/>
    <cellStyle name="Normal 3 4 8 3 2" xfId="8121"/>
    <cellStyle name="Normal 3 4 8 4" xfId="8122"/>
    <cellStyle name="Normal 3 4 8 5" xfId="8123"/>
    <cellStyle name="Normal 3 4 9" xfId="8124"/>
    <cellStyle name="Normal 3 4 9 2" xfId="8125"/>
    <cellStyle name="Normal 3 40" xfId="8126"/>
    <cellStyle name="Normal 3 40 2" xfId="8127"/>
    <cellStyle name="Normal 3 41" xfId="8128"/>
    <cellStyle name="Normal 3 41 2" xfId="8129"/>
    <cellStyle name="Normal 3 42" xfId="8130"/>
    <cellStyle name="Normal 3 42 2" xfId="8131"/>
    <cellStyle name="Normal 3 43" xfId="8132"/>
    <cellStyle name="Normal 3 43 2" xfId="8133"/>
    <cellStyle name="Normal 3 44" xfId="8134"/>
    <cellStyle name="Normal 3 44 2" xfId="8135"/>
    <cellStyle name="Normal 3 45" xfId="8136"/>
    <cellStyle name="Normal 3 45 2" xfId="8137"/>
    <cellStyle name="Normal 3 46" xfId="8138"/>
    <cellStyle name="Normal 3 46 2" xfId="8139"/>
    <cellStyle name="Normal 3 46 2 2" xfId="8140"/>
    <cellStyle name="Normal 3 46 3" xfId="8141"/>
    <cellStyle name="Normal 3 46 3 2" xfId="8142"/>
    <cellStyle name="Normal 3 46 4" xfId="8143"/>
    <cellStyle name="Normal 3 47" xfId="8144"/>
    <cellStyle name="Normal 3 48" xfId="8145"/>
    <cellStyle name="Normal 3 49" xfId="8146"/>
    <cellStyle name="Normal 3 5" xfId="8147"/>
    <cellStyle name="Normal 3 5 2" xfId="8148"/>
    <cellStyle name="Normal 3 5 2 2" xfId="8149"/>
    <cellStyle name="Normal 3 5 2 2 2" xfId="8150"/>
    <cellStyle name="Normal 3 5 2 3" xfId="8151"/>
    <cellStyle name="Normal 3 5 2 4" xfId="8152"/>
    <cellStyle name="Normal 3 5 3" xfId="8153"/>
    <cellStyle name="Normal 3 5 3 2" xfId="8154"/>
    <cellStyle name="Normal 3 5 3 2 2" xfId="8155"/>
    <cellStyle name="Normal 3 5 3 3" xfId="8156"/>
    <cellStyle name="Normal 3 5 3 4" xfId="8157"/>
    <cellStyle name="Normal 3 5 4" xfId="8158"/>
    <cellStyle name="Normal 3 5 4 2" xfId="8159"/>
    <cellStyle name="Normal 3 5 5" xfId="8160"/>
    <cellStyle name="Normal 3 5 6" xfId="8161"/>
    <cellStyle name="Normal 3 50" xfId="8162"/>
    <cellStyle name="Normal 3 6" xfId="8163"/>
    <cellStyle name="Normal 3 6 2" xfId="8164"/>
    <cellStyle name="Normal 3 6 2 2" xfId="8165"/>
    <cellStyle name="Normal 3 6 2 2 2" xfId="8166"/>
    <cellStyle name="Normal 3 6 2 3" xfId="8167"/>
    <cellStyle name="Normal 3 6 2 4" xfId="8168"/>
    <cellStyle name="Normal 3 6 3" xfId="8169"/>
    <cellStyle name="Normal 3 6 3 2" xfId="8170"/>
    <cellStyle name="Normal 3 6 3 2 2" xfId="8171"/>
    <cellStyle name="Normal 3 6 3 3" xfId="8172"/>
    <cellStyle name="Normal 3 6 3 4" xfId="8173"/>
    <cellStyle name="Normal 3 6 4" xfId="8174"/>
    <cellStyle name="Normal 3 6 4 2" xfId="8175"/>
    <cellStyle name="Normal 3 6 5" xfId="8176"/>
    <cellStyle name="Normal 3 6 6" xfId="8177"/>
    <cellStyle name="Normal 3 7" xfId="8178"/>
    <cellStyle name="Normal 3 7 2" xfId="8179"/>
    <cellStyle name="Normal 3 7 2 2" xfId="8180"/>
    <cellStyle name="Normal 3 7 3" xfId="8181"/>
    <cellStyle name="Normal 3 7 3 2" xfId="8182"/>
    <cellStyle name="Normal 3 7 4" xfId="8183"/>
    <cellStyle name="Normal 3 7 4 2" xfId="8184"/>
    <cellStyle name="Normal 3 7 5" xfId="8185"/>
    <cellStyle name="Normal 3 7 6" xfId="8186"/>
    <cellStyle name="Normal 3 7 6 2" xfId="8187"/>
    <cellStyle name="Normal 3 7 7" xfId="8188"/>
    <cellStyle name="Normal 3 8" xfId="8189"/>
    <cellStyle name="Normal 3 8 2" xfId="8190"/>
    <cellStyle name="Normal 3 8 3" xfId="8191"/>
    <cellStyle name="Normal 3 8 3 2" xfId="8192"/>
    <cellStyle name="Normal 3 8 3 2 2" xfId="8193"/>
    <cellStyle name="Normal 3 8 3 2 2 2" xfId="8194"/>
    <cellStyle name="Normal 3 8 3 2 3" xfId="8195"/>
    <cellStyle name="Normal 3 8 3 2 3 2" xfId="8196"/>
    <cellStyle name="Normal 3 8 3 2 4" xfId="8197"/>
    <cellStyle name="Normal 3 8 3 3" xfId="8198"/>
    <cellStyle name="Normal 3 8 3 3 2" xfId="8199"/>
    <cellStyle name="Normal 3 8 3 4" xfId="8200"/>
    <cellStyle name="Normal 3 8 3 4 2" xfId="8201"/>
    <cellStyle name="Normal 3 8 3 5" xfId="8202"/>
    <cellStyle name="Normal 3 8 3 6" xfId="8203"/>
    <cellStyle name="Normal 3 8 4" xfId="8204"/>
    <cellStyle name="Normal 3 8 4 2" xfId="8205"/>
    <cellStyle name="Normal 3 8 4 2 2" xfId="8206"/>
    <cellStyle name="Normal 3 8 4 3" xfId="8207"/>
    <cellStyle name="Normal 3 8 4 3 2" xfId="8208"/>
    <cellStyle name="Normal 3 8 4 4" xfId="8209"/>
    <cellStyle name="Normal 3 8 5" xfId="8210"/>
    <cellStyle name="Normal 3 8 5 2" xfId="8211"/>
    <cellStyle name="Normal 3 8 6" xfId="8212"/>
    <cellStyle name="Normal 3 8 6 2" xfId="8213"/>
    <cellStyle name="Normal 3 8 7" xfId="8214"/>
    <cellStyle name="Normal 3 8 8" xfId="8215"/>
    <cellStyle name="Normal 3 9" xfId="8216"/>
    <cellStyle name="Normal 3 9 2" xfId="8217"/>
    <cellStyle name="Normal 3 9 2 2" xfId="8218"/>
    <cellStyle name="Normal 3 9 2 2 2" xfId="8219"/>
    <cellStyle name="Normal 3 9 2 3" xfId="8220"/>
    <cellStyle name="Normal 3 9 3" xfId="8221"/>
    <cellStyle name="Normal 3 9 3 2" xfId="8222"/>
    <cellStyle name="Normal 3 9 4" xfId="8223"/>
    <cellStyle name="Normal 3 9 4 2" xfId="8224"/>
    <cellStyle name="Normal 3 9 5" xfId="8225"/>
    <cellStyle name="Normal 3 9 5 2" xfId="8226"/>
    <cellStyle name="Normal 3 9 6" xfId="8227"/>
    <cellStyle name="Normal 3_Xl0000178" xfId="8228"/>
    <cellStyle name="Normal 30" xfId="8229"/>
    <cellStyle name="Normal 30 2" xfId="8230"/>
    <cellStyle name="Normal 30 2 2" xfId="8231"/>
    <cellStyle name="Normal 30 3" xfId="8232"/>
    <cellStyle name="Normal 31" xfId="8233"/>
    <cellStyle name="Normal 31 2" xfId="8234"/>
    <cellStyle name="Normal 31 2 2" xfId="8235"/>
    <cellStyle name="Normal 31 2 2 2" xfId="8236"/>
    <cellStyle name="Normal 31 2 2 2 2" xfId="8237"/>
    <cellStyle name="Normal 31 2 2 3" xfId="8238"/>
    <cellStyle name="Normal 31 2 2 3 2" xfId="8239"/>
    <cellStyle name="Normal 31 2 2 4" xfId="8240"/>
    <cellStyle name="Normal 31 2 3" xfId="8241"/>
    <cellStyle name="Normal 31 2 3 2" xfId="8242"/>
    <cellStyle name="Normal 31 2 4" xfId="8243"/>
    <cellStyle name="Normal 31 2 4 2" xfId="8244"/>
    <cellStyle name="Normal 31 2 5" xfId="8245"/>
    <cellStyle name="Normal 31 2 6" xfId="8246"/>
    <cellStyle name="Normal 31 3" xfId="8247"/>
    <cellStyle name="Normal 31 3 2" xfId="8248"/>
    <cellStyle name="Normal 31 4" xfId="8249"/>
    <cellStyle name="Normal 31 4 2" xfId="8250"/>
    <cellStyle name="Normal 31 4 2 2" xfId="8251"/>
    <cellStyle name="Normal 31 4 3" xfId="8252"/>
    <cellStyle name="Normal 31 4 3 2" xfId="8253"/>
    <cellStyle name="Normal 31 4 4" xfId="8254"/>
    <cellStyle name="Normal 31 5" xfId="8255"/>
    <cellStyle name="Normal 31 5 2" xfId="8256"/>
    <cellStyle name="Normal 31 6" xfId="8257"/>
    <cellStyle name="Normal 31 6 2" xfId="8258"/>
    <cellStyle name="Normal 31 7" xfId="8259"/>
    <cellStyle name="Normal 31 8" xfId="8260"/>
    <cellStyle name="Normal 32" xfId="8261"/>
    <cellStyle name="Normal 32 2" xfId="8262"/>
    <cellStyle name="Normal 32 2 2" xfId="8263"/>
    <cellStyle name="Normal 32 3" xfId="8264"/>
    <cellStyle name="Normal 33" xfId="8265"/>
    <cellStyle name="Normal 33 2" xfId="8266"/>
    <cellStyle name="Normal 33 2 2" xfId="8267"/>
    <cellStyle name="Normal 33 2 2 2" xfId="8268"/>
    <cellStyle name="Normal 33 2 2 2 2" xfId="8269"/>
    <cellStyle name="Normal 33 2 2 3" xfId="8270"/>
    <cellStyle name="Normal 33 2 2 3 2" xfId="8271"/>
    <cellStyle name="Normal 33 2 2 4" xfId="8272"/>
    <cellStyle name="Normal 33 2 3" xfId="8273"/>
    <cellStyle name="Normal 33 2 3 2" xfId="8274"/>
    <cellStyle name="Normal 33 2 4" xfId="8275"/>
    <cellStyle name="Normal 33 2 4 2" xfId="8276"/>
    <cellStyle name="Normal 33 2 5" xfId="8277"/>
    <cellStyle name="Normal 33 2 6" xfId="8278"/>
    <cellStyle name="Normal 33 3" xfId="8279"/>
    <cellStyle name="Normal 33 3 2" xfId="8280"/>
    <cellStyle name="Normal 33 3 2 2" xfId="8281"/>
    <cellStyle name="Normal 33 3 3" xfId="8282"/>
    <cellStyle name="Normal 33 3 3 2" xfId="8283"/>
    <cellStyle name="Normal 33 3 4" xfId="8284"/>
    <cellStyle name="Normal 33 4" xfId="8285"/>
    <cellStyle name="Normal 33 4 2" xfId="8286"/>
    <cellStyle name="Normal 33 5" xfId="8287"/>
    <cellStyle name="Normal 33 5 2" xfId="8288"/>
    <cellStyle name="Normal 33 6" xfId="8289"/>
    <cellStyle name="Normal 33 7" xfId="8290"/>
    <cellStyle name="Normal 34" xfId="8291"/>
    <cellStyle name="Normal 34 2" xfId="8292"/>
    <cellStyle name="Normal 34 2 2" xfId="8293"/>
    <cellStyle name="Normal 34 2 2 2" xfId="8294"/>
    <cellStyle name="Normal 34 2 3" xfId="8295"/>
    <cellStyle name="Normal 34 2 3 2" xfId="8296"/>
    <cellStyle name="Normal 34 2 4" xfId="8297"/>
    <cellStyle name="Normal 34 3" xfId="8298"/>
    <cellStyle name="Normal 34 3 2" xfId="8299"/>
    <cellStyle name="Normal 34 4" xfId="8300"/>
    <cellStyle name="Normal 34 4 2" xfId="8301"/>
    <cellStyle name="Normal 34 5" xfId="8302"/>
    <cellStyle name="Normal 34 6" xfId="8303"/>
    <cellStyle name="Normal 35" xfId="8304"/>
    <cellStyle name="Normal 35 2" xfId="8305"/>
    <cellStyle name="Normal 35 2 2" xfId="8306"/>
    <cellStyle name="Normal 35 2 2 2" xfId="8307"/>
    <cellStyle name="Normal 35 2 2 2 2" xfId="8308"/>
    <cellStyle name="Normal 35 2 2 3" xfId="8309"/>
    <cellStyle name="Normal 35 2 2 3 2" xfId="8310"/>
    <cellStyle name="Normal 35 2 2 4" xfId="8311"/>
    <cellStyle name="Normal 35 2 3" xfId="8312"/>
    <cellStyle name="Normal 35 2 3 2" xfId="8313"/>
    <cellStyle name="Normal 35 2 4" xfId="8314"/>
    <cellStyle name="Normal 35 2 4 2" xfId="8315"/>
    <cellStyle name="Normal 35 2 5" xfId="8316"/>
    <cellStyle name="Normal 35 2 6" xfId="8317"/>
    <cellStyle name="Normal 35 3" xfId="8318"/>
    <cellStyle name="Normal 35 3 2" xfId="8319"/>
    <cellStyle name="Normal 35 3 2 2" xfId="8320"/>
    <cellStyle name="Normal 35 3 3" xfId="8321"/>
    <cellStyle name="Normal 35 3 3 2" xfId="8322"/>
    <cellStyle name="Normal 35 3 4" xfId="8323"/>
    <cellStyle name="Normal 35 4" xfId="8324"/>
    <cellStyle name="Normal 35 4 2" xfId="8325"/>
    <cellStyle name="Normal 35 5" xfId="8326"/>
    <cellStyle name="Normal 35 5 2" xfId="8327"/>
    <cellStyle name="Normal 35 6" xfId="8328"/>
    <cellStyle name="Normal 35 7" xfId="8329"/>
    <cellStyle name="Normal 36" xfId="8330"/>
    <cellStyle name="Normal 36 2" xfId="8331"/>
    <cellStyle name="Normal 36 2 2" xfId="8332"/>
    <cellStyle name="Normal 36 2 2 2" xfId="8333"/>
    <cellStyle name="Normal 36 2 2 2 2" xfId="8334"/>
    <cellStyle name="Normal 36 2 2 3" xfId="8335"/>
    <cellStyle name="Normal 36 2 2 3 2" xfId="8336"/>
    <cellStyle name="Normal 36 2 2 4" xfId="8337"/>
    <cellStyle name="Normal 36 2 3" xfId="8338"/>
    <cellStyle name="Normal 36 2 3 2" xfId="8339"/>
    <cellStyle name="Normal 36 2 4" xfId="8340"/>
    <cellStyle name="Normal 36 2 4 2" xfId="8341"/>
    <cellStyle name="Normal 36 2 5" xfId="8342"/>
    <cellStyle name="Normal 36 2 6" xfId="8343"/>
    <cellStyle name="Normal 36 3" xfId="8344"/>
    <cellStyle name="Normal 36 3 2" xfId="8345"/>
    <cellStyle name="Normal 36 3 2 2" xfId="8346"/>
    <cellStyle name="Normal 36 3 3" xfId="8347"/>
    <cellStyle name="Normal 36 3 3 2" xfId="8348"/>
    <cellStyle name="Normal 36 3 4" xfId="8349"/>
    <cellStyle name="Normal 36 4" xfId="8350"/>
    <cellStyle name="Normal 36 4 2" xfId="8351"/>
    <cellStyle name="Normal 36 5" xfId="8352"/>
    <cellStyle name="Normal 36 5 2" xfId="8353"/>
    <cellStyle name="Normal 36 6" xfId="8354"/>
    <cellStyle name="Normal 36 7" xfId="8355"/>
    <cellStyle name="Normal 37" xfId="8356"/>
    <cellStyle name="Normal 37 2" xfId="8357"/>
    <cellStyle name="Normal 37 2 2" xfId="8358"/>
    <cellStyle name="Normal 37 3" xfId="8359"/>
    <cellStyle name="Normal 38" xfId="8360"/>
    <cellStyle name="Normal 38 2" xfId="8361"/>
    <cellStyle name="Normal 38 2 2" xfId="8362"/>
    <cellStyle name="Normal 38 2 2 2" xfId="8363"/>
    <cellStyle name="Normal 38 2 2 2 2" xfId="8364"/>
    <cellStyle name="Normal 38 2 2 3" xfId="8365"/>
    <cellStyle name="Normal 38 2 2 3 2" xfId="8366"/>
    <cellStyle name="Normal 38 2 2 4" xfId="8367"/>
    <cellStyle name="Normal 38 2 3" xfId="8368"/>
    <cellStyle name="Normal 38 2 3 2" xfId="8369"/>
    <cellStyle name="Normal 38 2 4" xfId="8370"/>
    <cellStyle name="Normal 38 2 4 2" xfId="8371"/>
    <cellStyle name="Normal 38 2 5" xfId="8372"/>
    <cellStyle name="Normal 38 2 6" xfId="8373"/>
    <cellStyle name="Normal 38 3" xfId="8374"/>
    <cellStyle name="Normal 38 3 2" xfId="8375"/>
    <cellStyle name="Normal 38 3 2 2" xfId="8376"/>
    <cellStyle name="Normal 38 3 3" xfId="8377"/>
    <cellStyle name="Normal 38 3 3 2" xfId="8378"/>
    <cellStyle name="Normal 38 3 4" xfId="8379"/>
    <cellStyle name="Normal 38 4" xfId="8380"/>
    <cellStyle name="Normal 38 4 2" xfId="8381"/>
    <cellStyle name="Normal 38 5" xfId="8382"/>
    <cellStyle name="Normal 38 5 2" xfId="8383"/>
    <cellStyle name="Normal 38 6" xfId="8384"/>
    <cellStyle name="Normal 38 7" xfId="8385"/>
    <cellStyle name="Normal 39" xfId="8386"/>
    <cellStyle name="Normal 39 2" xfId="8387"/>
    <cellStyle name="Normal 39 2 2" xfId="8388"/>
    <cellStyle name="Normal 39 3" xfId="8389"/>
    <cellStyle name="Normal 4" xfId="28"/>
    <cellStyle name="Normal 4 10" xfId="8390"/>
    <cellStyle name="Normal 4 10 2" xfId="8391"/>
    <cellStyle name="Normal 4 10 2 2" xfId="8392"/>
    <cellStyle name="Normal 4 10 2 2 2" xfId="8393"/>
    <cellStyle name="Normal 4 10 2 2 2 2" xfId="8394"/>
    <cellStyle name="Normal 4 10 2 2 3" xfId="8395"/>
    <cellStyle name="Normal 4 10 2 2 3 2" xfId="8396"/>
    <cellStyle name="Normal 4 10 2 2 4" xfId="8397"/>
    <cellStyle name="Normal 4 10 2 3" xfId="8398"/>
    <cellStyle name="Normal 4 10 2 3 2" xfId="8399"/>
    <cellStyle name="Normal 4 10 2 4" xfId="8400"/>
    <cellStyle name="Normal 4 10 2 4 2" xfId="8401"/>
    <cellStyle name="Normal 4 10 2 5" xfId="8402"/>
    <cellStyle name="Normal 4 10 2 6" xfId="8403"/>
    <cellStyle name="Normal 4 10 3" xfId="8404"/>
    <cellStyle name="Normal 4 10 3 2" xfId="8405"/>
    <cellStyle name="Normal 4 10 3 2 2" xfId="8406"/>
    <cellStyle name="Normal 4 10 3 3" xfId="8407"/>
    <cellStyle name="Normal 4 10 3 3 2" xfId="8408"/>
    <cellStyle name="Normal 4 10 3 4" xfId="8409"/>
    <cellStyle name="Normal 4 10 4" xfId="8410"/>
    <cellStyle name="Normal 4 10 4 2" xfId="8411"/>
    <cellStyle name="Normal 4 10 5" xfId="8412"/>
    <cellStyle name="Normal 4 10 5 2" xfId="8413"/>
    <cellStyle name="Normal 4 10 6" xfId="8414"/>
    <cellStyle name="Normal 4 10 7" xfId="8415"/>
    <cellStyle name="Normal 4 11" xfId="8416"/>
    <cellStyle name="Normal 4 11 2" xfId="8417"/>
    <cellStyle name="Normal 4 11 2 2" xfId="8418"/>
    <cellStyle name="Normal 4 11 2 2 2" xfId="8419"/>
    <cellStyle name="Normal 4 11 2 2 2 2" xfId="8420"/>
    <cellStyle name="Normal 4 11 2 2 3" xfId="8421"/>
    <cellStyle name="Normal 4 11 2 2 3 2" xfId="8422"/>
    <cellStyle name="Normal 4 11 2 2 4" xfId="8423"/>
    <cellStyle name="Normal 4 11 2 3" xfId="8424"/>
    <cellStyle name="Normal 4 11 2 3 2" xfId="8425"/>
    <cellStyle name="Normal 4 11 2 4" xfId="8426"/>
    <cellStyle name="Normal 4 11 2 4 2" xfId="8427"/>
    <cellStyle name="Normal 4 11 2 5" xfId="8428"/>
    <cellStyle name="Normal 4 11 2 6" xfId="8429"/>
    <cellStyle name="Normal 4 11 3" xfId="8430"/>
    <cellStyle name="Normal 4 11 3 2" xfId="8431"/>
    <cellStyle name="Normal 4 11 3 2 2" xfId="8432"/>
    <cellStyle name="Normal 4 11 3 3" xfId="8433"/>
    <cellStyle name="Normal 4 11 3 3 2" xfId="8434"/>
    <cellStyle name="Normal 4 11 3 4" xfId="8435"/>
    <cellStyle name="Normal 4 11 4" xfId="8436"/>
    <cellStyle name="Normal 4 11 4 2" xfId="8437"/>
    <cellStyle name="Normal 4 11 5" xfId="8438"/>
    <cellStyle name="Normal 4 11 5 2" xfId="8439"/>
    <cellStyle name="Normal 4 11 6" xfId="8440"/>
    <cellStyle name="Normal 4 11 7" xfId="8441"/>
    <cellStyle name="Normal 4 12" xfId="8442"/>
    <cellStyle name="Normal 4 12 2" xfId="8443"/>
    <cellStyle name="Normal 4 13" xfId="8444"/>
    <cellStyle name="Normal 4 13 2" xfId="8445"/>
    <cellStyle name="Normal 4 13 2 2" xfId="8446"/>
    <cellStyle name="Normal 4 13 3" xfId="8447"/>
    <cellStyle name="Normal 4 13 3 2" xfId="8448"/>
    <cellStyle name="Normal 4 13 4" xfId="8449"/>
    <cellStyle name="Normal 4 13 5" xfId="8450"/>
    <cellStyle name="Normal 4 13 5 2" xfId="8451"/>
    <cellStyle name="Normal 4 13 6" xfId="8452"/>
    <cellStyle name="Normal 4 14" xfId="8453"/>
    <cellStyle name="Normal 4 14 2" xfId="8454"/>
    <cellStyle name="Normal 4 14 2 2" xfId="8455"/>
    <cellStyle name="Normal 4 14 3" xfId="8456"/>
    <cellStyle name="Normal 4 14 3 2" xfId="8457"/>
    <cellStyle name="Normal 4 14 4" xfId="8458"/>
    <cellStyle name="Normal 4 15" xfId="8459"/>
    <cellStyle name="Normal 4 15 2" xfId="8460"/>
    <cellStyle name="Normal 4 16" xfId="8461"/>
    <cellStyle name="Normal 4 16 2" xfId="8462"/>
    <cellStyle name="Normal 4 16 2 2" xfId="8463"/>
    <cellStyle name="Normal 4 16 3" xfId="8464"/>
    <cellStyle name="Normal 4 16 3 2" xfId="8465"/>
    <cellStyle name="Normal 4 16 4" xfId="8466"/>
    <cellStyle name="Normal 4 17" xfId="8467"/>
    <cellStyle name="Normal 4 2" xfId="29"/>
    <cellStyle name="Normal 4 2 10" xfId="8468"/>
    <cellStyle name="Normal 4 2 2" xfId="30"/>
    <cellStyle name="Normal 4 2 2 2" xfId="8469"/>
    <cellStyle name="Normal 4 2 2 2 2" xfId="8470"/>
    <cellStyle name="Normal 4 2 2 2 2 2" xfId="8471"/>
    <cellStyle name="Normal 4 2 2 2 3" xfId="8472"/>
    <cellStyle name="Normal 4 2 2 2 3 2" xfId="8473"/>
    <cellStyle name="Normal 4 2 2 2 4" xfId="8474"/>
    <cellStyle name="Normal 4 2 2 3" xfId="8475"/>
    <cellStyle name="Normal 4 2 2 3 2" xfId="8476"/>
    <cellStyle name="Normal 4 2 2 4" xfId="8477"/>
    <cellStyle name="Normal 4 2 2 4 2" xfId="8478"/>
    <cellStyle name="Normal 4 2 2 5" xfId="8479"/>
    <cellStyle name="Normal 4 2 2 6" xfId="8480"/>
    <cellStyle name="Normal 4 2 3" xfId="8481"/>
    <cellStyle name="Normal 4 2 3 2" xfId="8482"/>
    <cellStyle name="Normal 4 2 4" xfId="8483"/>
    <cellStyle name="Normal 4 2 4 2" xfId="8484"/>
    <cellStyle name="Normal 4 2 4 2 2" xfId="8485"/>
    <cellStyle name="Normal 4 2 4 2 2 2" xfId="8486"/>
    <cellStyle name="Normal 4 2 4 2 3" xfId="8487"/>
    <cellStyle name="Normal 4 2 4 2 3 2" xfId="8488"/>
    <cellStyle name="Normal 4 2 4 2 4" xfId="8489"/>
    <cellStyle name="Normal 4 2 4 3" xfId="8490"/>
    <cellStyle name="Normal 4 2 4 3 2" xfId="8491"/>
    <cellStyle name="Normal 4 2 4 4" xfId="8492"/>
    <cellStyle name="Normal 4 2 4 4 2" xfId="8493"/>
    <cellStyle name="Normal 4 2 4 5" xfId="8494"/>
    <cellStyle name="Normal 4 2 4 5 2" xfId="8495"/>
    <cellStyle name="Normal 4 2 4 6" xfId="8496"/>
    <cellStyle name="Normal 4 2 4 7" xfId="8497"/>
    <cellStyle name="Normal 4 2 5" xfId="8498"/>
    <cellStyle name="Normal 4 2 5 2" xfId="8499"/>
    <cellStyle name="Normal 4 2 5 2 2" xfId="8500"/>
    <cellStyle name="Normal 4 2 5 3" xfId="8501"/>
    <cellStyle name="Normal 4 2 5 3 2" xfId="8502"/>
    <cellStyle name="Normal 4 2 5 4" xfId="8503"/>
    <cellStyle name="Normal 4 2 5 5" xfId="8504"/>
    <cellStyle name="Normal 4 2 6" xfId="8505"/>
    <cellStyle name="Normal 4 2 6 2" xfId="8506"/>
    <cellStyle name="Normal 4 2 6 2 2" xfId="8507"/>
    <cellStyle name="Normal 4 2 6 3" xfId="8508"/>
    <cellStyle name="Normal 4 2 6 3 2" xfId="8509"/>
    <cellStyle name="Normal 4 2 6 4" xfId="8510"/>
    <cellStyle name="Normal 4 2 6 5" xfId="8511"/>
    <cellStyle name="Normal 4 2 7" xfId="8512"/>
    <cellStyle name="Normal 4 2 7 2" xfId="8513"/>
    <cellStyle name="Normal 4 2 8" xfId="8514"/>
    <cellStyle name="Normal 4 2 8 2" xfId="8515"/>
    <cellStyle name="Normal 4 2 9" xfId="8516"/>
    <cellStyle name="Normal 4 3" xfId="8517"/>
    <cellStyle name="Normal 4 3 2" xfId="8518"/>
    <cellStyle name="Normal 4 3 2 2" xfId="8519"/>
    <cellStyle name="Normal 4 3 3" xfId="8520"/>
    <cellStyle name="Normal 4 3 3 2" xfId="8521"/>
    <cellStyle name="Normal 4 3 4" xfId="8522"/>
    <cellStyle name="Normal 4 3 5" xfId="8523"/>
    <cellStyle name="Normal 4 4" xfId="8524"/>
    <cellStyle name="Normal 4 4 2" xfId="8525"/>
    <cellStyle name="Normal 4 4 2 2" xfId="8526"/>
    <cellStyle name="Normal 4 4 3" xfId="8527"/>
    <cellStyle name="Normal 4 4 3 2" xfId="8528"/>
    <cellStyle name="Normal 4 4 4" xfId="8529"/>
    <cellStyle name="Normal 4 4 4 2" xfId="8530"/>
    <cellStyle name="Normal 4 4 5" xfId="8531"/>
    <cellStyle name="Normal 4 4 6" xfId="8532"/>
    <cellStyle name="Normal 4 4 6 2" xfId="8533"/>
    <cellStyle name="Normal 4 4 7" xfId="8534"/>
    <cellStyle name="Normal 4 5" xfId="8535"/>
    <cellStyle name="Normal 4 5 2" xfId="8536"/>
    <cellStyle name="Normal 4 5 2 2" xfId="8537"/>
    <cellStyle name="Normal 4 5 3" xfId="8538"/>
    <cellStyle name="Normal 4 6" xfId="8539"/>
    <cellStyle name="Normal 4 6 2" xfId="8540"/>
    <cellStyle name="Normal 4 6 2 2" xfId="8541"/>
    <cellStyle name="Normal 4 6 3" xfId="8542"/>
    <cellStyle name="Normal 4 7" xfId="8543"/>
    <cellStyle name="Normal 4 7 2" xfId="8544"/>
    <cellStyle name="Normal 4 7 2 2" xfId="8545"/>
    <cellStyle name="Normal 4 7 3" xfId="8546"/>
    <cellStyle name="Normal 4 8" xfId="8547"/>
    <cellStyle name="Normal 4 8 2" xfId="8548"/>
    <cellStyle name="Normal 4 8 2 2" xfId="8549"/>
    <cellStyle name="Normal 4 8 3" xfId="8550"/>
    <cellStyle name="Normal 4 8 3 2" xfId="8551"/>
    <cellStyle name="Normal 4 8 4" xfId="8552"/>
    <cellStyle name="Normal 4 8 4 2" xfId="8553"/>
    <cellStyle name="Normal 4 8 5" xfId="8554"/>
    <cellStyle name="Normal 4 8 5 2" xfId="8555"/>
    <cellStyle name="Normal 4 8 5 2 2" xfId="8556"/>
    <cellStyle name="Normal 4 8 5 3" xfId="8557"/>
    <cellStyle name="Normal 4 8 5 3 2" xfId="8558"/>
    <cellStyle name="Normal 4 8 5 4" xfId="8559"/>
    <cellStyle name="Normal 4 8 6" xfId="8560"/>
    <cellStyle name="Normal 4 8 6 2" xfId="8561"/>
    <cellStyle name="Normal 4 8 7" xfId="8562"/>
    <cellStyle name="Normal 4 8 7 2" xfId="8563"/>
    <cellStyle name="Normal 4 8 8" xfId="8564"/>
    <cellStyle name="Normal 4 8 9" xfId="8565"/>
    <cellStyle name="Normal 4 9" xfId="8566"/>
    <cellStyle name="Normal 4 9 2" xfId="8567"/>
    <cellStyle name="Normal 4 9 2 2" xfId="8568"/>
    <cellStyle name="Normal 4 9 3" xfId="8569"/>
    <cellStyle name="Normal 4 9 3 2" xfId="8570"/>
    <cellStyle name="Normal 4 9 4" xfId="8571"/>
    <cellStyle name="Normal 4_100713 Data Request for Statistics Center Abu Dhabi" xfId="8572"/>
    <cellStyle name="Normal 40" xfId="8573"/>
    <cellStyle name="Normal 40 2" xfId="8574"/>
    <cellStyle name="Normal 40 2 2" xfId="8575"/>
    <cellStyle name="Normal 40 2 2 2" xfId="8576"/>
    <cellStyle name="Normal 40 2 2 2 2" xfId="8577"/>
    <cellStyle name="Normal 40 2 2 3" xfId="8578"/>
    <cellStyle name="Normal 40 2 2 3 2" xfId="8579"/>
    <cellStyle name="Normal 40 2 2 4" xfId="8580"/>
    <cellStyle name="Normal 40 2 3" xfId="8581"/>
    <cellStyle name="Normal 40 2 3 2" xfId="8582"/>
    <cellStyle name="Normal 40 2 4" xfId="8583"/>
    <cellStyle name="Normal 40 2 4 2" xfId="8584"/>
    <cellStyle name="Normal 40 2 5" xfId="8585"/>
    <cellStyle name="Normal 40 2 6" xfId="8586"/>
    <cellStyle name="Normal 40 3" xfId="8587"/>
    <cellStyle name="Normal 40 3 2" xfId="8588"/>
    <cellStyle name="Normal 40 3 2 2" xfId="8589"/>
    <cellStyle name="Normal 40 3 3" xfId="8590"/>
    <cellStyle name="Normal 40 3 3 2" xfId="8591"/>
    <cellStyle name="Normal 40 3 4" xfId="8592"/>
    <cellStyle name="Normal 40 4" xfId="8593"/>
    <cellStyle name="Normal 40 4 2" xfId="8594"/>
    <cellStyle name="Normal 40 5" xfId="8595"/>
    <cellStyle name="Normal 40 5 2" xfId="8596"/>
    <cellStyle name="Normal 40 6" xfId="8597"/>
    <cellStyle name="Normal 40 7" xfId="8598"/>
    <cellStyle name="Normal 41" xfId="8599"/>
    <cellStyle name="Normal 41 2" xfId="8600"/>
    <cellStyle name="Normal 41 2 2" xfId="8601"/>
    <cellStyle name="Normal 41 2 2 2" xfId="8602"/>
    <cellStyle name="Normal 41 2 2 2 2" xfId="8603"/>
    <cellStyle name="Normal 41 2 2 3" xfId="8604"/>
    <cellStyle name="Normal 41 2 2 3 2" xfId="8605"/>
    <cellStyle name="Normal 41 2 2 4" xfId="8606"/>
    <cellStyle name="Normal 41 2 3" xfId="8607"/>
    <cellStyle name="Normal 41 2 3 2" xfId="8608"/>
    <cellStyle name="Normal 41 2 4" xfId="8609"/>
    <cellStyle name="Normal 41 2 4 2" xfId="8610"/>
    <cellStyle name="Normal 41 2 5" xfId="8611"/>
    <cellStyle name="Normal 41 2 6" xfId="8612"/>
    <cellStyle name="Normal 41 3" xfId="8613"/>
    <cellStyle name="Normal 41 3 2" xfId="8614"/>
    <cellStyle name="Normal 41 3 2 2" xfId="8615"/>
    <cellStyle name="Normal 41 3 3" xfId="8616"/>
    <cellStyle name="Normal 41 3 3 2" xfId="8617"/>
    <cellStyle name="Normal 41 3 4" xfId="8618"/>
    <cellStyle name="Normal 41 4" xfId="8619"/>
    <cellStyle name="Normal 41 4 2" xfId="8620"/>
    <cellStyle name="Normal 41 5" xfId="8621"/>
    <cellStyle name="Normal 41 5 2" xfId="8622"/>
    <cellStyle name="Normal 41 6" xfId="8623"/>
    <cellStyle name="Normal 41 7" xfId="8624"/>
    <cellStyle name="Normal 42" xfId="8625"/>
    <cellStyle name="Normal 42 2" xfId="8626"/>
    <cellStyle name="Normal 42 2 2" xfId="8627"/>
    <cellStyle name="Normal 42 2 2 2" xfId="8628"/>
    <cellStyle name="Normal 42 2 3" xfId="8629"/>
    <cellStyle name="Normal 42 2 3 2" xfId="8630"/>
    <cellStyle name="Normal 42 2 4" xfId="8631"/>
    <cellStyle name="Normal 42 3" xfId="8632"/>
    <cellStyle name="Normal 42 3 2" xfId="8633"/>
    <cellStyle name="Normal 42 4" xfId="8634"/>
    <cellStyle name="Normal 42 4 2" xfId="8635"/>
    <cellStyle name="Normal 42 5" xfId="8636"/>
    <cellStyle name="Normal 42 6" xfId="8637"/>
    <cellStyle name="Normal 43" xfId="8638"/>
    <cellStyle name="Normal 43 2" xfId="8639"/>
    <cellStyle name="Normal 43 2 2" xfId="8640"/>
    <cellStyle name="Normal 43 3" xfId="8641"/>
    <cellStyle name="Normal 44" xfId="8642"/>
    <cellStyle name="Normal 44 2" xfId="8643"/>
    <cellStyle name="Normal 44 2 2" xfId="8644"/>
    <cellStyle name="Normal 44 2 2 2" xfId="8645"/>
    <cellStyle name="Normal 44 2 2 2 2" xfId="8646"/>
    <cellStyle name="Normal 44 2 2 3" xfId="8647"/>
    <cellStyle name="Normal 44 2 2 3 2" xfId="8648"/>
    <cellStyle name="Normal 44 2 2 4" xfId="8649"/>
    <cellStyle name="Normal 44 2 3" xfId="8650"/>
    <cellStyle name="Normal 44 2 3 2" xfId="8651"/>
    <cellStyle name="Normal 44 2 4" xfId="8652"/>
    <cellStyle name="Normal 44 2 4 2" xfId="8653"/>
    <cellStyle name="Normal 44 2 5" xfId="8654"/>
    <cellStyle name="Normal 44 2 6" xfId="8655"/>
    <cellStyle name="Normal 44 3" xfId="8656"/>
    <cellStyle name="Normal 44 3 2" xfId="8657"/>
    <cellStyle name="Normal 44 3 2 2" xfId="8658"/>
    <cellStyle name="Normal 44 3 3" xfId="8659"/>
    <cellStyle name="Normal 44 3 3 2" xfId="8660"/>
    <cellStyle name="Normal 44 3 4" xfId="8661"/>
    <cellStyle name="Normal 44 4" xfId="8662"/>
    <cellStyle name="Normal 44 4 2" xfId="8663"/>
    <cellStyle name="Normal 44 5" xfId="8664"/>
    <cellStyle name="Normal 44 5 2" xfId="8665"/>
    <cellStyle name="Normal 44 6" xfId="8666"/>
    <cellStyle name="Normal 44 7" xfId="8667"/>
    <cellStyle name="Normal 45" xfId="8668"/>
    <cellStyle name="Normal 45 2" xfId="8669"/>
    <cellStyle name="Normal 45 2 2" xfId="8670"/>
    <cellStyle name="Normal 45 2 2 2" xfId="8671"/>
    <cellStyle name="Normal 45 2 2 2 2" xfId="8672"/>
    <cellStyle name="Normal 45 2 2 3" xfId="8673"/>
    <cellStyle name="Normal 45 2 2 3 2" xfId="8674"/>
    <cellStyle name="Normal 45 2 2 4" xfId="8675"/>
    <cellStyle name="Normal 45 2 3" xfId="8676"/>
    <cellStyle name="Normal 45 2 3 2" xfId="8677"/>
    <cellStyle name="Normal 45 2 4" xfId="8678"/>
    <cellStyle name="Normal 45 2 4 2" xfId="8679"/>
    <cellStyle name="Normal 45 2 5" xfId="8680"/>
    <cellStyle name="Normal 45 2 6" xfId="8681"/>
    <cellStyle name="Normal 45 3" xfId="8682"/>
    <cellStyle name="Normal 45 3 2" xfId="8683"/>
    <cellStyle name="Normal 45 3 2 2" xfId="8684"/>
    <cellStyle name="Normal 45 3 3" xfId="8685"/>
    <cellStyle name="Normal 45 3 3 2" xfId="8686"/>
    <cellStyle name="Normal 45 3 4" xfId="8687"/>
    <cellStyle name="Normal 45 4" xfId="8688"/>
    <cellStyle name="Normal 45 4 2" xfId="8689"/>
    <cellStyle name="Normal 45 5" xfId="8690"/>
    <cellStyle name="Normal 45 5 2" xfId="8691"/>
    <cellStyle name="Normal 45 6" xfId="8692"/>
    <cellStyle name="Normal 45 7" xfId="8693"/>
    <cellStyle name="Normal 46" xfId="8694"/>
    <cellStyle name="Normal 46 2" xfId="8695"/>
    <cellStyle name="Normal 46 2 2" xfId="8696"/>
    <cellStyle name="Normal 46 2 2 2" xfId="8697"/>
    <cellStyle name="Normal 46 2 2 2 2" xfId="8698"/>
    <cellStyle name="Normal 46 2 2 3" xfId="8699"/>
    <cellStyle name="Normal 46 2 2 3 2" xfId="8700"/>
    <cellStyle name="Normal 46 2 2 4" xfId="8701"/>
    <cellStyle name="Normal 46 2 3" xfId="8702"/>
    <cellStyle name="Normal 46 2 3 2" xfId="8703"/>
    <cellStyle name="Normal 46 2 4" xfId="8704"/>
    <cellStyle name="Normal 46 2 4 2" xfId="8705"/>
    <cellStyle name="Normal 46 2 5" xfId="8706"/>
    <cellStyle name="Normal 46 2 6" xfId="8707"/>
    <cellStyle name="Normal 46 3" xfId="8708"/>
    <cellStyle name="Normal 46 3 2" xfId="8709"/>
    <cellStyle name="Normal 46 3 2 2" xfId="8710"/>
    <cellStyle name="Normal 46 3 3" xfId="8711"/>
    <cellStyle name="Normal 46 3 3 2" xfId="8712"/>
    <cellStyle name="Normal 46 3 4" xfId="8713"/>
    <cellStyle name="Normal 46 4" xfId="8714"/>
    <cellStyle name="Normal 46 4 2" xfId="8715"/>
    <cellStyle name="Normal 46 5" xfId="8716"/>
    <cellStyle name="Normal 46 5 2" xfId="8717"/>
    <cellStyle name="Normal 46 6" xfId="8718"/>
    <cellStyle name="Normal 46 7" xfId="8719"/>
    <cellStyle name="Normal 47" xfId="8720"/>
    <cellStyle name="Normal 47 2" xfId="8721"/>
    <cellStyle name="Normal 47 2 2" xfId="8722"/>
    <cellStyle name="Normal 47 2 2 2" xfId="8723"/>
    <cellStyle name="Normal 47 2 3" xfId="8724"/>
    <cellStyle name="Normal 47 2 3 2" xfId="8725"/>
    <cellStyle name="Normal 47 2 4" xfId="8726"/>
    <cellStyle name="Normal 47 3" xfId="8727"/>
    <cellStyle name="Normal 47 3 2" xfId="8728"/>
    <cellStyle name="Normal 47 4" xfId="8729"/>
    <cellStyle name="Normal 47 4 2" xfId="8730"/>
    <cellStyle name="Normal 47 5" xfId="8731"/>
    <cellStyle name="Normal 47 6" xfId="8732"/>
    <cellStyle name="Normal 48" xfId="8733"/>
    <cellStyle name="Normal 48 2" xfId="8734"/>
    <cellStyle name="Normal 48 2 2" xfId="8735"/>
    <cellStyle name="Normal 48 2 2 2" xfId="8736"/>
    <cellStyle name="Normal 48 2 3" xfId="8737"/>
    <cellStyle name="Normal 48 2 3 2" xfId="8738"/>
    <cellStyle name="Normal 48 2 4" xfId="8739"/>
    <cellStyle name="Normal 48 3" xfId="8740"/>
    <cellStyle name="Normal 48 3 2" xfId="8741"/>
    <cellStyle name="Normal 48 4" xfId="8742"/>
    <cellStyle name="Normal 48 4 2" xfId="8743"/>
    <cellStyle name="Normal 48 5" xfId="8744"/>
    <cellStyle name="Normal 48 6" xfId="8745"/>
    <cellStyle name="Normal 49" xfId="8746"/>
    <cellStyle name="Normal 49 2" xfId="8747"/>
    <cellStyle name="Normal 49 2 2" xfId="8748"/>
    <cellStyle name="Normal 49 2 2 2" xfId="8749"/>
    <cellStyle name="Normal 49 2 2 2 2" xfId="8750"/>
    <cellStyle name="Normal 49 2 2 3" xfId="8751"/>
    <cellStyle name="Normal 49 2 2 3 2" xfId="8752"/>
    <cellStyle name="Normal 49 2 2 4" xfId="8753"/>
    <cellStyle name="Normal 49 2 3" xfId="8754"/>
    <cellStyle name="Normal 49 2 3 2" xfId="8755"/>
    <cellStyle name="Normal 49 2 4" xfId="8756"/>
    <cellStyle name="Normal 49 2 4 2" xfId="8757"/>
    <cellStyle name="Normal 49 2 5" xfId="8758"/>
    <cellStyle name="Normal 49 2 6" xfId="8759"/>
    <cellStyle name="Normal 49 3" xfId="8760"/>
    <cellStyle name="Normal 49 3 2" xfId="8761"/>
    <cellStyle name="Normal 49 3 2 2" xfId="8762"/>
    <cellStyle name="Normal 49 3 2 2 2" xfId="8763"/>
    <cellStyle name="Normal 49 3 2 3" xfId="8764"/>
    <cellStyle name="Normal 49 3 2 3 2" xfId="8765"/>
    <cellStyle name="Normal 49 3 2 4" xfId="8766"/>
    <cellStyle name="Normal 49 3 3" xfId="8767"/>
    <cellStyle name="Normal 49 3 3 2" xfId="8768"/>
    <cellStyle name="Normal 49 3 4" xfId="8769"/>
    <cellStyle name="Normal 49 3 4 2" xfId="8770"/>
    <cellStyle name="Normal 49 3 5" xfId="8771"/>
    <cellStyle name="Normal 49 3 6" xfId="8772"/>
    <cellStyle name="Normal 49 4" xfId="8773"/>
    <cellStyle name="Normal 49 4 2" xfId="8774"/>
    <cellStyle name="Normal 49 4 2 2" xfId="8775"/>
    <cellStyle name="Normal 49 4 3" xfId="8776"/>
    <cellStyle name="Normal 49 4 3 2" xfId="8777"/>
    <cellStyle name="Normal 49 4 4" xfId="8778"/>
    <cellStyle name="Normal 49 5" xfId="8779"/>
    <cellStyle name="Normal 49 5 2" xfId="8780"/>
    <cellStyle name="Normal 49 6" xfId="8781"/>
    <cellStyle name="Normal 49 6 2" xfId="8782"/>
    <cellStyle name="Normal 49 7" xfId="8783"/>
    <cellStyle name="Normal 49 8" xfId="8784"/>
    <cellStyle name="Normal 5" xfId="38"/>
    <cellStyle name="Normal 5 10" xfId="8785"/>
    <cellStyle name="Normal 5 10 2" xfId="8786"/>
    <cellStyle name="Normal 5 11" xfId="8787"/>
    <cellStyle name="Normal 5 11 2" xfId="8788"/>
    <cellStyle name="Normal 5 12" xfId="8789"/>
    <cellStyle name="Normal 5 13" xfId="8790"/>
    <cellStyle name="Normal 5 2" xfId="31"/>
    <cellStyle name="Normal 5 2 10" xfId="8791"/>
    <cellStyle name="Normal 5 2 10 2" xfId="8792"/>
    <cellStyle name="Normal 5 2 11" xfId="8793"/>
    <cellStyle name="Normal 5 2 12" xfId="8794"/>
    <cellStyle name="Normal 5 2 12 2" xfId="8795"/>
    <cellStyle name="Normal 5 2 13" xfId="8796"/>
    <cellStyle name="Normal 5 2 14" xfId="8797"/>
    <cellStyle name="Normal 5 2 2" xfId="8798"/>
    <cellStyle name="Normal 5 2 2 2" xfId="8799"/>
    <cellStyle name="Normal 5 2 2 2 2" xfId="8800"/>
    <cellStyle name="Normal 5 2 2 3" xfId="8801"/>
    <cellStyle name="Normal 5 2 2 3 2" xfId="8802"/>
    <cellStyle name="Normal 5 2 2 4" xfId="8803"/>
    <cellStyle name="Normal 5 2 2 5" xfId="8804"/>
    <cellStyle name="Normal 5 2 2 5 2" xfId="8805"/>
    <cellStyle name="Normal 5 2 2 6" xfId="8806"/>
    <cellStyle name="Normal 5 2 3" xfId="8807"/>
    <cellStyle name="Normal 5 2 3 10" xfId="8808"/>
    <cellStyle name="Normal 5 2 3 2" xfId="8809"/>
    <cellStyle name="Normal 5 2 3 2 2" xfId="8810"/>
    <cellStyle name="Normal 5 2 3 2 2 2" xfId="8811"/>
    <cellStyle name="Normal 5 2 3 2 2 2 2" xfId="8812"/>
    <cellStyle name="Normal 5 2 3 2 2 3" xfId="8813"/>
    <cellStyle name="Normal 5 2 3 2 2 3 2" xfId="8814"/>
    <cellStyle name="Normal 5 2 3 2 2 4" xfId="8815"/>
    <cellStyle name="Normal 5 2 3 2 3" xfId="8816"/>
    <cellStyle name="Normal 5 2 3 2 3 2" xfId="8817"/>
    <cellStyle name="Normal 5 2 3 2 4" xfId="8818"/>
    <cellStyle name="Normal 5 2 3 2 4 2" xfId="8819"/>
    <cellStyle name="Normal 5 2 3 2 5" xfId="8820"/>
    <cellStyle name="Normal 5 2 3 2 6" xfId="8821"/>
    <cellStyle name="Normal 5 2 3 2 7" xfId="8822"/>
    <cellStyle name="Normal 5 2 3 3" xfId="8823"/>
    <cellStyle name="Normal 5 2 3 3 2" xfId="8824"/>
    <cellStyle name="Normal 5 2 3 3 2 2" xfId="8825"/>
    <cellStyle name="Normal 5 2 3 3 2 2 2" xfId="8826"/>
    <cellStyle name="Normal 5 2 3 3 2 3" xfId="8827"/>
    <cellStyle name="Normal 5 2 3 3 2 3 2" xfId="8828"/>
    <cellStyle name="Normal 5 2 3 3 2 4" xfId="8829"/>
    <cellStyle name="Normal 5 2 3 3 3" xfId="8830"/>
    <cellStyle name="Normal 5 2 3 3 3 2" xfId="8831"/>
    <cellStyle name="Normal 5 2 3 3 4" xfId="8832"/>
    <cellStyle name="Normal 5 2 3 3 4 2" xfId="8833"/>
    <cellStyle name="Normal 5 2 3 3 5" xfId="8834"/>
    <cellStyle name="Normal 5 2 3 3 6" xfId="8835"/>
    <cellStyle name="Normal 5 2 3 4" xfId="8836"/>
    <cellStyle name="Normal 5 2 3 4 2" xfId="8837"/>
    <cellStyle name="Normal 5 2 3 4 2 2" xfId="8838"/>
    <cellStyle name="Normal 5 2 3 4 2 2 2" xfId="8839"/>
    <cellStyle name="Normal 5 2 3 4 2 3" xfId="8840"/>
    <cellStyle name="Normal 5 2 3 4 2 3 2" xfId="8841"/>
    <cellStyle name="Normal 5 2 3 4 2 4" xfId="8842"/>
    <cellStyle name="Normal 5 2 3 4 3" xfId="8843"/>
    <cellStyle name="Normal 5 2 3 4 4" xfId="8844"/>
    <cellStyle name="Normal 5 2 3 4 4 2" xfId="8845"/>
    <cellStyle name="Normal 5 2 3 4 5" xfId="8846"/>
    <cellStyle name="Normal 5 2 3 5" xfId="8847"/>
    <cellStyle name="Normal 5 2 3 5 2" xfId="8848"/>
    <cellStyle name="Normal 5 2 3 5 2 2" xfId="8849"/>
    <cellStyle name="Normal 5 2 3 5 2 2 2" xfId="8850"/>
    <cellStyle name="Normal 5 2 3 5 2 3" xfId="8851"/>
    <cellStyle name="Normal 5 2 3 5 2 3 2" xfId="8852"/>
    <cellStyle name="Normal 5 2 3 5 2 4" xfId="8853"/>
    <cellStyle name="Normal 5 2 3 5 2 4 2" xfId="8854"/>
    <cellStyle name="Normal 5 2 3 5 2 4 2 2" xfId="8855"/>
    <cellStyle name="Normal 5 2 3 5 2 4 3" xfId="8856"/>
    <cellStyle name="Normal 5 2 3 5 2 5" xfId="8857"/>
    <cellStyle name="Normal 5 2 3 5 3" xfId="8858"/>
    <cellStyle name="Normal 5 2 3 5 3 2" xfId="8859"/>
    <cellStyle name="Normal 5 2 3 5 4" xfId="8860"/>
    <cellStyle name="Normal 5 2 3 5 4 2" xfId="8861"/>
    <cellStyle name="Normal 5 2 3 5 5" xfId="8862"/>
    <cellStyle name="Normal 5 2 3 6" xfId="8863"/>
    <cellStyle name="Normal 5 2 3 6 2" xfId="8864"/>
    <cellStyle name="Normal 5 2 3 6 2 2" xfId="8865"/>
    <cellStyle name="Normal 5 2 3 6 3" xfId="8866"/>
    <cellStyle name="Normal 5 2 3 6 3 2" xfId="8867"/>
    <cellStyle name="Normal 5 2 3 6 4" xfId="8868"/>
    <cellStyle name="Normal 5 2 3 7" xfId="8869"/>
    <cellStyle name="Normal 5 2 3 8" xfId="8870"/>
    <cellStyle name="Normal 5 2 3 8 2" xfId="8871"/>
    <cellStyle name="Normal 5 2 3 9" xfId="8872"/>
    <cellStyle name="Normal 5 2 4" xfId="8873"/>
    <cellStyle name="Normal 5 2 4 2" xfId="8874"/>
    <cellStyle name="Normal 5 2 4 2 2" xfId="8875"/>
    <cellStyle name="Normal 5 2 4 2 2 2" xfId="8876"/>
    <cellStyle name="Normal 5 2 4 2 3" xfId="8877"/>
    <cellStyle name="Normal 5 2 4 2 3 2" xfId="8878"/>
    <cellStyle name="Normal 5 2 4 2 4" xfId="8879"/>
    <cellStyle name="Normal 5 2 4 3" xfId="8880"/>
    <cellStyle name="Normal 5 2 4 3 2" xfId="8881"/>
    <cellStyle name="Normal 5 2 4 4" xfId="8882"/>
    <cellStyle name="Normal 5 2 4 4 2" xfId="8883"/>
    <cellStyle name="Normal 5 2 4 5" xfId="8884"/>
    <cellStyle name="Normal 5 2 4 5 2" xfId="8885"/>
    <cellStyle name="Normal 5 2 4 6" xfId="8886"/>
    <cellStyle name="Normal 5 2 4 7" xfId="8887"/>
    <cellStyle name="Normal 5 2 5" xfId="8888"/>
    <cellStyle name="Normal 5 2 5 2" xfId="8889"/>
    <cellStyle name="Normal 5 2 5 2 2" xfId="8890"/>
    <cellStyle name="Normal 5 2 5 2 2 2" xfId="8891"/>
    <cellStyle name="Normal 5 2 5 2 3" xfId="8892"/>
    <cellStyle name="Normal 5 2 5 2 3 2" xfId="8893"/>
    <cellStyle name="Normal 5 2 5 2 4" xfId="8894"/>
    <cellStyle name="Normal 5 2 5 3" xfId="8895"/>
    <cellStyle name="Normal 5 2 5 4" xfId="8896"/>
    <cellStyle name="Normal 5 2 5 4 2" xfId="8897"/>
    <cellStyle name="Normal 5 2 5 5" xfId="8898"/>
    <cellStyle name="Normal 5 2 6" xfId="8899"/>
    <cellStyle name="Normal 5 2 6 2" xfId="8900"/>
    <cellStyle name="Normal 5 2 6 2 2" xfId="8901"/>
    <cellStyle name="Normal 5 2 6 2 2 2" xfId="8902"/>
    <cellStyle name="Normal 5 2 6 2 3" xfId="8903"/>
    <cellStyle name="Normal 5 2 6 2 3 2" xfId="8904"/>
    <cellStyle name="Normal 5 2 6 2 4" xfId="8905"/>
    <cellStyle name="Normal 5 2 6 3" xfId="8906"/>
    <cellStyle name="Normal 5 2 6 3 2" xfId="8907"/>
    <cellStyle name="Normal 5 2 6 3 2 2" xfId="8908"/>
    <cellStyle name="Normal 5 2 6 3 3" xfId="8909"/>
    <cellStyle name="Normal 5 2 6 3 3 2" xfId="8910"/>
    <cellStyle name="Normal 5 2 6 3 4" xfId="8911"/>
    <cellStyle name="Normal 5 2 6 3 4 2" xfId="8912"/>
    <cellStyle name="Normal 5 2 6 3 4 3" xfId="8913"/>
    <cellStyle name="Normal 5 2 6 3 5" xfId="8914"/>
    <cellStyle name="Normal 5 2 6 4" xfId="8915"/>
    <cellStyle name="Normal 5 2 6 4 2" xfId="8916"/>
    <cellStyle name="Normal 5 2 6 5" xfId="8917"/>
    <cellStyle name="Normal 5 2 6 5 2" xfId="8918"/>
    <cellStyle name="Normal 5 2 6 6" xfId="8919"/>
    <cellStyle name="Normal 5 2 6 7" xfId="8920"/>
    <cellStyle name="Normal 5 2 7" xfId="8921"/>
    <cellStyle name="Normal 5 2 7 2" xfId="8922"/>
    <cellStyle name="Normal 5 2 7 2 2" xfId="8923"/>
    <cellStyle name="Normal 5 2 7 3" xfId="8924"/>
    <cellStyle name="Normal 5 2 7 3 2" xfId="8925"/>
    <cellStyle name="Normal 5 2 7 4" xfId="8926"/>
    <cellStyle name="Normal 5 2 7 5" xfId="8927"/>
    <cellStyle name="Normal 5 2 8" xfId="8928"/>
    <cellStyle name="Normal 5 2 8 2" xfId="8929"/>
    <cellStyle name="Normal 5 2 8 2 2" xfId="8930"/>
    <cellStyle name="Normal 5 2 8 3" xfId="8931"/>
    <cellStyle name="Normal 5 2 8 3 2" xfId="8932"/>
    <cellStyle name="Normal 5 2 8 4" xfId="8933"/>
    <cellStyle name="Normal 5 2 8 5" xfId="8934"/>
    <cellStyle name="Normal 5 2 9" xfId="8935"/>
    <cellStyle name="Normal 5 2 9 2" xfId="8936"/>
    <cellStyle name="Normal 5 3" xfId="8937"/>
    <cellStyle name="Normal 5 3 2" xfId="8938"/>
    <cellStyle name="Normal 5 3 2 2" xfId="8939"/>
    <cellStyle name="Normal 5 3 2 2 2" xfId="8940"/>
    <cellStyle name="Normal 5 3 2 2 2 2" xfId="8941"/>
    <cellStyle name="Normal 5 3 2 2 2 2 2" xfId="8942"/>
    <cellStyle name="Normal 5 3 2 2 2 3" xfId="8943"/>
    <cellStyle name="Normal 5 3 2 2 2 3 2" xfId="8944"/>
    <cellStyle name="Normal 5 3 2 2 2 4" xfId="8945"/>
    <cellStyle name="Normal 5 3 2 2 3" xfId="8946"/>
    <cellStyle name="Normal 5 3 2 2 4" xfId="8947"/>
    <cellStyle name="Normal 5 3 2 2 4 2" xfId="8948"/>
    <cellStyle name="Normal 5 3 2 2 5" xfId="8949"/>
    <cellStyle name="Normal 5 3 2 3" xfId="8950"/>
    <cellStyle name="Normal 5 3 2 3 2" xfId="8951"/>
    <cellStyle name="Normal 5 3 2 3 2 2" xfId="8952"/>
    <cellStyle name="Normal 5 3 2 3 2 2 2" xfId="8953"/>
    <cellStyle name="Normal 5 3 2 3 2 3" xfId="8954"/>
    <cellStyle name="Normal 5 3 2 3 2 3 2" xfId="8955"/>
    <cellStyle name="Normal 5 3 2 3 2 4" xfId="8956"/>
    <cellStyle name="Normal 5 3 2 3 2 4 2" xfId="8957"/>
    <cellStyle name="Normal 5 3 2 3 2 4 2 2" xfId="8958"/>
    <cellStyle name="Normal 5 3 2 3 2 4 3" xfId="8959"/>
    <cellStyle name="Normal 5 3 2 3 2 5" xfId="8960"/>
    <cellStyle name="Normal 5 3 2 3 3" xfId="8961"/>
    <cellStyle name="Normal 5 3 2 3 3 2" xfId="8962"/>
    <cellStyle name="Normal 5 3 2 3 4" xfId="8963"/>
    <cellStyle name="Normal 5 3 2 3 4 2" xfId="8964"/>
    <cellStyle name="Normal 5 3 2 3 5" xfId="8965"/>
    <cellStyle name="Normal 5 3 2 4" xfId="8966"/>
    <cellStyle name="Normal 5 3 2 5" xfId="8967"/>
    <cellStyle name="Normal 5 3 2 5 2" xfId="8968"/>
    <cellStyle name="Normal 5 3 2 6" xfId="8969"/>
    <cellStyle name="Normal 5 3 3" xfId="8970"/>
    <cellStyle name="Normal 5 3 3 2" xfId="8971"/>
    <cellStyle name="Normal 5 3 3 2 2" xfId="8972"/>
    <cellStyle name="Normal 5 3 3 2 2 2" xfId="8973"/>
    <cellStyle name="Normal 5 3 3 2 3" xfId="8974"/>
    <cellStyle name="Normal 5 3 3 2 3 2" xfId="8975"/>
    <cellStyle name="Normal 5 3 3 2 4" xfId="8976"/>
    <cellStyle name="Normal 5 3 3 3" xfId="8977"/>
    <cellStyle name="Normal 5 3 3 3 2" xfId="8978"/>
    <cellStyle name="Normal 5 3 3 4" xfId="8979"/>
    <cellStyle name="Normal 5 3 3 4 2" xfId="8980"/>
    <cellStyle name="Normal 5 3 3 5" xfId="8981"/>
    <cellStyle name="Normal 5 3 3 5 2" xfId="8982"/>
    <cellStyle name="Normal 5 3 3 5 2 2" xfId="8983"/>
    <cellStyle name="Normal 5 3 3 6" xfId="8984"/>
    <cellStyle name="Normal 5 3 3 7" xfId="8985"/>
    <cellStyle name="Normal 5 3 4" xfId="8986"/>
    <cellStyle name="Normal 5 3 4 2" xfId="8987"/>
    <cellStyle name="Normal 5 3 4 2 2" xfId="8988"/>
    <cellStyle name="Normal 5 3 4 2 2 2" xfId="8989"/>
    <cellStyle name="Normal 5 3 4 2 3" xfId="8990"/>
    <cellStyle name="Normal 5 3 4 2 3 2" xfId="8991"/>
    <cellStyle name="Normal 5 3 4 2 4" xfId="8992"/>
    <cellStyle name="Normal 5 3 4 3" xfId="8993"/>
    <cellStyle name="Normal 5 3 4 3 2" xfId="8994"/>
    <cellStyle name="Normal 5 3 4 3 2 2" xfId="8995"/>
    <cellStyle name="Normal 5 3 4 3 3" xfId="8996"/>
    <cellStyle name="Normal 5 3 4 3 3 2" xfId="8997"/>
    <cellStyle name="Normal 5 3 4 3 4" xfId="8998"/>
    <cellStyle name="Normal 5 3 4 3 4 2" xfId="8999"/>
    <cellStyle name="Normal 5 3 4 3 4 3" xfId="9000"/>
    <cellStyle name="Normal 5 3 4 3 5" xfId="9001"/>
    <cellStyle name="Normal 5 3 4 4" xfId="9002"/>
    <cellStyle name="Normal 5 3 4 4 2" xfId="9003"/>
    <cellStyle name="Normal 5 3 4 5" xfId="9004"/>
    <cellStyle name="Normal 5 3 4 5 2" xfId="9005"/>
    <cellStyle name="Normal 5 3 4 6" xfId="9006"/>
    <cellStyle name="Normal 5 3 4 7" xfId="9007"/>
    <cellStyle name="Normal 5 3 5" xfId="9008"/>
    <cellStyle name="Normal 5 3 5 2" xfId="9009"/>
    <cellStyle name="Normal 5 3 5 2 2" xfId="9010"/>
    <cellStyle name="Normal 5 3 5 3" xfId="9011"/>
    <cellStyle name="Normal 5 3 5 3 2" xfId="9012"/>
    <cellStyle name="Normal 5 3 5 4" xfId="9013"/>
    <cellStyle name="Normal 5 3 6" xfId="9014"/>
    <cellStyle name="Normal 5 3 6 2" xfId="9015"/>
    <cellStyle name="Normal 5 3 7" xfId="9016"/>
    <cellStyle name="Normal 5 3 7 2" xfId="9017"/>
    <cellStyle name="Normal 5 3 8" xfId="9018"/>
    <cellStyle name="Normal 5 3 9" xfId="9019"/>
    <cellStyle name="Normal 5 4" xfId="9020"/>
    <cellStyle name="Normal 5 4 2" xfId="9021"/>
    <cellStyle name="Normal 5 4 2 2" xfId="9022"/>
    <cellStyle name="Normal 5 4 2 2 2" xfId="9023"/>
    <cellStyle name="Normal 5 4 2 3" xfId="9024"/>
    <cellStyle name="Normal 5 4 2 3 2" xfId="9025"/>
    <cellStyle name="Normal 5 4 2 4" xfId="9026"/>
    <cellStyle name="Normal 5 4 3" xfId="9027"/>
    <cellStyle name="Normal 5 4 3 2" xfId="9028"/>
    <cellStyle name="Normal 5 4 4" xfId="9029"/>
    <cellStyle name="Normal 5 4 4 2" xfId="9030"/>
    <cellStyle name="Normal 5 4 5" xfId="9031"/>
    <cellStyle name="Normal 5 4 6" xfId="9032"/>
    <cellStyle name="Normal 5 5" xfId="9033"/>
    <cellStyle name="Normal 5 5 2" xfId="9034"/>
    <cellStyle name="Normal 5 5 2 2" xfId="9035"/>
    <cellStyle name="Normal 5 5 2 2 2" xfId="9036"/>
    <cellStyle name="Normal 5 5 2 3" xfId="9037"/>
    <cellStyle name="Normal 5 5 2 3 2" xfId="9038"/>
    <cellStyle name="Normal 5 5 2 4" xfId="9039"/>
    <cellStyle name="Normal 5 5 3" xfId="9040"/>
    <cellStyle name="Normal 5 5 3 2" xfId="9041"/>
    <cellStyle name="Normal 5 5 4" xfId="9042"/>
    <cellStyle name="Normal 5 5 4 2" xfId="9043"/>
    <cellStyle name="Normal 5 5 5" xfId="9044"/>
    <cellStyle name="Normal 5 5 5 2" xfId="9045"/>
    <cellStyle name="Normal 5 5 6" xfId="9046"/>
    <cellStyle name="Normal 5 5 7" xfId="9047"/>
    <cellStyle name="Normal 5 6" xfId="9048"/>
    <cellStyle name="Normal 5 6 2" xfId="9049"/>
    <cellStyle name="Normal 5 6 2 2" xfId="9050"/>
    <cellStyle name="Normal 5 6 3" xfId="9051"/>
    <cellStyle name="Normal 5 6 3 2" xfId="9052"/>
    <cellStyle name="Normal 5 6 4" xfId="9053"/>
    <cellStyle name="Normal 5 6 5" xfId="9054"/>
    <cellStyle name="Normal 5 7" xfId="9055"/>
    <cellStyle name="Normal 5 7 2" xfId="9056"/>
    <cellStyle name="Normal 5 7 2 2" xfId="9057"/>
    <cellStyle name="Normal 5 7 3" xfId="9058"/>
    <cellStyle name="Normal 5 7 3 2" xfId="9059"/>
    <cellStyle name="Normal 5 7 4" xfId="9060"/>
    <cellStyle name="Normal 5 7 5" xfId="9061"/>
    <cellStyle name="Normal 5 8" xfId="9062"/>
    <cellStyle name="Normal 5 8 2" xfId="9063"/>
    <cellStyle name="Normal 5 8 2 2" xfId="9064"/>
    <cellStyle name="Normal 5 8 3" xfId="9065"/>
    <cellStyle name="Normal 5 8 3 2" xfId="9066"/>
    <cellStyle name="Normal 5 8 4" xfId="9067"/>
    <cellStyle name="Normal 5 8 5" xfId="9068"/>
    <cellStyle name="Normal 5 9" xfId="9069"/>
    <cellStyle name="Normal 5 9 2" xfId="9070"/>
    <cellStyle name="Normal 5 9 2 2" xfId="9071"/>
    <cellStyle name="Normal 5 9 3" xfId="9072"/>
    <cellStyle name="Normal 5 9 3 2" xfId="9073"/>
    <cellStyle name="Normal 5 9 4" xfId="9074"/>
    <cellStyle name="Normal 5_100713 Data Request for Statistics Center Abu Dhabi" xfId="9075"/>
    <cellStyle name="Normal 50" xfId="9076"/>
    <cellStyle name="Normal 50 2" xfId="9077"/>
    <cellStyle name="Normal 50 2 2" xfId="9078"/>
    <cellStyle name="Normal 50 2 2 2" xfId="9079"/>
    <cellStyle name="Normal 50 2 3" xfId="9080"/>
    <cellStyle name="Normal 50 2 3 2" xfId="9081"/>
    <cellStyle name="Normal 50 2 4" xfId="9082"/>
    <cellStyle name="Normal 50 3" xfId="9083"/>
    <cellStyle name="Normal 50 3 2" xfId="9084"/>
    <cellStyle name="Normal 50 4" xfId="9085"/>
    <cellStyle name="Normal 50 4 2" xfId="9086"/>
    <cellStyle name="Normal 50 5" xfId="9087"/>
    <cellStyle name="Normal 50 6" xfId="9088"/>
    <cellStyle name="Normal 51" xfId="9089"/>
    <cellStyle name="Normal 51 2" xfId="9090"/>
    <cellStyle name="Normal 51 2 2" xfId="9091"/>
    <cellStyle name="Normal 51 3" xfId="9092"/>
    <cellStyle name="Normal 52" xfId="9093"/>
    <cellStyle name="Normal 52 2" xfId="9094"/>
    <cellStyle name="Normal 52 2 2" xfId="9095"/>
    <cellStyle name="Normal 52 3" xfId="9096"/>
    <cellStyle name="Normal 53" xfId="9097"/>
    <cellStyle name="Normal 53 2" xfId="9098"/>
    <cellStyle name="Normal 53 2 2" xfId="9099"/>
    <cellStyle name="Normal 53 2 2 2" xfId="9100"/>
    <cellStyle name="Normal 53 2 3" xfId="9101"/>
    <cellStyle name="Normal 53 2 3 2" xfId="9102"/>
    <cellStyle name="Normal 53 2 4" xfId="9103"/>
    <cellStyle name="Normal 53 3" xfId="9104"/>
    <cellStyle name="Normal 53 3 2" xfId="9105"/>
    <cellStyle name="Normal 53 4" xfId="9106"/>
    <cellStyle name="Normal 53 4 2" xfId="9107"/>
    <cellStyle name="Normal 53 5" xfId="9108"/>
    <cellStyle name="Normal 53 6" xfId="9109"/>
    <cellStyle name="Normal 54" xfId="9110"/>
    <cellStyle name="Normal 54 2" xfId="9111"/>
    <cellStyle name="Normal 54 2 2" xfId="9112"/>
    <cellStyle name="Normal 54 3" xfId="9113"/>
    <cellStyle name="Normal 55" xfId="9114"/>
    <cellStyle name="Normal 55 2" xfId="9115"/>
    <cellStyle name="Normal 55 2 2" xfId="9116"/>
    <cellStyle name="Normal 55 3" xfId="9117"/>
    <cellStyle name="Normal 55 3 2" xfId="9118"/>
    <cellStyle name="Normal 55 4" xfId="9119"/>
    <cellStyle name="Normal 55 4 2" xfId="9120"/>
    <cellStyle name="Normal 55 5" xfId="9121"/>
    <cellStyle name="Normal 56" xfId="9122"/>
    <cellStyle name="Normal 56 2" xfId="9123"/>
    <cellStyle name="Normal 56 2 2" xfId="9124"/>
    <cellStyle name="Normal 56 3" xfId="9125"/>
    <cellStyle name="Normal 56 3 2" xfId="9126"/>
    <cellStyle name="Normal 56 4" xfId="9127"/>
    <cellStyle name="Normal 56 4 2" xfId="9128"/>
    <cellStyle name="Normal 56 5" xfId="9129"/>
    <cellStyle name="Normal 57" xfId="9130"/>
    <cellStyle name="Normal 57 2" xfId="9131"/>
    <cellStyle name="Normal 57 2 2" xfId="9132"/>
    <cellStyle name="Normal 57 3" xfId="9133"/>
    <cellStyle name="Normal 57 3 2" xfId="9134"/>
    <cellStyle name="Normal 57 4" xfId="9135"/>
    <cellStyle name="Normal 57 4 2" xfId="9136"/>
    <cellStyle name="Normal 57 5" xfId="9137"/>
    <cellStyle name="Normal 58" xfId="9138"/>
    <cellStyle name="Normal 58 2" xfId="9139"/>
    <cellStyle name="Normal 58 2 2" xfId="9140"/>
    <cellStyle name="Normal 58 3" xfId="9141"/>
    <cellStyle name="Normal 58 3 2" xfId="9142"/>
    <cellStyle name="Normal 58 4" xfId="9143"/>
    <cellStyle name="Normal 59" xfId="9144"/>
    <cellStyle name="Normal 59 2" xfId="9145"/>
    <cellStyle name="Normal 59 2 2" xfId="9146"/>
    <cellStyle name="Normal 59 2 2 2" xfId="9147"/>
    <cellStyle name="Normal 59 2 3" xfId="9148"/>
    <cellStyle name="Normal 59 2 3 2" xfId="9149"/>
    <cellStyle name="Normal 59 2 4" xfId="9150"/>
    <cellStyle name="Normal 59 3" xfId="9151"/>
    <cellStyle name="Normal 59 3 2" xfId="9152"/>
    <cellStyle name="Normal 59 4" xfId="9153"/>
    <cellStyle name="Normal 59 4 2" xfId="9154"/>
    <cellStyle name="Normal 59 5" xfId="9155"/>
    <cellStyle name="Normal 59 6" xfId="9156"/>
    <cellStyle name="Normal 6" xfId="32"/>
    <cellStyle name="Normal 6 10" xfId="9157"/>
    <cellStyle name="Normal 6 10 2" xfId="9158"/>
    <cellStyle name="Normal 6 10 2 2" xfId="9159"/>
    <cellStyle name="Normal 6 10 2 2 2" xfId="9160"/>
    <cellStyle name="Normal 6 10 2 3" xfId="9161"/>
    <cellStyle name="Normal 6 10 2 3 2" xfId="9162"/>
    <cellStyle name="Normal 6 10 2 4" xfId="9163"/>
    <cellStyle name="Normal 6 10 3" xfId="9164"/>
    <cellStyle name="Normal 6 10 3 2" xfId="9165"/>
    <cellStyle name="Normal 6 10 4" xfId="9166"/>
    <cellStyle name="Normal 6 10 4 2" xfId="9167"/>
    <cellStyle name="Normal 6 10 5" xfId="9168"/>
    <cellStyle name="Normal 6 10 6" xfId="9169"/>
    <cellStyle name="Normal 6 11" xfId="9170"/>
    <cellStyle name="Normal 6 11 2" xfId="9171"/>
    <cellStyle name="Normal 6 2" xfId="9172"/>
    <cellStyle name="Normal 6 2 2" xfId="9173"/>
    <cellStyle name="Normal 6 2 2 2" xfId="9174"/>
    <cellStyle name="Normal 6 2 3" xfId="9175"/>
    <cellStyle name="Normal 6 3" xfId="9176"/>
    <cellStyle name="Normal 6 3 2" xfId="9177"/>
    <cellStyle name="Normal 6 3 2 2" xfId="9178"/>
    <cellStyle name="Normal 6 3 3" xfId="9179"/>
    <cellStyle name="Normal 6 4" xfId="9180"/>
    <cellStyle name="Normal 6 4 2" xfId="9181"/>
    <cellStyle name="Normal 6 4 2 2" xfId="9182"/>
    <cellStyle name="Normal 6 4 3" xfId="9183"/>
    <cellStyle name="Normal 6 5" xfId="9184"/>
    <cellStyle name="Normal 6 5 2" xfId="9185"/>
    <cellStyle name="Normal 6 5 2 2" xfId="9186"/>
    <cellStyle name="Normal 6 5 3" xfId="9187"/>
    <cellStyle name="Normal 6 6" xfId="9188"/>
    <cellStyle name="Normal 6 6 2" xfId="9189"/>
    <cellStyle name="Normal 6 6 2 2" xfId="9190"/>
    <cellStyle name="Normal 6 6 3" xfId="9191"/>
    <cellStyle name="Normal 6 7" xfId="9192"/>
    <cellStyle name="Normal 6 7 2" xfId="9193"/>
    <cellStyle name="Normal 6 7 2 2" xfId="9194"/>
    <cellStyle name="Normal 6 7 3" xfId="9195"/>
    <cellStyle name="Normal 6 8" xfId="9196"/>
    <cellStyle name="Normal 6 8 2" xfId="9197"/>
    <cellStyle name="Normal 6 8 2 2" xfId="9198"/>
    <cellStyle name="Normal 6 8 3" xfId="9199"/>
    <cellStyle name="Normal 6 8 3 2" xfId="9200"/>
    <cellStyle name="Normal 6 8 4" xfId="9201"/>
    <cellStyle name="Normal 6 9" xfId="9202"/>
    <cellStyle name="Normal 6 9 2" xfId="9203"/>
    <cellStyle name="Normal 6_100713 Data Request for Statistics Center Abu Dhabi" xfId="9204"/>
    <cellStyle name="Normal 60" xfId="9205"/>
    <cellStyle name="Normal 60 2" xfId="9206"/>
    <cellStyle name="Normal 60 2 2" xfId="9207"/>
    <cellStyle name="Normal 60 2 2 2" xfId="9208"/>
    <cellStyle name="Normal 60 2 2 2 2" xfId="9209"/>
    <cellStyle name="Normal 60 2 2 3" xfId="9210"/>
    <cellStyle name="Normal 60 2 2 3 2" xfId="9211"/>
    <cellStyle name="Normal 60 2 2 4" xfId="9212"/>
    <cellStyle name="Normal 60 2 3" xfId="9213"/>
    <cellStyle name="Normal 60 2 3 2" xfId="9214"/>
    <cellStyle name="Normal 60 2 4" xfId="9215"/>
    <cellStyle name="Normal 60 2 4 2" xfId="9216"/>
    <cellStyle name="Normal 60 2 5" xfId="9217"/>
    <cellStyle name="Normal 60 2 6" xfId="9218"/>
    <cellStyle name="Normal 60 3" xfId="9219"/>
    <cellStyle name="Normal 60 3 2" xfId="9220"/>
    <cellStyle name="Normal 60 3 2 2" xfId="9221"/>
    <cellStyle name="Normal 60 3 3" xfId="9222"/>
    <cellStyle name="Normal 60 3 3 2" xfId="9223"/>
    <cellStyle name="Normal 60 3 4" xfId="9224"/>
    <cellStyle name="Normal 60 4" xfId="9225"/>
    <cellStyle name="Normal 60 4 2" xfId="9226"/>
    <cellStyle name="Normal 60 5" xfId="9227"/>
    <cellStyle name="Normal 60 5 2" xfId="9228"/>
    <cellStyle name="Normal 60 6" xfId="9229"/>
    <cellStyle name="Normal 60 7" xfId="9230"/>
    <cellStyle name="Normal 61" xfId="9231"/>
    <cellStyle name="Normal 61 2" xfId="9232"/>
    <cellStyle name="Normal 61 2 2" xfId="9233"/>
    <cellStyle name="Normal 61 2 3" xfId="9234"/>
    <cellStyle name="Normal 61 3" xfId="9235"/>
    <cellStyle name="Normal 61 4" xfId="9236"/>
    <cellStyle name="Normal 61 4 2" xfId="9237"/>
    <cellStyle name="Normal 61 5" xfId="9238"/>
    <cellStyle name="Normal 62" xfId="9239"/>
    <cellStyle name="Normal 62 2" xfId="9240"/>
    <cellStyle name="Normal 62 2 2" xfId="9241"/>
    <cellStyle name="Normal 62 2 3" xfId="9242"/>
    <cellStyle name="Normal 62 3" xfId="9243"/>
    <cellStyle name="Normal 62 3 2" xfId="9244"/>
    <cellStyle name="Normal 62 3 3" xfId="9245"/>
    <cellStyle name="Normal 62 4" xfId="9246"/>
    <cellStyle name="Normal 62 4 2" xfId="9247"/>
    <cellStyle name="Normal 62 5" xfId="9248"/>
    <cellStyle name="Normal 63" xfId="9249"/>
    <cellStyle name="Normal 63 2" xfId="9250"/>
    <cellStyle name="Normal 63 2 2" xfId="9251"/>
    <cellStyle name="Normal 63 3" xfId="9252"/>
    <cellStyle name="Normal 64" xfId="9253"/>
    <cellStyle name="Normal 64 2" xfId="9254"/>
    <cellStyle name="Normal 64 2 2" xfId="9255"/>
    <cellStyle name="Normal 64 3" xfId="9256"/>
    <cellStyle name="Normal 65" xfId="9257"/>
    <cellStyle name="Normal 65 2" xfId="9258"/>
    <cellStyle name="Normal 65 2 2" xfId="9259"/>
    <cellStyle name="Normal 65 3" xfId="9260"/>
    <cellStyle name="Normal 66" xfId="9261"/>
    <cellStyle name="Normal 66 2" xfId="9262"/>
    <cellStyle name="Normal 66 2 2" xfId="9263"/>
    <cellStyle name="Normal 66 3" xfId="9264"/>
    <cellStyle name="Normal 67" xfId="9265"/>
    <cellStyle name="Normal 67 2" xfId="9266"/>
    <cellStyle name="Normal 67 2 2" xfId="9267"/>
    <cellStyle name="Normal 67 2 2 2" xfId="9268"/>
    <cellStyle name="Normal 67 2 2 2 2" xfId="9269"/>
    <cellStyle name="Normal 67 2 2 3" xfId="9270"/>
    <cellStyle name="Normal 67 2 2 3 2" xfId="9271"/>
    <cellStyle name="Normal 67 2 2 4" xfId="9272"/>
    <cellStyle name="Normal 67 2 3" xfId="9273"/>
    <cellStyle name="Normal 67 2 3 2" xfId="9274"/>
    <cellStyle name="Normal 67 2 4" xfId="9275"/>
    <cellStyle name="Normal 67 2 4 2" xfId="9276"/>
    <cellStyle name="Normal 67 2 5" xfId="9277"/>
    <cellStyle name="Normal 67 2 6" xfId="9278"/>
    <cellStyle name="Normal 67 3" xfId="9279"/>
    <cellStyle name="Normal 67 3 2" xfId="9280"/>
    <cellStyle name="Normal 67 3 2 2" xfId="9281"/>
    <cellStyle name="Normal 67 3 2 2 2" xfId="9282"/>
    <cellStyle name="Normal 67 3 2 3" xfId="9283"/>
    <cellStyle name="Normal 67 3 2 3 2" xfId="9284"/>
    <cellStyle name="Normal 67 3 2 4" xfId="9285"/>
    <cellStyle name="Normal 67 3 3" xfId="9286"/>
    <cellStyle name="Normal 67 3 3 2" xfId="9287"/>
    <cellStyle name="Normal 67 3 4" xfId="9288"/>
    <cellStyle name="Normal 67 3 4 2" xfId="9289"/>
    <cellStyle name="Normal 67 3 5" xfId="9290"/>
    <cellStyle name="Normal 67 3 6" xfId="9291"/>
    <cellStyle name="Normal 67 4" xfId="9292"/>
    <cellStyle name="Normal 67 4 2" xfId="9293"/>
    <cellStyle name="Normal 67 4 2 2" xfId="9294"/>
    <cellStyle name="Normal 67 4 3" xfId="9295"/>
    <cellStyle name="Normal 67 4 3 2" xfId="9296"/>
    <cellStyle name="Normal 67 4 4" xfId="9297"/>
    <cellStyle name="Normal 67 5" xfId="9298"/>
    <cellStyle name="Normal 67 5 2" xfId="9299"/>
    <cellStyle name="Normal 67 6" xfId="9300"/>
    <cellStyle name="Normal 67 6 2" xfId="9301"/>
    <cellStyle name="Normal 67 7" xfId="9302"/>
    <cellStyle name="Normal 67 8" xfId="9303"/>
    <cellStyle name="Normal 68" xfId="9304"/>
    <cellStyle name="Normal 68 2" xfId="9305"/>
    <cellStyle name="Normal 68 2 2" xfId="9306"/>
    <cellStyle name="Normal 68 2 2 2" xfId="9307"/>
    <cellStyle name="Normal 68 2 3" xfId="9308"/>
    <cellStyle name="Normal 68 2 3 2" xfId="9309"/>
    <cellStyle name="Normal 68 2 4" xfId="9310"/>
    <cellStyle name="Normal 68 3" xfId="9311"/>
    <cellStyle name="Normal 68 3 2" xfId="9312"/>
    <cellStyle name="Normal 68 4" xfId="9313"/>
    <cellStyle name="Normal 68 4 2" xfId="9314"/>
    <cellStyle name="Normal 68 5" xfId="9315"/>
    <cellStyle name="Normal 68 6" xfId="9316"/>
    <cellStyle name="Normal 69" xfId="9317"/>
    <cellStyle name="Normal 69 2" xfId="9318"/>
    <cellStyle name="Normal 69 2 2" xfId="9319"/>
    <cellStyle name="Normal 69 3" xfId="9320"/>
    <cellStyle name="Normal 69 3 2" xfId="9321"/>
    <cellStyle name="Normal 69 4" xfId="9322"/>
    <cellStyle name="Normal 7" xfId="9323"/>
    <cellStyle name="Normal 7 2" xfId="9324"/>
    <cellStyle name="Normal 7 2 2" xfId="9325"/>
    <cellStyle name="Normal 7 2 2 2" xfId="9326"/>
    <cellStyle name="Normal 7 2 3" xfId="9327"/>
    <cellStyle name="Normal 7 2 3 2" xfId="9328"/>
    <cellStyle name="Normal 7 2 4" xfId="9329"/>
    <cellStyle name="Normal 7 2 4 2" xfId="9330"/>
    <cellStyle name="Normal 7 2 5" xfId="9331"/>
    <cellStyle name="Normal 7 2 5 2" xfId="9332"/>
    <cellStyle name="Normal 7 2 6" xfId="9333"/>
    <cellStyle name="Normal 7 2 7" xfId="9334"/>
    <cellStyle name="Normal 7 2 7 2" xfId="9335"/>
    <cellStyle name="Normal 7 2 8" xfId="9336"/>
    <cellStyle name="Normal 7 2 9" xfId="9337"/>
    <cellStyle name="Normal 7 3" xfId="9338"/>
    <cellStyle name="Normal 7 3 2" xfId="9339"/>
    <cellStyle name="Normal 7 3 2 2" xfId="9340"/>
    <cellStyle name="Normal 7 3 3" xfId="9341"/>
    <cellStyle name="Normal 7 3 4" xfId="9342"/>
    <cellStyle name="Normal 7 4" xfId="9343"/>
    <cellStyle name="Normal 7 4 2" xfId="9344"/>
    <cellStyle name="Normal 7 5" xfId="9345"/>
    <cellStyle name="Normal 7 5 2" xfId="9346"/>
    <cellStyle name="Normal 7 5 2 2" xfId="9347"/>
    <cellStyle name="Normal 7 5 3" xfId="9348"/>
    <cellStyle name="Normal 7 5 3 2" xfId="9349"/>
    <cellStyle name="Normal 7 5 4" xfId="9350"/>
    <cellStyle name="Normal 7 5 5" xfId="9351"/>
    <cellStyle name="Normal 7 6" xfId="9352"/>
    <cellStyle name="Normal 7 6 2" xfId="9353"/>
    <cellStyle name="Normal 7 6 2 2" xfId="9354"/>
    <cellStyle name="Normal 7 6 3" xfId="9355"/>
    <cellStyle name="Normal 7 6 3 2" xfId="9356"/>
    <cellStyle name="Normal 7 6 4" xfId="9357"/>
    <cellStyle name="Normal 7 7" xfId="9358"/>
    <cellStyle name="Normal 7 7 2" xfId="9359"/>
    <cellStyle name="Normal 7_100713 Data Request for Statistics Center Abu Dhabi" xfId="9360"/>
    <cellStyle name="Normal 70" xfId="9361"/>
    <cellStyle name="Normal 70 2" xfId="9362"/>
    <cellStyle name="Normal 71" xfId="9363"/>
    <cellStyle name="Normal 71 2" xfId="9364"/>
    <cellStyle name="Normal 72" xfId="9365"/>
    <cellStyle name="Normal 72 2" xfId="9366"/>
    <cellStyle name="Normal 73" xfId="9367"/>
    <cellStyle name="Normal 8" xfId="9368"/>
    <cellStyle name="Normal 8 2" xfId="9369"/>
    <cellStyle name="Normal 8 2 2" xfId="9370"/>
    <cellStyle name="Normal 8 2 2 2" xfId="9371"/>
    <cellStyle name="Normal 8 2 3" xfId="9372"/>
    <cellStyle name="Normal 8 2 3 2" xfId="9373"/>
    <cellStyle name="Normal 8 2 4" xfId="9374"/>
    <cellStyle name="Normal 8 2 4 2" xfId="9375"/>
    <cellStyle name="Normal 8 2 5" xfId="9376"/>
    <cellStyle name="Normal 8 2 6" xfId="9377"/>
    <cellStyle name="Normal 8 2 6 2" xfId="9378"/>
    <cellStyle name="Normal 8 2 7" xfId="9379"/>
    <cellStyle name="Normal 8 2 8" xfId="9380"/>
    <cellStyle name="Normal 8 3" xfId="9381"/>
    <cellStyle name="Normal 8 3 2" xfId="9382"/>
    <cellStyle name="Normal 8 4" xfId="9383"/>
    <cellStyle name="Normal 8 4 2" xfId="9384"/>
    <cellStyle name="Normal 8 4 2 2" xfId="9385"/>
    <cellStyle name="Normal 8 4 3" xfId="9386"/>
    <cellStyle name="Normal 8 4 3 2" xfId="9387"/>
    <cellStyle name="Normal 8 4 4" xfId="9388"/>
    <cellStyle name="Normal 8 4 5" xfId="9389"/>
    <cellStyle name="Normal 8 5" xfId="9390"/>
    <cellStyle name="Normal 8 5 2" xfId="9391"/>
    <cellStyle name="Normal 8 5 2 2" xfId="9392"/>
    <cellStyle name="Normal 8 5 3" xfId="9393"/>
    <cellStyle name="Normal 8 5 3 2" xfId="9394"/>
    <cellStyle name="Normal 8 5 4" xfId="9395"/>
    <cellStyle name="Normal 8 5 4 2" xfId="9396"/>
    <cellStyle name="Normal 8 5 5" xfId="9397"/>
    <cellStyle name="Normal 8 6" xfId="9398"/>
    <cellStyle name="Normal 8 6 2" xfId="9399"/>
    <cellStyle name="Normal 8 7" xfId="9400"/>
    <cellStyle name="Normal 8 7 2" xfId="9401"/>
    <cellStyle name="Normal 8 8" xfId="9402"/>
    <cellStyle name="Normal 8 9" xfId="9403"/>
    <cellStyle name="Normal 8_100713 Data Request for Statistics Center Abu Dhabi" xfId="9404"/>
    <cellStyle name="Normal 86" xfId="9405"/>
    <cellStyle name="Normal 86 2" xfId="9406"/>
    <cellStyle name="Normal 86 2 2" xfId="9407"/>
    <cellStyle name="Normal 86 3" xfId="9408"/>
    <cellStyle name="Normal 86 3 2" xfId="9409"/>
    <cellStyle name="Normal 86 4" xfId="9410"/>
    <cellStyle name="Normal 87" xfId="9411"/>
    <cellStyle name="Normal 87 12 2" xfId="9412"/>
    <cellStyle name="Normal 87 12 2 2" xfId="9413"/>
    <cellStyle name="Normal 87 12 2 2 2" xfId="9414"/>
    <cellStyle name="Normal 87 12 2 3" xfId="9415"/>
    <cellStyle name="Normal 87 12 2 3 2" xfId="9416"/>
    <cellStyle name="Normal 87 12 2 4" xfId="9417"/>
    <cellStyle name="Normal 87 2" xfId="9418"/>
    <cellStyle name="Normal 87 2 2" xfId="9419"/>
    <cellStyle name="Normal 87 2 2 2" xfId="9420"/>
    <cellStyle name="Normal 87 2 3" xfId="9421"/>
    <cellStyle name="Normal 87 2 3 2" xfId="9422"/>
    <cellStyle name="Normal 87 2 4" xfId="9423"/>
    <cellStyle name="Normal 87 3" xfId="9424"/>
    <cellStyle name="Normal 87 3 2" xfId="9425"/>
    <cellStyle name="Normal 87 4" xfId="9426"/>
    <cellStyle name="Normal 87 4 2" xfId="9427"/>
    <cellStyle name="Normal 87 5" xfId="9428"/>
    <cellStyle name="Normal 88" xfId="9429"/>
    <cellStyle name="Normal 88 2" xfId="9430"/>
    <cellStyle name="Normal 88 2 2" xfId="9431"/>
    <cellStyle name="Normal 88 3" xfId="9432"/>
    <cellStyle name="Normal 88 3 2" xfId="9433"/>
    <cellStyle name="Normal 88 4" xfId="9434"/>
    <cellStyle name="Normal 89" xfId="9435"/>
    <cellStyle name="Normal 89 2" xfId="9436"/>
    <cellStyle name="Normal 89 2 2" xfId="9437"/>
    <cellStyle name="Normal 89 3" xfId="9438"/>
    <cellStyle name="Normal 89 3 2" xfId="9439"/>
    <cellStyle name="Normal 89 4" xfId="9440"/>
    <cellStyle name="Normal 9" xfId="9441"/>
    <cellStyle name="Normal 9 10" xfId="9442"/>
    <cellStyle name="Normal 9 10 2" xfId="9443"/>
    <cellStyle name="Normal 9 11" xfId="9444"/>
    <cellStyle name="Normal 9 11 2" xfId="9445"/>
    <cellStyle name="Normal 9 12" xfId="9446"/>
    <cellStyle name="Normal 9 13" xfId="9447"/>
    <cellStyle name="Normal 9 2" xfId="9448"/>
    <cellStyle name="Normal 9 2 2" xfId="9449"/>
    <cellStyle name="Normal 9 2 2 2" xfId="9450"/>
    <cellStyle name="Normal 9 2 3" xfId="9451"/>
    <cellStyle name="Normal 9 2 3 2" xfId="9452"/>
    <cellStyle name="Normal 9 2 4" xfId="9453"/>
    <cellStyle name="Normal 9 2 4 2" xfId="9454"/>
    <cellStyle name="Normal 9 2 5" xfId="9455"/>
    <cellStyle name="Normal 9 2 6" xfId="9456"/>
    <cellStyle name="Normal 9 2 6 2" xfId="9457"/>
    <cellStyle name="Normal 9 2 7" xfId="9458"/>
    <cellStyle name="Normal 9 3" xfId="9459"/>
    <cellStyle name="Normal 9 3 2" xfId="9460"/>
    <cellStyle name="Normal 9 3 2 2" xfId="9461"/>
    <cellStyle name="Normal 9 3 3" xfId="9462"/>
    <cellStyle name="Normal 9 4" xfId="9463"/>
    <cellStyle name="Normal 9 4 2" xfId="9464"/>
    <cellStyle name="Normal 9 4 2 2" xfId="9465"/>
    <cellStyle name="Normal 9 4 3" xfId="9466"/>
    <cellStyle name="Normal 9 5" xfId="9467"/>
    <cellStyle name="Normal 9 5 2" xfId="9468"/>
    <cellStyle name="Normal 9 5 2 2" xfId="9469"/>
    <cellStyle name="Normal 9 5 3" xfId="9470"/>
    <cellStyle name="Normal 9 6" xfId="9471"/>
    <cellStyle name="Normal 9 6 2" xfId="9472"/>
    <cellStyle name="Normal 9 7" xfId="9473"/>
    <cellStyle name="Normal 9 7 2" xfId="9474"/>
    <cellStyle name="Normal 9 8" xfId="9475"/>
    <cellStyle name="Normal 9 8 2" xfId="9476"/>
    <cellStyle name="Normal 9 8 2 2" xfId="9477"/>
    <cellStyle name="Normal 9 8 2 2 2" xfId="9478"/>
    <cellStyle name="Normal 9 8 2 3" xfId="9479"/>
    <cellStyle name="Normal 9 8 2 3 2" xfId="9480"/>
    <cellStyle name="Normal 9 8 2 4" xfId="9481"/>
    <cellStyle name="Normal 9 8 3" xfId="9482"/>
    <cellStyle name="Normal 9 8 3 2" xfId="9483"/>
    <cellStyle name="Normal 9 8 4" xfId="9484"/>
    <cellStyle name="Normal 9 8 4 2" xfId="9485"/>
    <cellStyle name="Normal 9 8 5" xfId="9486"/>
    <cellStyle name="Normal 9 8 6" xfId="9487"/>
    <cellStyle name="Normal 9 9" xfId="9488"/>
    <cellStyle name="Normal 9 9 2" xfId="9489"/>
    <cellStyle name="Normal 9 9 2 2" xfId="9490"/>
    <cellStyle name="Normal 9 9 3" xfId="9491"/>
    <cellStyle name="Normal 9 9 3 2" xfId="9492"/>
    <cellStyle name="Normal 9 9 4" xfId="9493"/>
    <cellStyle name="Normal 9_100713 Data Request for Statistics Center Abu Dhabi" xfId="9494"/>
    <cellStyle name="Normal 90" xfId="9495"/>
    <cellStyle name="Normal 90 2" xfId="9496"/>
    <cellStyle name="Normal 90 2 2" xfId="9497"/>
    <cellStyle name="Normal 90 3" xfId="9498"/>
    <cellStyle name="Normal 90 3 2" xfId="9499"/>
    <cellStyle name="Normal 90 4" xfId="9500"/>
    <cellStyle name="Normal 91" xfId="9501"/>
    <cellStyle name="Normal 91 2" xfId="9502"/>
    <cellStyle name="Normal 91 2 2" xfId="9503"/>
    <cellStyle name="Normal 91 3" xfId="9504"/>
    <cellStyle name="Normal 91 3 2" xfId="9505"/>
    <cellStyle name="Normal 91 4" xfId="9506"/>
    <cellStyle name="Normal_Sheet1" xfId="45"/>
    <cellStyle name="Normal_Xl0000135" xfId="9507"/>
    <cellStyle name="Normal_Xl0000135 7 2" xfId="9508"/>
    <cellStyle name="Normal_Xl0000135 7 2 2" xfId="9509"/>
    <cellStyle name="Note 10" xfId="9510"/>
    <cellStyle name="Note 10 2" xfId="9511"/>
    <cellStyle name="Note 10 2 2" xfId="9512"/>
    <cellStyle name="Note 10 3" xfId="9513"/>
    <cellStyle name="Note 11" xfId="9514"/>
    <cellStyle name="Note 11 2" xfId="9515"/>
    <cellStyle name="Note 11 2 2" xfId="9516"/>
    <cellStyle name="Note 11 3" xfId="9517"/>
    <cellStyle name="Note 12" xfId="9518"/>
    <cellStyle name="Note 12 2" xfId="9519"/>
    <cellStyle name="Note 12 2 2" xfId="9520"/>
    <cellStyle name="Note 12 3" xfId="9521"/>
    <cellStyle name="Note 13" xfId="9522"/>
    <cellStyle name="Note 13 2" xfId="9523"/>
    <cellStyle name="Note 13 2 2" xfId="9524"/>
    <cellStyle name="Note 13 3" xfId="9525"/>
    <cellStyle name="Note 14" xfId="9526"/>
    <cellStyle name="Note 14 2" xfId="9527"/>
    <cellStyle name="Note 14 2 2" xfId="9528"/>
    <cellStyle name="Note 14 3" xfId="9529"/>
    <cellStyle name="Note 15" xfId="9530"/>
    <cellStyle name="Note 15 2" xfId="9531"/>
    <cellStyle name="Note 15 2 2" xfId="9532"/>
    <cellStyle name="Note 15 3" xfId="9533"/>
    <cellStyle name="Note 16" xfId="9534"/>
    <cellStyle name="Note 16 2" xfId="9535"/>
    <cellStyle name="Note 16 2 2" xfId="9536"/>
    <cellStyle name="Note 16 3" xfId="9537"/>
    <cellStyle name="Note 17" xfId="9538"/>
    <cellStyle name="Note 17 2" xfId="9539"/>
    <cellStyle name="Note 17 2 2" xfId="9540"/>
    <cellStyle name="Note 17 3" xfId="9541"/>
    <cellStyle name="Note 18" xfId="9542"/>
    <cellStyle name="Note 18 2" xfId="9543"/>
    <cellStyle name="Note 18 2 2" xfId="9544"/>
    <cellStyle name="Note 18 3" xfId="9545"/>
    <cellStyle name="Note 19" xfId="9546"/>
    <cellStyle name="Note 19 2" xfId="9547"/>
    <cellStyle name="Note 19 2 2" xfId="9548"/>
    <cellStyle name="Note 19 3" xfId="9549"/>
    <cellStyle name="Note 2" xfId="9550"/>
    <cellStyle name="Note 2 2" xfId="9551"/>
    <cellStyle name="Note 2 2 2" xfId="9552"/>
    <cellStyle name="Note 2 3" xfId="9553"/>
    <cellStyle name="Note 2 3 2" xfId="9554"/>
    <cellStyle name="Note 2 4" xfId="9555"/>
    <cellStyle name="Note 20" xfId="9556"/>
    <cellStyle name="Note 20 2" xfId="9557"/>
    <cellStyle name="Note 20 2 2" xfId="9558"/>
    <cellStyle name="Note 20 3" xfId="9559"/>
    <cellStyle name="Note 21" xfId="9560"/>
    <cellStyle name="Note 21 2" xfId="9561"/>
    <cellStyle name="Note 21 2 2" xfId="9562"/>
    <cellStyle name="Note 21 3" xfId="9563"/>
    <cellStyle name="Note 22" xfId="9564"/>
    <cellStyle name="Note 22 2" xfId="9565"/>
    <cellStyle name="Note 22 2 2" xfId="9566"/>
    <cellStyle name="Note 22 3" xfId="9567"/>
    <cellStyle name="Note 23" xfId="9568"/>
    <cellStyle name="Note 23 2" xfId="9569"/>
    <cellStyle name="Note 23 2 2" xfId="9570"/>
    <cellStyle name="Note 23 3" xfId="9571"/>
    <cellStyle name="Note 24" xfId="9572"/>
    <cellStyle name="Note 24 2" xfId="9573"/>
    <cellStyle name="Note 24 2 2" xfId="9574"/>
    <cellStyle name="Note 24 3" xfId="9575"/>
    <cellStyle name="Note 25" xfId="9576"/>
    <cellStyle name="Note 25 2" xfId="9577"/>
    <cellStyle name="Note 25 2 2" xfId="9578"/>
    <cellStyle name="Note 25 3" xfId="9579"/>
    <cellStyle name="Note 26" xfId="9580"/>
    <cellStyle name="Note 26 2" xfId="9581"/>
    <cellStyle name="Note 26 2 2" xfId="9582"/>
    <cellStyle name="Note 26 3" xfId="9583"/>
    <cellStyle name="Note 27" xfId="9584"/>
    <cellStyle name="Note 27 2" xfId="9585"/>
    <cellStyle name="Note 27 2 2" xfId="9586"/>
    <cellStyle name="Note 27 3" xfId="9587"/>
    <cellStyle name="Note 28" xfId="9588"/>
    <cellStyle name="Note 28 2" xfId="9589"/>
    <cellStyle name="Note 28 2 2" xfId="9590"/>
    <cellStyle name="Note 28 3" xfId="9591"/>
    <cellStyle name="Note 3" xfId="9592"/>
    <cellStyle name="Note 3 2" xfId="9593"/>
    <cellStyle name="Note 3 2 2" xfId="9594"/>
    <cellStyle name="Note 3 3" xfId="9595"/>
    <cellStyle name="Note 4" xfId="9596"/>
    <cellStyle name="Note 4 2" xfId="9597"/>
    <cellStyle name="Note 4 2 2" xfId="9598"/>
    <cellStyle name="Note 4 3" xfId="9599"/>
    <cellStyle name="Note 5" xfId="9600"/>
    <cellStyle name="Note 5 2" xfId="9601"/>
    <cellStyle name="Note 5 2 2" xfId="9602"/>
    <cellStyle name="Note 5 3" xfId="9603"/>
    <cellStyle name="Note 6" xfId="9604"/>
    <cellStyle name="Note 6 2" xfId="9605"/>
    <cellStyle name="Note 6 2 2" xfId="9606"/>
    <cellStyle name="Note 6 3" xfId="9607"/>
    <cellStyle name="Note 7" xfId="9608"/>
    <cellStyle name="Note 7 2" xfId="9609"/>
    <cellStyle name="Note 7 2 2" xfId="9610"/>
    <cellStyle name="Note 7 3" xfId="9611"/>
    <cellStyle name="Note 8" xfId="9612"/>
    <cellStyle name="Note 8 2" xfId="9613"/>
    <cellStyle name="Note 8 2 2" xfId="9614"/>
    <cellStyle name="Note 8 3" xfId="9615"/>
    <cellStyle name="Note 9" xfId="9616"/>
    <cellStyle name="Note 9 2" xfId="9617"/>
    <cellStyle name="Note 9 2 2" xfId="9618"/>
    <cellStyle name="Note 9 3" xfId="9619"/>
    <cellStyle name="Output 10" xfId="9620"/>
    <cellStyle name="Output 10 2" xfId="9621"/>
    <cellStyle name="Output 10 2 2" xfId="9622"/>
    <cellStyle name="Output 10 3" xfId="9623"/>
    <cellStyle name="Output 11" xfId="9624"/>
    <cellStyle name="Output 11 2" xfId="9625"/>
    <cellStyle name="Output 11 2 2" xfId="9626"/>
    <cellStyle name="Output 11 3" xfId="9627"/>
    <cellStyle name="Output 12" xfId="9628"/>
    <cellStyle name="Output 12 2" xfId="9629"/>
    <cellStyle name="Output 12 2 2" xfId="9630"/>
    <cellStyle name="Output 12 3" xfId="9631"/>
    <cellStyle name="Output 13" xfId="9632"/>
    <cellStyle name="Output 13 2" xfId="9633"/>
    <cellStyle name="Output 13 2 2" xfId="9634"/>
    <cellStyle name="Output 13 3" xfId="9635"/>
    <cellStyle name="Output 14" xfId="9636"/>
    <cellStyle name="Output 14 2" xfId="9637"/>
    <cellStyle name="Output 14 2 2" xfId="9638"/>
    <cellStyle name="Output 14 3" xfId="9639"/>
    <cellStyle name="Output 15" xfId="9640"/>
    <cellStyle name="Output 15 2" xfId="9641"/>
    <cellStyle name="Output 15 2 2" xfId="9642"/>
    <cellStyle name="Output 15 3" xfId="9643"/>
    <cellStyle name="Output 16" xfId="9644"/>
    <cellStyle name="Output 16 2" xfId="9645"/>
    <cellStyle name="Output 16 2 2" xfId="9646"/>
    <cellStyle name="Output 16 3" xfId="9647"/>
    <cellStyle name="Output 17" xfId="9648"/>
    <cellStyle name="Output 17 2" xfId="9649"/>
    <cellStyle name="Output 17 2 2" xfId="9650"/>
    <cellStyle name="Output 17 3" xfId="9651"/>
    <cellStyle name="Output 18" xfId="9652"/>
    <cellStyle name="Output 18 2" xfId="9653"/>
    <cellStyle name="Output 18 2 2" xfId="9654"/>
    <cellStyle name="Output 18 3" xfId="9655"/>
    <cellStyle name="Output 19" xfId="9656"/>
    <cellStyle name="Output 19 2" xfId="9657"/>
    <cellStyle name="Output 19 2 2" xfId="9658"/>
    <cellStyle name="Output 19 3" xfId="9659"/>
    <cellStyle name="Output 2" xfId="9660"/>
    <cellStyle name="Output 2 2" xfId="9661"/>
    <cellStyle name="Output 2 2 2" xfId="9662"/>
    <cellStyle name="Output 2 3" xfId="9663"/>
    <cellStyle name="Output 20" xfId="9664"/>
    <cellStyle name="Output 20 2" xfId="9665"/>
    <cellStyle name="Output 20 2 2" xfId="9666"/>
    <cellStyle name="Output 20 3" xfId="9667"/>
    <cellStyle name="Output 21" xfId="9668"/>
    <cellStyle name="Output 21 2" xfId="9669"/>
    <cellStyle name="Output 21 2 2" xfId="9670"/>
    <cellStyle name="Output 21 3" xfId="9671"/>
    <cellStyle name="Output 22" xfId="9672"/>
    <cellStyle name="Output 22 2" xfId="9673"/>
    <cellStyle name="Output 22 2 2" xfId="9674"/>
    <cellStyle name="Output 22 3" xfId="9675"/>
    <cellStyle name="Output 23" xfId="9676"/>
    <cellStyle name="Output 23 2" xfId="9677"/>
    <cellStyle name="Output 23 2 2" xfId="9678"/>
    <cellStyle name="Output 23 3" xfId="9679"/>
    <cellStyle name="Output 24" xfId="9680"/>
    <cellStyle name="Output 24 2" xfId="9681"/>
    <cellStyle name="Output 24 2 2" xfId="9682"/>
    <cellStyle name="Output 24 3" xfId="9683"/>
    <cellStyle name="Output 25" xfId="9684"/>
    <cellStyle name="Output 25 2" xfId="9685"/>
    <cellStyle name="Output 25 2 2" xfId="9686"/>
    <cellStyle name="Output 25 3" xfId="9687"/>
    <cellStyle name="Output 26" xfId="9688"/>
    <cellStyle name="Output 26 2" xfId="9689"/>
    <cellStyle name="Output 26 2 2" xfId="9690"/>
    <cellStyle name="Output 26 3" xfId="9691"/>
    <cellStyle name="Output 27" xfId="9692"/>
    <cellStyle name="Output 27 2" xfId="9693"/>
    <cellStyle name="Output 27 2 2" xfId="9694"/>
    <cellStyle name="Output 27 3" xfId="9695"/>
    <cellStyle name="Output 28" xfId="9696"/>
    <cellStyle name="Output 28 2" xfId="9697"/>
    <cellStyle name="Output 28 2 2" xfId="9698"/>
    <cellStyle name="Output 28 3" xfId="9699"/>
    <cellStyle name="Output 3" xfId="9700"/>
    <cellStyle name="Output 3 2" xfId="9701"/>
    <cellStyle name="Output 3 2 2" xfId="9702"/>
    <cellStyle name="Output 3 3" xfId="9703"/>
    <cellStyle name="Output 4" xfId="9704"/>
    <cellStyle name="Output 4 2" xfId="9705"/>
    <cellStyle name="Output 4 2 2" xfId="9706"/>
    <cellStyle name="Output 4 3" xfId="9707"/>
    <cellStyle name="Output 5" xfId="9708"/>
    <cellStyle name="Output 5 2" xfId="9709"/>
    <cellStyle name="Output 5 2 2" xfId="9710"/>
    <cellStyle name="Output 5 3" xfId="9711"/>
    <cellStyle name="Output 6" xfId="9712"/>
    <cellStyle name="Output 6 2" xfId="9713"/>
    <cellStyle name="Output 6 2 2" xfId="9714"/>
    <cellStyle name="Output 6 3" xfId="9715"/>
    <cellStyle name="Output 7" xfId="9716"/>
    <cellStyle name="Output 7 2" xfId="9717"/>
    <cellStyle name="Output 7 2 2" xfId="9718"/>
    <cellStyle name="Output 7 3" xfId="9719"/>
    <cellStyle name="Output 8" xfId="9720"/>
    <cellStyle name="Output 8 2" xfId="9721"/>
    <cellStyle name="Output 8 2 2" xfId="9722"/>
    <cellStyle name="Output 8 3" xfId="9723"/>
    <cellStyle name="Output 9" xfId="9724"/>
    <cellStyle name="Output 9 2" xfId="9725"/>
    <cellStyle name="Output 9 2 2" xfId="9726"/>
    <cellStyle name="Output 9 3" xfId="9727"/>
    <cellStyle name="Percent" xfId="2" builtinId="5"/>
    <cellStyle name="Percent 2" xfId="33"/>
    <cellStyle name="Percent 2 10" xfId="9728"/>
    <cellStyle name="Percent 2 11" xfId="9729"/>
    <cellStyle name="Percent 2 2" xfId="34"/>
    <cellStyle name="Percent 2 3" xfId="9730"/>
    <cellStyle name="Percent 2 3 2" xfId="9731"/>
    <cellStyle name="Percent 2 3 3" xfId="9732"/>
    <cellStyle name="Percent 2 4" xfId="9733"/>
    <cellStyle name="Percent 2 5" xfId="9734"/>
    <cellStyle name="Percent 2 6" xfId="9735"/>
    <cellStyle name="Percent 2 7" xfId="9736"/>
    <cellStyle name="Percent 2 8" xfId="9737"/>
    <cellStyle name="Percent 2 8 2" xfId="9738"/>
    <cellStyle name="Percent 2 8 3" xfId="9739"/>
    <cellStyle name="Percent 2 9" xfId="9740"/>
    <cellStyle name="Percent 3" xfId="39"/>
    <cellStyle name="Percent 3 2" xfId="35"/>
    <cellStyle name="Percent 4" xfId="40"/>
    <cellStyle name="Percent 4 2" xfId="9741"/>
    <cellStyle name="Percent 4 3" xfId="9742"/>
    <cellStyle name="Percent 4 3 2" xfId="9743"/>
    <cellStyle name="Percent 4 4" xfId="9744"/>
    <cellStyle name="Percent 4 4 2" xfId="9745"/>
    <cellStyle name="Percent 4 5" xfId="9746"/>
    <cellStyle name="Percent 4 6" xfId="9747"/>
    <cellStyle name="Percent 5" xfId="9748"/>
    <cellStyle name="Percent 5 2" xfId="9749"/>
    <cellStyle name="Percent 5 2 2" xfId="9750"/>
    <cellStyle name="Percent 5 3" xfId="9751"/>
    <cellStyle name="Percent 5 3 2" xfId="9752"/>
    <cellStyle name="Percent 5 4" xfId="9753"/>
    <cellStyle name="Percent 6" xfId="9754"/>
    <cellStyle name="Percent 7" xfId="9755"/>
    <cellStyle name="Style 1" xfId="9756"/>
    <cellStyle name="Style 2" xfId="9757"/>
    <cellStyle name="Style 3" xfId="9758"/>
    <cellStyle name="Table Heading" xfId="9759"/>
    <cellStyle name="Table Heading 2" xfId="9760"/>
    <cellStyle name="Table Title" xfId="9761"/>
    <cellStyle name="Table Title 2" xfId="9762"/>
    <cellStyle name="Table Units" xfId="9763"/>
    <cellStyle name="Table Units 2" xfId="9764"/>
    <cellStyle name="Title 10" xfId="9765"/>
    <cellStyle name="Title 10 2" xfId="9766"/>
    <cellStyle name="Title 10 2 2" xfId="9767"/>
    <cellStyle name="Title 10 3" xfId="9768"/>
    <cellStyle name="Title 11" xfId="9769"/>
    <cellStyle name="Title 11 2" xfId="9770"/>
    <cellStyle name="Title 11 2 2" xfId="9771"/>
    <cellStyle name="Title 11 3" xfId="9772"/>
    <cellStyle name="Title 12" xfId="9773"/>
    <cellStyle name="Title 12 2" xfId="9774"/>
    <cellStyle name="Title 12 2 2" xfId="9775"/>
    <cellStyle name="Title 12 3" xfId="9776"/>
    <cellStyle name="Title 13" xfId="9777"/>
    <cellStyle name="Title 13 2" xfId="9778"/>
    <cellStyle name="Title 13 2 2" xfId="9779"/>
    <cellStyle name="Title 13 3" xfId="9780"/>
    <cellStyle name="Title 14" xfId="9781"/>
    <cellStyle name="Title 14 2" xfId="9782"/>
    <cellStyle name="Title 14 2 2" xfId="9783"/>
    <cellStyle name="Title 14 3" xfId="9784"/>
    <cellStyle name="Title 15" xfId="9785"/>
    <cellStyle name="Title 15 2" xfId="9786"/>
    <cellStyle name="Title 15 2 2" xfId="9787"/>
    <cellStyle name="Title 15 3" xfId="9788"/>
    <cellStyle name="Title 16" xfId="9789"/>
    <cellStyle name="Title 16 2" xfId="9790"/>
    <cellStyle name="Title 16 2 2" xfId="9791"/>
    <cellStyle name="Title 16 3" xfId="9792"/>
    <cellStyle name="Title 17" xfId="9793"/>
    <cellStyle name="Title 17 2" xfId="9794"/>
    <cellStyle name="Title 17 2 2" xfId="9795"/>
    <cellStyle name="Title 17 3" xfId="9796"/>
    <cellStyle name="Title 18" xfId="9797"/>
    <cellStyle name="Title 18 2" xfId="9798"/>
    <cellStyle name="Title 18 2 2" xfId="9799"/>
    <cellStyle name="Title 18 3" xfId="9800"/>
    <cellStyle name="Title 19" xfId="9801"/>
    <cellStyle name="Title 19 2" xfId="9802"/>
    <cellStyle name="Title 19 2 2" xfId="9803"/>
    <cellStyle name="Title 19 3" xfId="9804"/>
    <cellStyle name="Title 2" xfId="9805"/>
    <cellStyle name="Title 2 2" xfId="9806"/>
    <cellStyle name="Title 2 2 2" xfId="9807"/>
    <cellStyle name="Title 2 3" xfId="9808"/>
    <cellStyle name="Title 20" xfId="9809"/>
    <cellStyle name="Title 20 2" xfId="9810"/>
    <cellStyle name="Title 20 2 2" xfId="9811"/>
    <cellStyle name="Title 20 3" xfId="9812"/>
    <cellStyle name="Title 21" xfId="9813"/>
    <cellStyle name="Title 21 2" xfId="9814"/>
    <cellStyle name="Title 21 2 2" xfId="9815"/>
    <cellStyle name="Title 21 3" xfId="9816"/>
    <cellStyle name="Title 22" xfId="9817"/>
    <cellStyle name="Title 22 2" xfId="9818"/>
    <cellStyle name="Title 22 2 2" xfId="9819"/>
    <cellStyle name="Title 22 3" xfId="9820"/>
    <cellStyle name="Title 23" xfId="9821"/>
    <cellStyle name="Title 23 2" xfId="9822"/>
    <cellStyle name="Title 23 2 2" xfId="9823"/>
    <cellStyle name="Title 23 3" xfId="9824"/>
    <cellStyle name="Title 24" xfId="9825"/>
    <cellStyle name="Title 24 2" xfId="9826"/>
    <cellStyle name="Title 24 2 2" xfId="9827"/>
    <cellStyle name="Title 24 3" xfId="9828"/>
    <cellStyle name="Title 25" xfId="9829"/>
    <cellStyle name="Title 25 2" xfId="9830"/>
    <cellStyle name="Title 25 2 2" xfId="9831"/>
    <cellStyle name="Title 25 3" xfId="9832"/>
    <cellStyle name="Title 26" xfId="9833"/>
    <cellStyle name="Title 26 2" xfId="9834"/>
    <cellStyle name="Title 26 2 2" xfId="9835"/>
    <cellStyle name="Title 26 3" xfId="9836"/>
    <cellStyle name="Title 27" xfId="9837"/>
    <cellStyle name="Title 27 2" xfId="9838"/>
    <cellStyle name="Title 27 2 2" xfId="9839"/>
    <cellStyle name="Title 27 3" xfId="9840"/>
    <cellStyle name="Title 28" xfId="9841"/>
    <cellStyle name="Title 28 2" xfId="9842"/>
    <cellStyle name="Title 28 2 2" xfId="9843"/>
    <cellStyle name="Title 28 3" xfId="9844"/>
    <cellStyle name="Title 3" xfId="9845"/>
    <cellStyle name="Title 3 2" xfId="9846"/>
    <cellStyle name="Title 3 2 2" xfId="9847"/>
    <cellStyle name="Title 3 3" xfId="9848"/>
    <cellStyle name="Title 4" xfId="9849"/>
    <cellStyle name="Title 4 2" xfId="9850"/>
    <cellStyle name="Title 4 2 2" xfId="9851"/>
    <cellStyle name="Title 4 3" xfId="9852"/>
    <cellStyle name="Title 5" xfId="9853"/>
    <cellStyle name="Title 5 2" xfId="9854"/>
    <cellStyle name="Title 5 2 2" xfId="9855"/>
    <cellStyle name="Title 5 3" xfId="9856"/>
    <cellStyle name="Title 6" xfId="9857"/>
    <cellStyle name="Title 6 2" xfId="9858"/>
    <cellStyle name="Title 6 2 2" xfId="9859"/>
    <cellStyle name="Title 6 3" xfId="9860"/>
    <cellStyle name="Title 7" xfId="9861"/>
    <cellStyle name="Title 7 2" xfId="9862"/>
    <cellStyle name="Title 7 2 2" xfId="9863"/>
    <cellStyle name="Title 7 3" xfId="9864"/>
    <cellStyle name="Title 8" xfId="9865"/>
    <cellStyle name="Title 8 2" xfId="9866"/>
    <cellStyle name="Title 8 2 2" xfId="9867"/>
    <cellStyle name="Title 8 3" xfId="9868"/>
    <cellStyle name="Title 9" xfId="9869"/>
    <cellStyle name="Title 9 2" xfId="9870"/>
    <cellStyle name="Title 9 2 2" xfId="9871"/>
    <cellStyle name="Title 9 3" xfId="9872"/>
    <cellStyle name="Total 10" xfId="9873"/>
    <cellStyle name="Total 10 2" xfId="9874"/>
    <cellStyle name="Total 10 2 2" xfId="9875"/>
    <cellStyle name="Total 10 3" xfId="9876"/>
    <cellStyle name="Total 11" xfId="9877"/>
    <cellStyle name="Total 11 2" xfId="9878"/>
    <cellStyle name="Total 11 2 2" xfId="9879"/>
    <cellStyle name="Total 11 3" xfId="9880"/>
    <cellStyle name="Total 12" xfId="9881"/>
    <cellStyle name="Total 12 2" xfId="9882"/>
    <cellStyle name="Total 12 2 2" xfId="9883"/>
    <cellStyle name="Total 12 3" xfId="9884"/>
    <cellStyle name="Total 13" xfId="9885"/>
    <cellStyle name="Total 13 2" xfId="9886"/>
    <cellStyle name="Total 13 2 2" xfId="9887"/>
    <cellStyle name="Total 13 3" xfId="9888"/>
    <cellStyle name="Total 14" xfId="9889"/>
    <cellStyle name="Total 14 2" xfId="9890"/>
    <cellStyle name="Total 14 2 2" xfId="9891"/>
    <cellStyle name="Total 14 3" xfId="9892"/>
    <cellStyle name="Total 15" xfId="9893"/>
    <cellStyle name="Total 15 2" xfId="9894"/>
    <cellStyle name="Total 15 2 2" xfId="9895"/>
    <cellStyle name="Total 15 3" xfId="9896"/>
    <cellStyle name="Total 16" xfId="9897"/>
    <cellStyle name="Total 16 2" xfId="9898"/>
    <cellStyle name="Total 16 2 2" xfId="9899"/>
    <cellStyle name="Total 16 3" xfId="9900"/>
    <cellStyle name="Total 17" xfId="9901"/>
    <cellStyle name="Total 17 2" xfId="9902"/>
    <cellStyle name="Total 17 2 2" xfId="9903"/>
    <cellStyle name="Total 17 3" xfId="9904"/>
    <cellStyle name="Total 18" xfId="9905"/>
    <cellStyle name="Total 18 2" xfId="9906"/>
    <cellStyle name="Total 18 2 2" xfId="9907"/>
    <cellStyle name="Total 18 3" xfId="9908"/>
    <cellStyle name="Total 19" xfId="9909"/>
    <cellStyle name="Total 19 2" xfId="9910"/>
    <cellStyle name="Total 19 2 2" xfId="9911"/>
    <cellStyle name="Total 19 3" xfId="9912"/>
    <cellStyle name="Total 2" xfId="9913"/>
    <cellStyle name="Total 2 2" xfId="9914"/>
    <cellStyle name="Total 2 2 2" xfId="9915"/>
    <cellStyle name="Total 2 3" xfId="9916"/>
    <cellStyle name="Total 20" xfId="9917"/>
    <cellStyle name="Total 20 2" xfId="9918"/>
    <cellStyle name="Total 20 2 2" xfId="9919"/>
    <cellStyle name="Total 20 3" xfId="9920"/>
    <cellStyle name="Total 21" xfId="9921"/>
    <cellStyle name="Total 21 2" xfId="9922"/>
    <cellStyle name="Total 21 2 2" xfId="9923"/>
    <cellStyle name="Total 21 3" xfId="9924"/>
    <cellStyle name="Total 22" xfId="9925"/>
    <cellStyle name="Total 22 2" xfId="9926"/>
    <cellStyle name="Total 22 2 2" xfId="9927"/>
    <cellStyle name="Total 22 3" xfId="9928"/>
    <cellStyle name="Total 23" xfId="9929"/>
    <cellStyle name="Total 23 2" xfId="9930"/>
    <cellStyle name="Total 23 2 2" xfId="9931"/>
    <cellStyle name="Total 23 3" xfId="9932"/>
    <cellStyle name="Total 24" xfId="9933"/>
    <cellStyle name="Total 24 2" xfId="9934"/>
    <cellStyle name="Total 24 2 2" xfId="9935"/>
    <cellStyle name="Total 24 3" xfId="9936"/>
    <cellStyle name="Total 25" xfId="9937"/>
    <cellStyle name="Total 25 2" xfId="9938"/>
    <cellStyle name="Total 25 2 2" xfId="9939"/>
    <cellStyle name="Total 25 3" xfId="9940"/>
    <cellStyle name="Total 26" xfId="9941"/>
    <cellStyle name="Total 26 2" xfId="9942"/>
    <cellStyle name="Total 26 2 2" xfId="9943"/>
    <cellStyle name="Total 26 3" xfId="9944"/>
    <cellStyle name="Total 27" xfId="9945"/>
    <cellStyle name="Total 27 2" xfId="9946"/>
    <cellStyle name="Total 27 2 2" xfId="9947"/>
    <cellStyle name="Total 27 3" xfId="9948"/>
    <cellStyle name="Total 28" xfId="9949"/>
    <cellStyle name="Total 28 2" xfId="9950"/>
    <cellStyle name="Total 28 2 2" xfId="9951"/>
    <cellStyle name="Total 28 3" xfId="9952"/>
    <cellStyle name="Total 3" xfId="9953"/>
    <cellStyle name="Total 3 2" xfId="9954"/>
    <cellStyle name="Total 3 2 2" xfId="9955"/>
    <cellStyle name="Total 3 3" xfId="9956"/>
    <cellStyle name="Total 4" xfId="9957"/>
    <cellStyle name="Total 4 2" xfId="9958"/>
    <cellStyle name="Total 4 2 2" xfId="9959"/>
    <cellStyle name="Total 4 3" xfId="9960"/>
    <cellStyle name="Total 5" xfId="9961"/>
    <cellStyle name="Total 5 2" xfId="9962"/>
    <cellStyle name="Total 5 2 2" xfId="9963"/>
    <cellStyle name="Total 5 3" xfId="9964"/>
    <cellStyle name="Total 6" xfId="9965"/>
    <cellStyle name="Total 6 2" xfId="9966"/>
    <cellStyle name="Total 6 2 2" xfId="9967"/>
    <cellStyle name="Total 6 3" xfId="9968"/>
    <cellStyle name="Total 7" xfId="9969"/>
    <cellStyle name="Total 7 2" xfId="9970"/>
    <cellStyle name="Total 7 2 2" xfId="9971"/>
    <cellStyle name="Total 7 3" xfId="9972"/>
    <cellStyle name="Total 8" xfId="9973"/>
    <cellStyle name="Total 8 2" xfId="9974"/>
    <cellStyle name="Total 8 2 2" xfId="9975"/>
    <cellStyle name="Total 8 3" xfId="9976"/>
    <cellStyle name="Total 9" xfId="9977"/>
    <cellStyle name="Total 9 2" xfId="9978"/>
    <cellStyle name="Total 9 2 2" xfId="9979"/>
    <cellStyle name="Total 9 3" xfId="9980"/>
    <cellStyle name="Warning Text 10" xfId="9981"/>
    <cellStyle name="Warning Text 10 2" xfId="9982"/>
    <cellStyle name="Warning Text 10 2 2" xfId="9983"/>
    <cellStyle name="Warning Text 10 3" xfId="9984"/>
    <cellStyle name="Warning Text 11" xfId="9985"/>
    <cellStyle name="Warning Text 11 2" xfId="9986"/>
    <cellStyle name="Warning Text 11 2 2" xfId="9987"/>
    <cellStyle name="Warning Text 11 3" xfId="9988"/>
    <cellStyle name="Warning Text 12" xfId="9989"/>
    <cellStyle name="Warning Text 12 2" xfId="9990"/>
    <cellStyle name="Warning Text 12 2 2" xfId="9991"/>
    <cellStyle name="Warning Text 12 3" xfId="9992"/>
    <cellStyle name="Warning Text 13" xfId="9993"/>
    <cellStyle name="Warning Text 13 2" xfId="9994"/>
    <cellStyle name="Warning Text 13 2 2" xfId="9995"/>
    <cellStyle name="Warning Text 13 3" xfId="9996"/>
    <cellStyle name="Warning Text 14" xfId="9997"/>
    <cellStyle name="Warning Text 14 2" xfId="9998"/>
    <cellStyle name="Warning Text 14 2 2" xfId="9999"/>
    <cellStyle name="Warning Text 14 3" xfId="10000"/>
    <cellStyle name="Warning Text 15" xfId="10001"/>
    <cellStyle name="Warning Text 15 2" xfId="10002"/>
    <cellStyle name="Warning Text 15 2 2" xfId="10003"/>
    <cellStyle name="Warning Text 15 3" xfId="10004"/>
    <cellStyle name="Warning Text 16" xfId="10005"/>
    <cellStyle name="Warning Text 16 2" xfId="10006"/>
    <cellStyle name="Warning Text 16 2 2" xfId="10007"/>
    <cellStyle name="Warning Text 16 3" xfId="10008"/>
    <cellStyle name="Warning Text 17" xfId="10009"/>
    <cellStyle name="Warning Text 17 2" xfId="10010"/>
    <cellStyle name="Warning Text 17 2 2" xfId="10011"/>
    <cellStyle name="Warning Text 17 3" xfId="10012"/>
    <cellStyle name="Warning Text 18" xfId="10013"/>
    <cellStyle name="Warning Text 18 2" xfId="10014"/>
    <cellStyle name="Warning Text 18 2 2" xfId="10015"/>
    <cellStyle name="Warning Text 18 3" xfId="10016"/>
    <cellStyle name="Warning Text 19" xfId="10017"/>
    <cellStyle name="Warning Text 19 2" xfId="10018"/>
    <cellStyle name="Warning Text 19 2 2" xfId="10019"/>
    <cellStyle name="Warning Text 19 3" xfId="10020"/>
    <cellStyle name="Warning Text 2" xfId="10021"/>
    <cellStyle name="Warning Text 2 2" xfId="10022"/>
    <cellStyle name="Warning Text 2 2 2" xfId="10023"/>
    <cellStyle name="Warning Text 2 3" xfId="10024"/>
    <cellStyle name="Warning Text 20" xfId="10025"/>
    <cellStyle name="Warning Text 20 2" xfId="10026"/>
    <cellStyle name="Warning Text 20 2 2" xfId="10027"/>
    <cellStyle name="Warning Text 20 3" xfId="10028"/>
    <cellStyle name="Warning Text 21" xfId="10029"/>
    <cellStyle name="Warning Text 21 2" xfId="10030"/>
    <cellStyle name="Warning Text 21 2 2" xfId="10031"/>
    <cellStyle name="Warning Text 21 3" xfId="10032"/>
    <cellStyle name="Warning Text 22" xfId="10033"/>
    <cellStyle name="Warning Text 22 2" xfId="10034"/>
    <cellStyle name="Warning Text 22 2 2" xfId="10035"/>
    <cellStyle name="Warning Text 22 3" xfId="10036"/>
    <cellStyle name="Warning Text 23" xfId="10037"/>
    <cellStyle name="Warning Text 23 2" xfId="10038"/>
    <cellStyle name="Warning Text 23 2 2" xfId="10039"/>
    <cellStyle name="Warning Text 23 3" xfId="10040"/>
    <cellStyle name="Warning Text 24" xfId="10041"/>
    <cellStyle name="Warning Text 24 2" xfId="10042"/>
    <cellStyle name="Warning Text 24 2 2" xfId="10043"/>
    <cellStyle name="Warning Text 24 3" xfId="10044"/>
    <cellStyle name="Warning Text 25" xfId="10045"/>
    <cellStyle name="Warning Text 25 2" xfId="10046"/>
    <cellStyle name="Warning Text 25 2 2" xfId="10047"/>
    <cellStyle name="Warning Text 25 3" xfId="10048"/>
    <cellStyle name="Warning Text 26" xfId="10049"/>
    <cellStyle name="Warning Text 26 2" xfId="10050"/>
    <cellStyle name="Warning Text 26 2 2" xfId="10051"/>
    <cellStyle name="Warning Text 26 3" xfId="10052"/>
    <cellStyle name="Warning Text 27" xfId="10053"/>
    <cellStyle name="Warning Text 27 2" xfId="10054"/>
    <cellStyle name="Warning Text 27 2 2" xfId="10055"/>
    <cellStyle name="Warning Text 27 3" xfId="10056"/>
    <cellStyle name="Warning Text 28" xfId="10057"/>
    <cellStyle name="Warning Text 28 2" xfId="10058"/>
    <cellStyle name="Warning Text 28 2 2" xfId="10059"/>
    <cellStyle name="Warning Text 28 3" xfId="10060"/>
    <cellStyle name="Warning Text 3" xfId="10061"/>
    <cellStyle name="Warning Text 3 2" xfId="10062"/>
    <cellStyle name="Warning Text 3 2 2" xfId="10063"/>
    <cellStyle name="Warning Text 3 3" xfId="10064"/>
    <cellStyle name="Warning Text 4" xfId="10065"/>
    <cellStyle name="Warning Text 4 2" xfId="10066"/>
    <cellStyle name="Warning Text 4 2 2" xfId="10067"/>
    <cellStyle name="Warning Text 4 3" xfId="10068"/>
    <cellStyle name="Warning Text 5" xfId="10069"/>
    <cellStyle name="Warning Text 5 2" xfId="10070"/>
    <cellStyle name="Warning Text 5 2 2" xfId="10071"/>
    <cellStyle name="Warning Text 5 3" xfId="10072"/>
    <cellStyle name="Warning Text 6" xfId="10073"/>
    <cellStyle name="Warning Text 6 2" xfId="10074"/>
    <cellStyle name="Warning Text 6 2 2" xfId="10075"/>
    <cellStyle name="Warning Text 6 3" xfId="10076"/>
    <cellStyle name="Warning Text 7" xfId="10077"/>
    <cellStyle name="Warning Text 7 2" xfId="10078"/>
    <cellStyle name="Warning Text 7 2 2" xfId="10079"/>
    <cellStyle name="Warning Text 7 3" xfId="10080"/>
    <cellStyle name="Warning Text 8" xfId="10081"/>
    <cellStyle name="Warning Text 8 2" xfId="10082"/>
    <cellStyle name="Warning Text 8 2 2" xfId="10083"/>
    <cellStyle name="Warning Text 8 3" xfId="10084"/>
    <cellStyle name="Warning Text 9" xfId="10085"/>
    <cellStyle name="Warning Text 9 2" xfId="10086"/>
    <cellStyle name="Warning Text 9 2 2" xfId="10087"/>
    <cellStyle name="Warning Text 9 3" xfId="10088"/>
    <cellStyle name="عادي_4Assist" xfId="10089"/>
    <cellStyle name="عملة [0]_4Assist" xfId="10090"/>
    <cellStyle name="عملة_4Assist" xfId="10091"/>
    <cellStyle name="فاصلة [0]_internetضياء" xfId="10092"/>
    <cellStyle name="فاصلة_internetضياء" xfId="10093"/>
  </cellStyles>
  <dxfs count="19">
    <dxf>
      <font>
        <b/>
        <strike val="0"/>
        <outline val="0"/>
        <shadow val="0"/>
        <u val="none"/>
        <vertAlign val="baseline"/>
        <sz val="11"/>
        <color theme="0" tint="-0.34998626667073579"/>
        <name val="Calibri"/>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0" tint="-0.34998626667073579"/>
        <name val="Calibri"/>
        <scheme val="none"/>
      </font>
      <fill>
        <patternFill patternType="none">
          <fgColor indexed="64"/>
          <bgColor indexed="65"/>
        </patternFill>
      </fill>
      <alignment horizontal="right" vertical="center" textRotation="0" wrapText="0" relativeIndent="0" justifyLastLine="0" shrinkToFit="0" readingOrder="0"/>
    </dxf>
    <dxf>
      <font>
        <b val="0"/>
        <i val="0"/>
        <strike val="0"/>
        <condense val="0"/>
        <extend val="0"/>
        <outline val="0"/>
        <shadow val="0"/>
        <u val="none"/>
        <vertAlign val="baseline"/>
        <sz val="11"/>
        <color theme="0" tint="-0.34998626667073579"/>
        <name val="Calibri"/>
        <scheme val="none"/>
      </font>
      <fill>
        <patternFill patternType="none">
          <fgColor indexed="64"/>
          <bgColor indexed="65"/>
        </patternFill>
      </fill>
      <alignment horizontal="right" vertical="center" textRotation="0" wrapText="0" relativeIndent="0" justifyLastLine="0" shrinkToFit="0" readingOrder="0"/>
    </dxf>
    <dxf>
      <font>
        <b val="0"/>
        <i val="0"/>
        <strike val="0"/>
        <condense val="0"/>
        <extend val="0"/>
        <outline val="0"/>
        <shadow val="0"/>
        <u val="none"/>
        <vertAlign val="baseline"/>
        <sz val="11"/>
        <color theme="0" tint="-0.34998626667073579"/>
        <name val="Calibri"/>
        <scheme val="none"/>
      </font>
      <fill>
        <patternFill patternType="none">
          <fgColor indexed="64"/>
          <bgColor indexed="65"/>
        </patternFill>
      </fill>
      <alignment horizontal="right" vertical="center" textRotation="0" wrapText="0" relativeIndent="0" justifyLastLine="0" shrinkToFit="0" readingOrder="0"/>
    </dxf>
    <dxf>
      <font>
        <b val="0"/>
        <i val="0"/>
        <strike val="0"/>
        <condense val="0"/>
        <extend val="0"/>
        <outline val="0"/>
        <shadow val="0"/>
        <u val="none"/>
        <vertAlign val="baseline"/>
        <sz val="11"/>
        <color theme="0" tint="-0.34998626667073579"/>
        <name val="Calibri"/>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theme="0" tint="-0.34998626667073579"/>
        <name val="Calibri"/>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theme="0" tint="-0.34998626667073579"/>
        <name val="Calibri"/>
        <scheme val="none"/>
      </font>
      <fill>
        <patternFill patternType="none">
          <fgColor indexed="64"/>
          <bgColor indexed="65"/>
        </patternFill>
      </fill>
      <alignment horizontal="right" vertical="center" textRotation="0" wrapText="0" relativeIndent="0" justifyLastLine="0" shrinkToFit="0" readingOrder="0"/>
    </dxf>
    <dxf>
      <font>
        <b val="0"/>
        <i val="0"/>
        <strike val="0"/>
        <condense val="0"/>
        <extend val="0"/>
        <outline val="0"/>
        <shadow val="0"/>
        <u val="none"/>
        <vertAlign val="baseline"/>
        <sz val="11"/>
        <color theme="0" tint="-0.34998626667073579"/>
        <name val="Calibri"/>
        <scheme val="none"/>
      </font>
      <fill>
        <patternFill patternType="none">
          <fgColor indexed="64"/>
          <bgColor indexed="65"/>
        </patternFill>
      </fill>
      <alignment horizontal="right" vertical="center" textRotation="0" wrapText="0" relativeIndent="0" justifyLastLine="0" shrinkToFit="0" readingOrder="0"/>
    </dxf>
    <dxf>
      <font>
        <b val="0"/>
        <i val="0"/>
        <strike val="0"/>
        <condense val="0"/>
        <extend val="0"/>
        <outline val="0"/>
        <shadow val="0"/>
        <u val="none"/>
        <vertAlign val="baseline"/>
        <sz val="11"/>
        <color theme="0" tint="-0.34998626667073579"/>
        <name val="Calibri"/>
        <scheme val="none"/>
      </font>
      <fill>
        <patternFill patternType="none">
          <fgColor indexed="64"/>
          <bgColor indexed="65"/>
        </patternFill>
      </fill>
      <alignment horizontal="right" vertical="center" textRotation="0" wrapText="0" relativeIndent="0" justifyLastLine="0" shrinkToFit="0" readingOrder="0"/>
    </dxf>
    <dxf>
      <font>
        <b val="0"/>
        <i val="0"/>
        <strike val="0"/>
        <condense val="0"/>
        <extend val="0"/>
        <outline val="0"/>
        <shadow val="0"/>
        <u val="none"/>
        <vertAlign val="baseline"/>
        <sz val="11"/>
        <color theme="0" tint="-0.34998626667073579"/>
        <name val="Calibri"/>
        <scheme val="none"/>
      </font>
      <fill>
        <patternFill patternType="none">
          <fgColor indexed="64"/>
          <bgColor indexed="65"/>
        </patternFill>
      </fill>
      <alignment horizontal="right" vertical="center" textRotation="0" wrapText="0" relativeIndent="0" justifyLastLine="0" shrinkToFit="0" readingOrder="0"/>
    </dxf>
    <dxf>
      <font>
        <b val="0"/>
        <i val="0"/>
        <strike val="0"/>
        <condense val="0"/>
        <extend val="0"/>
        <outline val="0"/>
        <shadow val="0"/>
        <u val="none"/>
        <vertAlign val="baseline"/>
        <sz val="11"/>
        <color theme="0" tint="-0.34998626667073579"/>
        <name val="Calibri"/>
        <scheme val="none"/>
      </font>
      <fill>
        <patternFill patternType="none">
          <fgColor indexed="64"/>
          <bgColor indexed="65"/>
        </patternFill>
      </fill>
      <alignment horizontal="right" vertical="center" textRotation="0" wrapText="0" relativeIndent="0" justifyLastLine="0" shrinkToFit="0" readingOrder="0"/>
    </dxf>
    <dxf>
      <font>
        <b val="0"/>
        <i val="0"/>
        <strike val="0"/>
        <condense val="0"/>
        <extend val="0"/>
        <outline val="0"/>
        <shadow val="0"/>
        <u val="none"/>
        <vertAlign val="baseline"/>
        <sz val="11"/>
        <color theme="0" tint="-0.34998626667073579"/>
        <name val="Calibri"/>
        <scheme val="none"/>
      </font>
      <fill>
        <patternFill patternType="none">
          <fgColor indexed="64"/>
          <bgColor indexed="65"/>
        </patternFill>
      </fill>
      <alignment horizontal="right" vertical="center" textRotation="0" wrapText="0" relativeIndent="0" justifyLastLine="0" shrinkToFit="0" readingOrder="0"/>
    </dxf>
    <dxf>
      <font>
        <b val="0"/>
        <i val="0"/>
        <strike val="0"/>
        <condense val="0"/>
        <extend val="0"/>
        <outline val="0"/>
        <shadow val="0"/>
        <u val="none"/>
        <vertAlign val="baseline"/>
        <sz val="11"/>
        <color theme="0" tint="-0.34998626667073579"/>
        <name val="Calibri"/>
        <scheme val="none"/>
      </font>
      <fill>
        <patternFill patternType="none">
          <fgColor indexed="64"/>
          <bgColor indexed="65"/>
        </patternFill>
      </fill>
      <alignment horizontal="right" vertical="center" textRotation="0" wrapText="0" relativeIndent="0" justifyLastLine="0" shrinkToFit="0" readingOrder="0"/>
    </dxf>
    <dxf>
      <font>
        <b val="0"/>
        <strike val="0"/>
        <outline val="0"/>
        <shadow val="0"/>
        <u val="none"/>
        <vertAlign val="baseline"/>
        <sz val="11"/>
        <color auto="1"/>
        <name val="Calibri"/>
        <scheme val="none"/>
      </font>
      <fill>
        <patternFill patternType="none">
          <fgColor indexed="64"/>
          <bgColor auto="1"/>
        </patternFill>
      </fill>
      <alignment horizontal="right" vertical="center" textRotation="0" wrapText="0" indent="0" justifyLastLine="0" shrinkToFit="0" readingOrder="0"/>
    </dxf>
    <dxf>
      <font>
        <b val="0"/>
        <strike val="0"/>
        <outline val="0"/>
        <shadow val="0"/>
        <u val="none"/>
        <vertAlign val="baseline"/>
        <sz val="10"/>
        <color auto="1"/>
        <name val="Calibri"/>
        <scheme val="none"/>
      </font>
      <fill>
        <patternFill patternType="none">
          <fgColor indexed="64"/>
          <bgColor auto="1"/>
        </patternFill>
      </fill>
      <alignment horizontal="right" vertical="center" textRotation="0" wrapText="0" indent="0" justifyLastLine="0" shrinkToFit="0" readingOrder="0"/>
    </dxf>
    <dxf>
      <font>
        <b val="0"/>
        <strike val="0"/>
        <outline val="0"/>
        <shadow val="0"/>
        <u val="none"/>
        <vertAlign val="baseline"/>
        <sz val="10"/>
        <color auto="1"/>
        <name val="Calibri"/>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none">
          <fgColor indexed="64"/>
          <bgColor auto="1"/>
        </patternFill>
      </fill>
      <alignment horizontal="right" vertical="center" textRotation="0" wrapText="0" indent="2" justifyLastLine="0" shrinkToFit="0" readingOrder="0"/>
    </dxf>
    <dxf>
      <font>
        <b/>
        <strike val="0"/>
        <outline val="0"/>
        <shadow val="0"/>
        <u val="none"/>
        <vertAlign val="baseline"/>
        <sz val="11"/>
        <color auto="1"/>
        <name val="Calibri"/>
        <scheme val="none"/>
      </font>
      <fill>
        <patternFill patternType="none">
          <fgColor indexed="64"/>
          <bgColor indexed="65"/>
        </patternFill>
      </fill>
      <alignment horizontal="general" vertical="center" textRotation="0" wrapText="0" indent="0" justifyLastLine="0" shrinkToFit="0" readingOrder="0"/>
    </dxf>
    <dxf>
      <font>
        <b/>
        <strike val="0"/>
        <outline val="0"/>
        <shadow val="0"/>
        <u val="none"/>
        <vertAlign val="baseline"/>
        <sz val="11"/>
        <color auto="1"/>
        <name val="Calibri"/>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9" defaultPivotStyle="PivotStyleLight16"/>
  <colors>
    <mruColors>
      <color rgb="FFF7C037"/>
      <color rgb="FFDE0000"/>
      <color rgb="FFB2B2B2"/>
      <color rgb="FFE63723"/>
      <color rgb="FFB4985A"/>
      <color rgb="FFBE9B5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76839977517545"/>
          <c:y val="5.7377362713381758E-2"/>
          <c:w val="0.76238685292039865"/>
          <c:h val="0.69207552544304063"/>
        </c:manualLayout>
      </c:layout>
      <c:barChart>
        <c:barDir val="col"/>
        <c:grouping val="clustered"/>
        <c:varyColors val="0"/>
        <c:ser>
          <c:idx val="0"/>
          <c:order val="0"/>
          <c:tx>
            <c:strRef>
              <c:f>GDP!$F$209</c:f>
              <c:strCache>
                <c:ptCount val="1"/>
                <c:pt idx="0">
                  <c:v>GDP </c:v>
                </c:pt>
              </c:strCache>
            </c:strRef>
          </c:tx>
          <c:spPr>
            <a:solidFill>
              <a:srgbClr val="948A54"/>
            </a:solidFill>
          </c:spPr>
          <c:invertIfNegative val="0"/>
          <c:cat>
            <c:numRef>
              <c:f>GDP!$H$208:$I$208</c:f>
              <c:numCache>
                <c:formatCode>General</c:formatCode>
                <c:ptCount val="2"/>
                <c:pt idx="0">
                  <c:v>2010</c:v>
                </c:pt>
                <c:pt idx="1">
                  <c:v>2011</c:v>
                </c:pt>
              </c:numCache>
            </c:numRef>
          </c:cat>
          <c:val>
            <c:numRef>
              <c:f>GDP!$H$209:$I$209</c:f>
              <c:numCache>
                <c:formatCode>_-* #,##0_-;\-* #,##0_-;_-* "-"??_-;_-@_-</c:formatCode>
                <c:ptCount val="2"/>
                <c:pt idx="0" formatCode="#,##0">
                  <c:v>620316</c:v>
                </c:pt>
                <c:pt idx="1">
                  <c:v>806031</c:v>
                </c:pt>
              </c:numCache>
            </c:numRef>
          </c:val>
        </c:ser>
        <c:ser>
          <c:idx val="1"/>
          <c:order val="1"/>
          <c:tx>
            <c:strRef>
              <c:f>GDP!$F$210</c:f>
              <c:strCache>
                <c:ptCount val="1"/>
                <c:pt idx="0">
                  <c:v>Total Exports</c:v>
                </c:pt>
              </c:strCache>
            </c:strRef>
          </c:tx>
          <c:spPr>
            <a:solidFill>
              <a:srgbClr val="E63723"/>
            </a:solidFill>
          </c:spPr>
          <c:invertIfNegative val="0"/>
          <c:cat>
            <c:numRef>
              <c:f>GDP!$H$208:$I$208</c:f>
              <c:numCache>
                <c:formatCode>General</c:formatCode>
                <c:ptCount val="2"/>
                <c:pt idx="0">
                  <c:v>2010</c:v>
                </c:pt>
                <c:pt idx="1">
                  <c:v>2011</c:v>
                </c:pt>
              </c:numCache>
            </c:numRef>
          </c:cat>
          <c:val>
            <c:numRef>
              <c:f>GDP!$H$210:$I$210</c:f>
              <c:numCache>
                <c:formatCode>#,##0</c:formatCode>
                <c:ptCount val="2"/>
                <c:pt idx="0">
                  <c:v>300702.08477700001</c:v>
                </c:pt>
                <c:pt idx="1">
                  <c:v>416483.97865189059</c:v>
                </c:pt>
              </c:numCache>
            </c:numRef>
          </c:val>
        </c:ser>
        <c:dLbls>
          <c:showLegendKey val="0"/>
          <c:showVal val="0"/>
          <c:showCatName val="0"/>
          <c:showSerName val="0"/>
          <c:showPercent val="0"/>
          <c:showBubbleSize val="0"/>
        </c:dLbls>
        <c:gapWidth val="333"/>
        <c:overlap val="-36"/>
        <c:axId val="111731840"/>
        <c:axId val="111733376"/>
      </c:barChart>
      <c:catAx>
        <c:axId val="1117318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733376"/>
        <c:crosses val="autoZero"/>
        <c:auto val="1"/>
        <c:lblAlgn val="ctr"/>
        <c:lblOffset val="100"/>
        <c:noMultiLvlLbl val="0"/>
      </c:catAx>
      <c:valAx>
        <c:axId val="111733376"/>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731840"/>
        <c:crosses val="autoZero"/>
        <c:crossBetween val="between"/>
      </c:valAx>
    </c:plotArea>
    <c:legend>
      <c:legendPos val="r"/>
      <c:layout>
        <c:manualLayout>
          <c:xMode val="edge"/>
          <c:yMode val="edge"/>
          <c:wMode val="edge"/>
          <c:hMode val="edge"/>
          <c:x val="0.20030031129829703"/>
          <c:y val="0.8096488465257633"/>
          <c:w val="0.87745040590856371"/>
          <c:h val="0.99655237832113097"/>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343767174254552E-2"/>
          <c:y val="0.12090690316042264"/>
          <c:w val="0.49608808781547276"/>
          <c:h val="0.87909309683959858"/>
        </c:manualLayout>
      </c:layout>
      <c:pieChart>
        <c:varyColors val="1"/>
        <c:ser>
          <c:idx val="0"/>
          <c:order val="0"/>
          <c:spPr>
            <a:scene3d>
              <a:camera prst="orthographicFront"/>
              <a:lightRig rig="threePt" dir="t"/>
            </a:scene3d>
            <a:sp3d>
              <a:bevelB/>
            </a:sp3d>
          </c:spPr>
          <c:dPt>
            <c:idx val="0"/>
            <c:bubble3D val="0"/>
            <c:spPr>
              <a:solidFill>
                <a:srgbClr val="828182"/>
              </a:solidFill>
              <a:scene3d>
                <a:camera prst="orthographicFront"/>
                <a:lightRig rig="threePt" dir="t"/>
              </a:scene3d>
              <a:sp3d>
                <a:bevelB/>
              </a:sp3d>
            </c:spPr>
          </c:dPt>
          <c:dPt>
            <c:idx val="1"/>
            <c:bubble3D val="0"/>
            <c:spPr>
              <a:solidFill>
                <a:schemeClr val="accent6">
                  <a:lumMod val="75000"/>
                </a:schemeClr>
              </a:solidFill>
              <a:scene3d>
                <a:camera prst="orthographicFront"/>
                <a:lightRig rig="threePt" dir="t"/>
              </a:scene3d>
              <a:sp3d>
                <a:bevelB/>
              </a:sp3d>
            </c:spPr>
          </c:dPt>
          <c:dPt>
            <c:idx val="2"/>
            <c:bubble3D val="0"/>
            <c:spPr>
              <a:solidFill>
                <a:srgbClr val="948A54"/>
              </a:solidFill>
              <a:scene3d>
                <a:camera prst="orthographicFront"/>
                <a:lightRig rig="threePt" dir="t"/>
              </a:scene3d>
              <a:sp3d>
                <a:bevelB/>
              </a:sp3d>
            </c:spPr>
          </c:dPt>
          <c:dPt>
            <c:idx val="3"/>
            <c:bubble3D val="0"/>
            <c:spPr>
              <a:solidFill>
                <a:srgbClr val="E63723"/>
              </a:solidFill>
              <a:scene3d>
                <a:camera prst="orthographicFront"/>
                <a:lightRig rig="threePt" dir="t"/>
              </a:scene3d>
              <a:sp3d>
                <a:bevelB/>
              </a:sp3d>
            </c:spPr>
          </c:dPt>
          <c:dPt>
            <c:idx val="4"/>
            <c:bubble3D val="0"/>
            <c:spPr>
              <a:solidFill>
                <a:schemeClr val="accent3">
                  <a:lumMod val="75000"/>
                </a:schemeClr>
              </a:solidFill>
              <a:scene3d>
                <a:camera prst="orthographicFront"/>
                <a:lightRig rig="threePt" dir="t"/>
              </a:scene3d>
              <a:sp3d>
                <a:bevelB/>
              </a:sp3d>
            </c:spPr>
          </c:dPt>
          <c:dLbls>
            <c:txPr>
              <a:bodyPr/>
              <a:lstStyle/>
              <a:p>
                <a:pPr>
                  <a:defRPr sz="12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1"/>
          </c:dLbls>
          <c:cat>
            <c:strRef>
              <c:f>GovFinance!$A$50:$A$54</c:f>
              <c:strCache>
                <c:ptCount val="5"/>
                <c:pt idx="0">
                  <c:v>Recurrent department expenditure</c:v>
                </c:pt>
                <c:pt idx="1">
                  <c:v>Development expenditure</c:v>
                </c:pt>
                <c:pt idx="2">
                  <c:v>Contribution to the federal government</c:v>
                </c:pt>
                <c:pt idx="3">
                  <c:v>Aid and loans</c:v>
                </c:pt>
                <c:pt idx="4">
                  <c:v>Capital payments</c:v>
                </c:pt>
              </c:strCache>
            </c:strRef>
          </c:cat>
          <c:val>
            <c:numRef>
              <c:f>GovFinance!$E$50:$E$54</c:f>
              <c:numCache>
                <c:formatCode>0.0</c:formatCode>
                <c:ptCount val="5"/>
                <c:pt idx="0">
                  <c:v>26.802621524316951</c:v>
                </c:pt>
                <c:pt idx="1">
                  <c:v>9.7134455593600588</c:v>
                </c:pt>
                <c:pt idx="2">
                  <c:v>30.900051594031115</c:v>
                </c:pt>
                <c:pt idx="3">
                  <c:v>25.723282504093213</c:v>
                </c:pt>
                <c:pt idx="4">
                  <c:v>6.8605988181986612</c:v>
                </c:pt>
              </c:numCache>
            </c:numRef>
          </c:val>
        </c:ser>
        <c:ser>
          <c:idx val="1"/>
          <c:order val="1"/>
          <c:dPt>
            <c:idx val="0"/>
            <c:bubble3D val="0"/>
          </c:dPt>
          <c:dLbls>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dLbls>
          <c:cat>
            <c:strRef>
              <c:f>GovFinance!$A$50:$A$54</c:f>
              <c:strCache>
                <c:ptCount val="5"/>
                <c:pt idx="0">
                  <c:v>Recurrent department expenditure</c:v>
                </c:pt>
                <c:pt idx="1">
                  <c:v>Development expenditure</c:v>
                </c:pt>
                <c:pt idx="2">
                  <c:v>Contribution to the federal government</c:v>
                </c:pt>
                <c:pt idx="3">
                  <c:v>Aid and loans</c:v>
                </c:pt>
                <c:pt idx="4">
                  <c:v>Capital payments</c:v>
                </c:pt>
              </c:strCache>
            </c:strRef>
          </c:cat>
          <c:val>
            <c:numLit>
              <c:formatCode>General</c:formatCode>
              <c:ptCount val="1"/>
              <c:pt idx="0">
                <c:v>0</c:v>
              </c:pt>
            </c:numLit>
          </c:val>
        </c:ser>
        <c:ser>
          <c:idx val="2"/>
          <c:order val="2"/>
          <c:dPt>
            <c:idx val="0"/>
            <c:bubble3D val="0"/>
          </c:dPt>
          <c:dLbls>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dLbls>
          <c:cat>
            <c:strRef>
              <c:f>GovFinance!$A$50:$A$54</c:f>
              <c:strCache>
                <c:ptCount val="5"/>
                <c:pt idx="0">
                  <c:v>Recurrent department expenditure</c:v>
                </c:pt>
                <c:pt idx="1">
                  <c:v>Development expenditure</c:v>
                </c:pt>
                <c:pt idx="2">
                  <c:v>Contribution to the federal government</c:v>
                </c:pt>
                <c:pt idx="3">
                  <c:v>Aid and loans</c:v>
                </c:pt>
                <c:pt idx="4">
                  <c:v>Capital payments</c:v>
                </c:pt>
              </c:strCache>
            </c:strRef>
          </c:cat>
          <c:val>
            <c:numLit>
              <c:formatCode>General</c:formatCode>
              <c:ptCount val="1"/>
              <c:pt idx="0">
                <c:v>0</c:v>
              </c:pt>
            </c:numLit>
          </c:val>
        </c:ser>
        <c:ser>
          <c:idx val="3"/>
          <c:order val="3"/>
          <c:dPt>
            <c:idx val="0"/>
            <c:bubble3D val="0"/>
          </c:dPt>
          <c:dLbls>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dLbls>
          <c:cat>
            <c:strRef>
              <c:f>GovFinance!$A$50:$A$54</c:f>
              <c:strCache>
                <c:ptCount val="5"/>
                <c:pt idx="0">
                  <c:v>Recurrent department expenditure</c:v>
                </c:pt>
                <c:pt idx="1">
                  <c:v>Development expenditure</c:v>
                </c:pt>
                <c:pt idx="2">
                  <c:v>Contribution to the federal government</c:v>
                </c:pt>
                <c:pt idx="3">
                  <c:v>Aid and loans</c:v>
                </c:pt>
                <c:pt idx="4">
                  <c:v>Capital payments</c:v>
                </c:pt>
              </c:strCache>
            </c:strRef>
          </c:cat>
          <c:val>
            <c:numLit>
              <c:formatCode>General</c:formatCode>
              <c:ptCount val="1"/>
              <c:pt idx="0">
                <c:v>0</c:v>
              </c:pt>
            </c:numLit>
          </c:val>
        </c:ser>
        <c:ser>
          <c:idx val="4"/>
          <c:order val="4"/>
          <c:dPt>
            <c:idx val="0"/>
            <c:bubble3D val="0"/>
          </c:dPt>
          <c:dLbls>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dLbls>
          <c:cat>
            <c:strRef>
              <c:f>GovFinance!$A$50:$A$54</c:f>
              <c:strCache>
                <c:ptCount val="5"/>
                <c:pt idx="0">
                  <c:v>Recurrent department expenditure</c:v>
                </c:pt>
                <c:pt idx="1">
                  <c:v>Development expenditure</c:v>
                </c:pt>
                <c:pt idx="2">
                  <c:v>Contribution to the federal government</c:v>
                </c:pt>
                <c:pt idx="3">
                  <c:v>Aid and loans</c:v>
                </c:pt>
                <c:pt idx="4">
                  <c:v>Capital payments</c:v>
                </c:pt>
              </c:strCache>
            </c:strRef>
          </c:cat>
          <c:val>
            <c:numLit>
              <c:formatCode>General</c:formatCode>
              <c:ptCount val="1"/>
              <c:pt idx="0">
                <c:v>0</c:v>
              </c:pt>
            </c:numLit>
          </c:val>
        </c:ser>
        <c:ser>
          <c:idx val="5"/>
          <c:order val="5"/>
          <c:dPt>
            <c:idx val="0"/>
            <c:bubble3D val="0"/>
          </c:dPt>
          <c:dLbls>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1"/>
          </c:dLbls>
          <c:cat>
            <c:strRef>
              <c:f>GovFinance!$A$50:$A$54</c:f>
              <c:strCache>
                <c:ptCount val="5"/>
                <c:pt idx="0">
                  <c:v>Recurrent department expenditure</c:v>
                </c:pt>
                <c:pt idx="1">
                  <c:v>Development expenditure</c:v>
                </c:pt>
                <c:pt idx="2">
                  <c:v>Contribution to the federal government</c:v>
                </c:pt>
                <c:pt idx="3">
                  <c:v>Aid and loans</c:v>
                </c:pt>
                <c:pt idx="4">
                  <c:v>Capital payments</c:v>
                </c:pt>
              </c:strCache>
            </c:strRef>
          </c:cat>
          <c:val>
            <c:numLit>
              <c:formatCode>General</c:formatCode>
              <c:ptCount val="1"/>
              <c:pt idx="0">
                <c:v>0</c:v>
              </c:pt>
            </c:numLit>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53406806590647737"/>
          <c:y val="0.18438456149156654"/>
          <c:w val="0.9695892695687286"/>
          <c:h val="0.93432129748721648"/>
        </c:manualLayout>
      </c:layout>
      <c:overlay val="0"/>
      <c:txPr>
        <a:bodyPr/>
        <a:lstStyle/>
        <a:p>
          <a:pPr>
            <a:defRPr sz="650"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21" l="0.70000000000000062" r="0.70000000000000062" t="0.750000000000014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955928170849147E-2"/>
          <c:y val="0.12366426224693956"/>
          <c:w val="0.47624744212362674"/>
          <c:h val="0.80881353890975949"/>
        </c:manualLayout>
      </c:layout>
      <c:pieChart>
        <c:varyColors val="1"/>
        <c:ser>
          <c:idx val="0"/>
          <c:order val="0"/>
          <c:spPr>
            <a:ln>
              <a:noFill/>
            </a:ln>
            <a:scene3d>
              <a:camera prst="orthographicFront"/>
              <a:lightRig rig="threePt" dir="t"/>
            </a:scene3d>
            <a:sp3d/>
          </c:spPr>
          <c:dPt>
            <c:idx val="0"/>
            <c:bubble3D val="0"/>
            <c:spPr>
              <a:solidFill>
                <a:schemeClr val="accent3">
                  <a:lumMod val="75000"/>
                </a:schemeClr>
              </a:solidFill>
              <a:ln>
                <a:noFill/>
              </a:ln>
              <a:scene3d>
                <a:camera prst="orthographicFront"/>
                <a:lightRig rig="threePt" dir="t"/>
              </a:scene3d>
              <a:sp3d/>
            </c:spPr>
          </c:dPt>
          <c:dPt>
            <c:idx val="1"/>
            <c:bubble3D val="0"/>
            <c:spPr>
              <a:solidFill>
                <a:srgbClr val="B2B2B2"/>
              </a:solidFill>
              <a:ln>
                <a:noFill/>
              </a:ln>
              <a:scene3d>
                <a:camera prst="orthographicFront"/>
                <a:lightRig rig="threePt" dir="t"/>
              </a:scene3d>
              <a:sp3d/>
            </c:spPr>
          </c:dPt>
          <c:dPt>
            <c:idx val="2"/>
            <c:bubble3D val="0"/>
            <c:spPr>
              <a:solidFill>
                <a:srgbClr val="828182"/>
              </a:solidFill>
              <a:ln>
                <a:noFill/>
              </a:ln>
              <a:scene3d>
                <a:camera prst="orthographicFront"/>
                <a:lightRig rig="threePt" dir="t"/>
              </a:scene3d>
              <a:sp3d/>
            </c:spPr>
          </c:dPt>
          <c:dPt>
            <c:idx val="3"/>
            <c:bubble3D val="0"/>
            <c:spPr>
              <a:solidFill>
                <a:srgbClr val="92D050"/>
              </a:solidFill>
              <a:ln>
                <a:noFill/>
              </a:ln>
              <a:scene3d>
                <a:camera prst="orthographicFront"/>
                <a:lightRig rig="threePt" dir="t"/>
              </a:scene3d>
              <a:sp3d/>
            </c:spPr>
          </c:dPt>
          <c:dPt>
            <c:idx val="4"/>
            <c:bubble3D val="0"/>
            <c:spPr>
              <a:solidFill>
                <a:srgbClr val="E63723"/>
              </a:solidFill>
              <a:ln>
                <a:noFill/>
              </a:ln>
              <a:scene3d>
                <a:camera prst="orthographicFront"/>
                <a:lightRig rig="threePt" dir="t"/>
              </a:scene3d>
              <a:sp3d/>
            </c:spPr>
          </c:dPt>
          <c:dPt>
            <c:idx val="5"/>
            <c:bubble3D val="0"/>
            <c:spPr>
              <a:solidFill>
                <a:schemeClr val="accent6">
                  <a:lumMod val="75000"/>
                </a:schemeClr>
              </a:solidFill>
              <a:ln>
                <a:noFill/>
              </a:ln>
              <a:scene3d>
                <a:camera prst="orthographicFront"/>
                <a:lightRig rig="threePt" dir="t"/>
              </a:scene3d>
              <a:sp3d/>
            </c:spPr>
          </c:dPt>
          <c:dPt>
            <c:idx val="6"/>
            <c:bubble3D val="0"/>
            <c:spPr>
              <a:solidFill>
                <a:srgbClr val="0070C0"/>
              </a:solidFill>
              <a:ln>
                <a:noFill/>
              </a:ln>
              <a:scene3d>
                <a:camera prst="orthographicFront"/>
                <a:lightRig rig="threePt" dir="t"/>
              </a:scene3d>
              <a:sp3d/>
            </c:spPr>
          </c:dPt>
          <c:dPt>
            <c:idx val="7"/>
            <c:bubble3D val="0"/>
            <c:spPr>
              <a:solidFill>
                <a:srgbClr val="948A54"/>
              </a:solidFill>
              <a:ln>
                <a:noFill/>
              </a:ln>
              <a:scene3d>
                <a:camera prst="orthographicFront"/>
                <a:lightRig rig="threePt" dir="t"/>
              </a:scene3d>
              <a:sp3d/>
            </c:spPr>
          </c:dPt>
          <c:dLbls>
            <c:dLbl>
              <c:idx val="0"/>
              <c:layout>
                <c:manualLayout>
                  <c:x val="-1.7388357030910705E-2"/>
                  <c:y val="1.7604023273314621E-2"/>
                </c:manualLayout>
              </c:layout>
              <c:dLblPos val="bestFit"/>
              <c:showLegendKey val="0"/>
              <c:showVal val="0"/>
              <c:showCatName val="0"/>
              <c:showSerName val="0"/>
              <c:showPercent val="1"/>
              <c:showBubbleSize val="0"/>
            </c:dLbl>
            <c:dLbl>
              <c:idx val="1"/>
              <c:layout>
                <c:manualLayout>
                  <c:x val="-1.2010611982854653E-2"/>
                  <c:y val="1.7516289484793422E-2"/>
                </c:manualLayout>
              </c:layout>
              <c:dLblPos val="bestFit"/>
              <c:showLegendKey val="0"/>
              <c:showVal val="0"/>
              <c:showCatName val="0"/>
              <c:showSerName val="0"/>
              <c:showPercent val="1"/>
              <c:showBubbleSize val="0"/>
            </c:dLbl>
            <c:dLbl>
              <c:idx val="2"/>
              <c:layout>
                <c:manualLayout>
                  <c:x val="-7.6244535976441024E-3"/>
                  <c:y val="1.121084864391951E-2"/>
                </c:manualLayout>
              </c:layout>
              <c:dLblPos val="bestFit"/>
              <c:showLegendKey val="0"/>
              <c:showVal val="0"/>
              <c:showCatName val="0"/>
              <c:showSerName val="0"/>
              <c:showPercent val="1"/>
              <c:showBubbleSize val="0"/>
            </c:dLbl>
            <c:dLbl>
              <c:idx val="3"/>
              <c:layout>
                <c:manualLayout>
                  <c:x val="2.73796710662966E-5"/>
                  <c:y val="1.457335315603032E-2"/>
                </c:manualLayout>
              </c:layout>
              <c:dLblPos val="bestFit"/>
              <c:showLegendKey val="0"/>
              <c:showVal val="0"/>
              <c:showCatName val="0"/>
              <c:showSerName val="0"/>
              <c:showPercent val="1"/>
              <c:showBubbleSize val="0"/>
            </c:dLbl>
            <c:dLbl>
              <c:idx val="4"/>
              <c:layout>
                <c:manualLayout>
                  <c:x val="1.9217644005220236E-2"/>
                  <c:y val="-6.9221347331583652E-2"/>
                </c:manualLayout>
              </c:layout>
              <c:dLblPos val="bestFit"/>
              <c:showLegendKey val="0"/>
              <c:showVal val="0"/>
              <c:showCatName val="0"/>
              <c:showSerName val="0"/>
              <c:showPercent val="1"/>
              <c:showBubbleSize val="0"/>
            </c:dLbl>
            <c:dLbl>
              <c:idx val="5"/>
              <c:layout>
                <c:manualLayout>
                  <c:x val="1.9398874601106526E-2"/>
                  <c:y val="7.8934713580382874E-3"/>
                </c:manualLayout>
              </c:layout>
              <c:dLblPos val="bestFit"/>
              <c:showLegendKey val="0"/>
              <c:showVal val="0"/>
              <c:showCatName val="0"/>
              <c:showSerName val="0"/>
              <c:showPercent val="1"/>
              <c:showBubbleSize val="0"/>
            </c:dLbl>
            <c:dLbl>
              <c:idx val="6"/>
              <c:layout>
                <c:manualLayout>
                  <c:x val="-3.8860250382371294E-4"/>
                  <c:y val="-2.2852632931373101E-2"/>
                </c:manualLayout>
              </c:layout>
              <c:dLblPos val="bestFit"/>
              <c:showLegendKey val="0"/>
              <c:showVal val="0"/>
              <c:showCatName val="0"/>
              <c:showSerName val="0"/>
              <c:showPercent val="1"/>
              <c:showBubbleSize val="0"/>
            </c:dLbl>
            <c:dLbl>
              <c:idx val="7"/>
              <c:layout>
                <c:manualLayout>
                  <c:x val="1.6309031514945525E-2"/>
                  <c:y val="-4.6401262779215496E-2"/>
                </c:manualLayout>
              </c:layout>
              <c:dLblPos val="bestFit"/>
              <c:showLegendKey val="0"/>
              <c:showVal val="0"/>
              <c:showCatName val="0"/>
              <c:showSerName val="0"/>
              <c:showPercent val="1"/>
              <c:showBubbleSize val="0"/>
            </c:dLbl>
            <c:dLbl>
              <c:idx val="8"/>
              <c:layout>
                <c:manualLayout>
                  <c:x val="-2.8492985139447487E-2"/>
                  <c:y val="8.5993796230016697E-2"/>
                </c:manualLayout>
              </c:layout>
              <c:dLblPos val="bestFit"/>
              <c:showLegendKey val="0"/>
              <c:showVal val="0"/>
              <c:showCatName val="0"/>
              <c:showSerName val="0"/>
              <c:showPercent val="1"/>
              <c:showBubbleSize val="0"/>
            </c:dLbl>
            <c:numFmt formatCode="0.0%" sourceLinked="0"/>
            <c:spPr>
              <a:noFill/>
              <a:ln w="25400">
                <a:noFill/>
              </a:ln>
            </c:spPr>
            <c:txPr>
              <a:bodyPr/>
              <a:lstStyle/>
              <a:p>
                <a:pPr>
                  <a:defRPr sz="800" b="1"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0"/>
          </c:dLbls>
          <c:cat>
            <c:strRef>
              <c:f>FIS!$F$51:$F$58</c:f>
              <c:strCache>
                <c:ptCount val="8"/>
                <c:pt idx="0">
                  <c:v>GCC countries</c:v>
                </c:pt>
                <c:pt idx="1">
                  <c:v>Other Arab countries </c:v>
                </c:pt>
                <c:pt idx="2">
                  <c:v>Other Asian countries </c:v>
                </c:pt>
                <c:pt idx="3">
                  <c:v>Other African countries </c:v>
                </c:pt>
                <c:pt idx="4">
                  <c:v>European countries</c:v>
                </c:pt>
                <c:pt idx="5">
                  <c:v>North America </c:v>
                </c:pt>
                <c:pt idx="6">
                  <c:v>Latin America</c:v>
                </c:pt>
                <c:pt idx="7">
                  <c:v>Other regions</c:v>
                </c:pt>
              </c:strCache>
            </c:strRef>
          </c:cat>
          <c:val>
            <c:numRef>
              <c:f>FIS!$E$51:$E$58</c:f>
              <c:numCache>
                <c:formatCode>0.0</c:formatCode>
                <c:ptCount val="8"/>
                <c:pt idx="0">
                  <c:v>8.7697144616437335</c:v>
                </c:pt>
                <c:pt idx="1">
                  <c:v>6.7174252347508787</c:v>
                </c:pt>
                <c:pt idx="2">
                  <c:v>14.456362375889736</c:v>
                </c:pt>
                <c:pt idx="3">
                  <c:v>0.51886319054627483</c:v>
                </c:pt>
                <c:pt idx="4">
                  <c:v>22.878623808149804</c:v>
                </c:pt>
                <c:pt idx="5">
                  <c:v>4.7693719166731245</c:v>
                </c:pt>
                <c:pt idx="6">
                  <c:v>0.5234958976047237</c:v>
                </c:pt>
                <c:pt idx="7">
                  <c:v>41.367757678419295</c:v>
                </c:pt>
              </c:numCache>
            </c:numRef>
          </c:val>
        </c:ser>
        <c:dLbls>
          <c:showLegendKey val="0"/>
          <c:showVal val="0"/>
          <c:showCatName val="0"/>
          <c:showSerName val="0"/>
          <c:showPercent val="0"/>
          <c:showBubbleSize val="0"/>
          <c:showLeaderLines val="0"/>
        </c:dLbls>
        <c:firstSliceAng val="0"/>
      </c:pieChart>
      <c:spPr>
        <a:noFill/>
        <a:ln w="25400">
          <a:noFill/>
        </a:ln>
      </c:spPr>
    </c:plotArea>
    <c:legend>
      <c:legendPos val="r"/>
      <c:overlay val="0"/>
      <c:txPr>
        <a:bodyPr/>
        <a:lstStyle/>
        <a:p>
          <a:pPr>
            <a:defRPr sz="710"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988" l="0.70000000000000062" r="0.70000000000000062" t="0.7500000000000098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12286480347945"/>
          <c:y val="5.2680994946806024E-2"/>
          <c:w val="0.8155455971953236"/>
          <c:h val="0.66916019839157115"/>
        </c:manualLayout>
      </c:layout>
      <c:barChart>
        <c:barDir val="col"/>
        <c:grouping val="clustered"/>
        <c:varyColors val="0"/>
        <c:ser>
          <c:idx val="0"/>
          <c:order val="0"/>
          <c:tx>
            <c:strRef>
              <c:f>FIS!$I$98</c:f>
              <c:strCache>
                <c:ptCount val="1"/>
                <c:pt idx="0">
                  <c:v>2008</c:v>
                </c:pt>
              </c:strCache>
            </c:strRef>
          </c:tx>
          <c:spPr>
            <a:solidFill>
              <a:schemeClr val="accent2">
                <a:lumMod val="75000"/>
              </a:schemeClr>
            </a:solidFill>
            <a:ln>
              <a:noFill/>
            </a:ln>
            <a:scene3d>
              <a:camera prst="orthographicFront"/>
              <a:lightRig rig="threePt" dir="t"/>
            </a:scene3d>
            <a:sp3d/>
          </c:spPr>
          <c:invertIfNegative val="0"/>
          <c:dLbls>
            <c:showLegendKey val="0"/>
            <c:showVal val="1"/>
            <c:showCatName val="0"/>
            <c:showSerName val="0"/>
            <c:showPercent val="0"/>
            <c:showBubbleSize val="0"/>
            <c:showLeaderLines val="0"/>
          </c:dLbls>
          <c:cat>
            <c:strRef>
              <c:f>FIS!$J$105:$J$108</c:f>
              <c:strCache>
                <c:ptCount val="4"/>
                <c:pt idx="0">
                  <c:v>Construction</c:v>
                </c:pt>
                <c:pt idx="1">
                  <c:v>Financial institutions and insurance</c:v>
                </c:pt>
                <c:pt idx="2">
                  <c:v>Real estate and business services</c:v>
                </c:pt>
                <c:pt idx="3">
                  <c:v>Total </c:v>
                </c:pt>
              </c:strCache>
            </c:strRef>
          </c:cat>
          <c:val>
            <c:numRef>
              <c:f>FIS!$I$105:$I$108</c:f>
              <c:numCache>
                <c:formatCode>#,##0</c:formatCode>
                <c:ptCount val="4"/>
                <c:pt idx="0" formatCode="General">
                  <c:v>156</c:v>
                </c:pt>
                <c:pt idx="1">
                  <c:v>1720</c:v>
                </c:pt>
                <c:pt idx="2" formatCode="General">
                  <c:v>4136</c:v>
                </c:pt>
                <c:pt idx="3" formatCode="General">
                  <c:v>6012</c:v>
                </c:pt>
              </c:numCache>
            </c:numRef>
          </c:val>
        </c:ser>
        <c:ser>
          <c:idx val="1"/>
          <c:order val="1"/>
          <c:tx>
            <c:strRef>
              <c:f>FIS!$G$98</c:f>
              <c:strCache>
                <c:ptCount val="1"/>
                <c:pt idx="0">
                  <c:v>2009</c:v>
                </c:pt>
              </c:strCache>
            </c:strRef>
          </c:tx>
          <c:spPr>
            <a:solidFill>
              <a:srgbClr val="BE9B55"/>
            </a:solidFill>
            <a:ln>
              <a:noFill/>
            </a:ln>
            <a:scene3d>
              <a:camera prst="orthographicFront"/>
              <a:lightRig rig="threePt" dir="t"/>
            </a:scene3d>
            <a:sp3d/>
          </c:spPr>
          <c:invertIfNegative val="0"/>
          <c:dLbls>
            <c:showLegendKey val="0"/>
            <c:showVal val="1"/>
            <c:showCatName val="0"/>
            <c:showSerName val="0"/>
            <c:showPercent val="0"/>
            <c:showBubbleSize val="0"/>
            <c:showLeaderLines val="0"/>
          </c:dLbls>
          <c:cat>
            <c:strRef>
              <c:f>FIS!$J$105:$J$108</c:f>
              <c:strCache>
                <c:ptCount val="4"/>
                <c:pt idx="0">
                  <c:v>Construction</c:v>
                </c:pt>
                <c:pt idx="1">
                  <c:v>Financial institutions and insurance</c:v>
                </c:pt>
                <c:pt idx="2">
                  <c:v>Real estate and business services</c:v>
                </c:pt>
                <c:pt idx="3">
                  <c:v>Total </c:v>
                </c:pt>
              </c:strCache>
            </c:strRef>
          </c:cat>
          <c:val>
            <c:numRef>
              <c:f>FIS!$G$105:$G$108</c:f>
              <c:numCache>
                <c:formatCode>#,##0</c:formatCode>
                <c:ptCount val="4"/>
                <c:pt idx="0" formatCode="General">
                  <c:v>440</c:v>
                </c:pt>
                <c:pt idx="1">
                  <c:v>1641</c:v>
                </c:pt>
                <c:pt idx="2" formatCode="General">
                  <c:v>5529</c:v>
                </c:pt>
                <c:pt idx="3" formatCode="General">
                  <c:v>7609</c:v>
                </c:pt>
              </c:numCache>
            </c:numRef>
          </c:val>
        </c:ser>
        <c:dLbls>
          <c:showLegendKey val="0"/>
          <c:showVal val="0"/>
          <c:showCatName val="0"/>
          <c:showSerName val="0"/>
          <c:showPercent val="0"/>
          <c:showBubbleSize val="0"/>
        </c:dLbls>
        <c:gapWidth val="75"/>
        <c:axId val="123512320"/>
        <c:axId val="123513856"/>
      </c:barChart>
      <c:catAx>
        <c:axId val="1235123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3513856"/>
        <c:crosses val="autoZero"/>
        <c:auto val="1"/>
        <c:lblAlgn val="ctr"/>
        <c:lblOffset val="100"/>
        <c:noMultiLvlLbl val="0"/>
      </c:catAx>
      <c:valAx>
        <c:axId val="123513856"/>
        <c:scaling>
          <c:orientation val="minMax"/>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3512320"/>
        <c:crosses val="autoZero"/>
        <c:crossBetween val="between"/>
      </c:valAx>
      <c:spPr>
        <a:noFill/>
        <a:ln w="25400">
          <a:noFill/>
        </a:ln>
      </c:spPr>
    </c:plotArea>
    <c:legend>
      <c:legendPos val="b"/>
      <c:layout>
        <c:manualLayout>
          <c:xMode val="edge"/>
          <c:yMode val="edge"/>
          <c:wMode val="edge"/>
          <c:hMode val="edge"/>
          <c:x val="0.42081209328187658"/>
          <c:y val="0.186878882132616"/>
          <c:w val="0.56003750877639402"/>
          <c:h val="0.2597864768683274"/>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54" l="0.70000000000000062" r="0.70000000000000062" t="0.75000000000001454"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50167340710524"/>
          <c:y val="2.6339105345806604E-2"/>
          <c:w val="0.72685440020931968"/>
          <c:h val="0.41355659869439398"/>
        </c:manualLayout>
      </c:layout>
      <c:barChart>
        <c:barDir val="col"/>
        <c:grouping val="clustered"/>
        <c:varyColors val="0"/>
        <c:ser>
          <c:idx val="0"/>
          <c:order val="0"/>
          <c:tx>
            <c:strRef>
              <c:f>manufacturing!$G$53</c:f>
              <c:strCache>
                <c:ptCount val="1"/>
                <c:pt idx="0">
                  <c:v>2009</c:v>
                </c:pt>
              </c:strCache>
            </c:strRef>
          </c:tx>
          <c:spPr>
            <a:solidFill>
              <a:srgbClr val="948A54"/>
            </a:solidFill>
          </c:spPr>
          <c:invertIfNegative val="0"/>
          <c:cat>
            <c:strRef>
              <c:f>manufacturing!$F$54:$F$64</c:f>
              <c:strCache>
                <c:ptCount val="11"/>
                <c:pt idx="0">
                  <c:v>Food, beverages and tobacco</c:v>
                </c:pt>
                <c:pt idx="1">
                  <c:v>Textiles, garments and leather products</c:v>
                </c:pt>
                <c:pt idx="2">
                  <c:v>Wood and wood products</c:v>
                </c:pt>
                <c:pt idx="3">
                  <c:v>Paper, printing, publishing and reproduction media</c:v>
                </c:pt>
                <c:pt idx="4">
                  <c:v>Chemicals and plastics and related products</c:v>
                </c:pt>
                <c:pt idx="5">
                  <c:v>Non-metallic mineral products (except oil)</c:v>
                </c:pt>
                <c:pt idx="6">
                  <c:v>Manufacture of basic metal</c:v>
                </c:pt>
                <c:pt idx="7">
                  <c:v>Structural metal products except machinery and equipment</c:v>
                </c:pt>
                <c:pt idx="8">
                  <c:v>Machinery, equipment and devices</c:v>
                </c:pt>
                <c:pt idx="9">
                  <c:v>Furniture</c:v>
                </c:pt>
                <c:pt idx="10">
                  <c:v>Repair and installation of machinery,equipment and other manufacturing</c:v>
                </c:pt>
              </c:strCache>
            </c:strRef>
          </c:cat>
          <c:val>
            <c:numRef>
              <c:f>manufacturing!$G$54:$G$64</c:f>
              <c:numCache>
                <c:formatCode>0.0</c:formatCode>
                <c:ptCount val="11"/>
                <c:pt idx="0">
                  <c:v>1342.2655156408671</c:v>
                </c:pt>
                <c:pt idx="1">
                  <c:v>859.16271135641887</c:v>
                </c:pt>
                <c:pt idx="2">
                  <c:v>461.08240378947397</c:v>
                </c:pt>
                <c:pt idx="3">
                  <c:v>341.59002469999996</c:v>
                </c:pt>
                <c:pt idx="4">
                  <c:v>10846.142631973529</c:v>
                </c:pt>
                <c:pt idx="5">
                  <c:v>4282.1284513022902</c:v>
                </c:pt>
                <c:pt idx="6">
                  <c:v>929.4628061333309</c:v>
                </c:pt>
                <c:pt idx="7">
                  <c:v>5377.0468646646405</c:v>
                </c:pt>
                <c:pt idx="8">
                  <c:v>2198.74554485</c:v>
                </c:pt>
                <c:pt idx="9">
                  <c:v>438.80339948571401</c:v>
                </c:pt>
                <c:pt idx="10">
                  <c:v>2913.4167043416701</c:v>
                </c:pt>
              </c:numCache>
            </c:numRef>
          </c:val>
        </c:ser>
        <c:ser>
          <c:idx val="1"/>
          <c:order val="1"/>
          <c:tx>
            <c:strRef>
              <c:f>manufacturing!$H$53</c:f>
              <c:strCache>
                <c:ptCount val="1"/>
                <c:pt idx="0">
                  <c:v>2010</c:v>
                </c:pt>
              </c:strCache>
            </c:strRef>
          </c:tx>
          <c:spPr>
            <a:solidFill>
              <a:srgbClr val="E63723"/>
            </a:solidFill>
          </c:spPr>
          <c:invertIfNegative val="0"/>
          <c:cat>
            <c:strRef>
              <c:f>manufacturing!$F$54:$F$64</c:f>
              <c:strCache>
                <c:ptCount val="11"/>
                <c:pt idx="0">
                  <c:v>Food, beverages and tobacco</c:v>
                </c:pt>
                <c:pt idx="1">
                  <c:v>Textiles, garments and leather products</c:v>
                </c:pt>
                <c:pt idx="2">
                  <c:v>Wood and wood products</c:v>
                </c:pt>
                <c:pt idx="3">
                  <c:v>Paper, printing, publishing and reproduction media</c:v>
                </c:pt>
                <c:pt idx="4">
                  <c:v>Chemicals and plastics and related products</c:v>
                </c:pt>
                <c:pt idx="5">
                  <c:v>Non-metallic mineral products (except oil)</c:v>
                </c:pt>
                <c:pt idx="6">
                  <c:v>Manufacture of basic metal</c:v>
                </c:pt>
                <c:pt idx="7">
                  <c:v>Structural metal products except machinery and equipment</c:v>
                </c:pt>
                <c:pt idx="8">
                  <c:v>Machinery, equipment and devices</c:v>
                </c:pt>
                <c:pt idx="9">
                  <c:v>Furniture</c:v>
                </c:pt>
                <c:pt idx="10">
                  <c:v>Repair and installation of machinery,equipment and other manufacturing</c:v>
                </c:pt>
              </c:strCache>
            </c:strRef>
          </c:cat>
          <c:val>
            <c:numRef>
              <c:f>manufacturing!$H$54:$H$64</c:f>
              <c:numCache>
                <c:formatCode>0.0</c:formatCode>
                <c:ptCount val="11"/>
                <c:pt idx="0">
                  <c:v>1493.6730658051576</c:v>
                </c:pt>
                <c:pt idx="1">
                  <c:v>917.05351847288034</c:v>
                </c:pt>
                <c:pt idx="2">
                  <c:v>491.48757854792444</c:v>
                </c:pt>
                <c:pt idx="3">
                  <c:v>366.69633553960801</c:v>
                </c:pt>
                <c:pt idx="4">
                  <c:v>12520.845354499008</c:v>
                </c:pt>
                <c:pt idx="5">
                  <c:v>4485.9577655842759</c:v>
                </c:pt>
                <c:pt idx="6">
                  <c:v>1068.8822270533315</c:v>
                </c:pt>
                <c:pt idx="7">
                  <c:v>6183.6038943643398</c:v>
                </c:pt>
                <c:pt idx="8">
                  <c:v>2296.4722870582445</c:v>
                </c:pt>
                <c:pt idx="9">
                  <c:v>456.79433886462823</c:v>
                </c:pt>
                <c:pt idx="10">
                  <c:v>3041.8355803263084</c:v>
                </c:pt>
              </c:numCache>
            </c:numRef>
          </c:val>
        </c:ser>
        <c:dLbls>
          <c:showLegendKey val="0"/>
          <c:showVal val="0"/>
          <c:showCatName val="0"/>
          <c:showSerName val="0"/>
          <c:showPercent val="0"/>
          <c:showBubbleSize val="0"/>
        </c:dLbls>
        <c:gapWidth val="333"/>
        <c:overlap val="-36"/>
        <c:axId val="111756032"/>
        <c:axId val="111757568"/>
      </c:barChart>
      <c:catAx>
        <c:axId val="11175603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11757568"/>
        <c:crosses val="autoZero"/>
        <c:auto val="1"/>
        <c:lblAlgn val="ctr"/>
        <c:lblOffset val="100"/>
        <c:noMultiLvlLbl val="0"/>
      </c:catAx>
      <c:valAx>
        <c:axId val="111757568"/>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756032"/>
        <c:crosses val="autoZero"/>
        <c:crossBetween val="between"/>
      </c:valAx>
    </c:plotArea>
    <c:legend>
      <c:legendPos val="r"/>
      <c:layout>
        <c:manualLayout>
          <c:xMode val="edge"/>
          <c:yMode val="edge"/>
          <c:x val="0.695564549758383"/>
          <c:y val="0.16920371413921423"/>
          <c:w val="0.11608326996508611"/>
          <c:h val="0.11231138660858883"/>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0614239605722E-2"/>
          <c:y val="9.6797599440471088E-2"/>
          <c:w val="0.84044679910671749"/>
          <c:h val="0.65981303912942113"/>
        </c:manualLayout>
      </c:layout>
      <c:lineChart>
        <c:grouping val="standard"/>
        <c:varyColors val="0"/>
        <c:ser>
          <c:idx val="0"/>
          <c:order val="0"/>
          <c:tx>
            <c:strRef>
              <c:f>'oil&amp;gas1'!$F$81</c:f>
              <c:strCache>
                <c:ptCount val="1"/>
                <c:pt idx="0">
                  <c:v>LNG</c:v>
                </c:pt>
              </c:strCache>
            </c:strRef>
          </c:tx>
          <c:marker>
            <c:symbol val="none"/>
          </c:marker>
          <c:cat>
            <c:numRef>
              <c:f>'oil&amp;gas1'!$G$80:$L$80</c:f>
              <c:numCache>
                <c:formatCode>General</c:formatCode>
                <c:ptCount val="6"/>
                <c:pt idx="0">
                  <c:v>2005</c:v>
                </c:pt>
                <c:pt idx="1">
                  <c:v>2006</c:v>
                </c:pt>
                <c:pt idx="2">
                  <c:v>2007</c:v>
                </c:pt>
                <c:pt idx="3">
                  <c:v>2008</c:v>
                </c:pt>
                <c:pt idx="4">
                  <c:v>2009</c:v>
                </c:pt>
                <c:pt idx="5">
                  <c:v>2010</c:v>
                </c:pt>
              </c:numCache>
            </c:numRef>
          </c:cat>
          <c:val>
            <c:numRef>
              <c:f>'oil&amp;gas1'!$G$81:$L$81</c:f>
              <c:numCache>
                <c:formatCode>General</c:formatCode>
                <c:ptCount val="6"/>
                <c:pt idx="0">
                  <c:v>283</c:v>
                </c:pt>
                <c:pt idx="1">
                  <c:v>355</c:v>
                </c:pt>
                <c:pt idx="2">
                  <c:v>367</c:v>
                </c:pt>
                <c:pt idx="3">
                  <c:v>579.48</c:v>
                </c:pt>
                <c:pt idx="4" formatCode="0">
                  <c:v>446.78</c:v>
                </c:pt>
                <c:pt idx="5" formatCode="0">
                  <c:v>565.03282660269554</c:v>
                </c:pt>
              </c:numCache>
            </c:numRef>
          </c:val>
          <c:smooth val="0"/>
        </c:ser>
        <c:ser>
          <c:idx val="1"/>
          <c:order val="1"/>
          <c:tx>
            <c:strRef>
              <c:f>'oil&amp;gas1'!$F$82</c:f>
              <c:strCache>
                <c:ptCount val="1"/>
                <c:pt idx="0">
                  <c:v>Propane</c:v>
                </c:pt>
              </c:strCache>
            </c:strRef>
          </c:tx>
          <c:marker>
            <c:symbol val="none"/>
          </c:marker>
          <c:cat>
            <c:numRef>
              <c:f>'oil&amp;gas1'!$G$80:$L$80</c:f>
              <c:numCache>
                <c:formatCode>General</c:formatCode>
                <c:ptCount val="6"/>
                <c:pt idx="0">
                  <c:v>2005</c:v>
                </c:pt>
                <c:pt idx="1">
                  <c:v>2006</c:v>
                </c:pt>
                <c:pt idx="2">
                  <c:v>2007</c:v>
                </c:pt>
                <c:pt idx="3">
                  <c:v>2008</c:v>
                </c:pt>
                <c:pt idx="4">
                  <c:v>2009</c:v>
                </c:pt>
                <c:pt idx="5">
                  <c:v>2010</c:v>
                </c:pt>
              </c:numCache>
            </c:numRef>
          </c:cat>
          <c:val>
            <c:numRef>
              <c:f>'oil&amp;gas1'!$G$82:$L$82</c:f>
              <c:numCache>
                <c:formatCode>General</c:formatCode>
                <c:ptCount val="6"/>
                <c:pt idx="0">
                  <c:v>388</c:v>
                </c:pt>
                <c:pt idx="1">
                  <c:v>581</c:v>
                </c:pt>
                <c:pt idx="2">
                  <c:v>600</c:v>
                </c:pt>
                <c:pt idx="3">
                  <c:v>764.29</c:v>
                </c:pt>
                <c:pt idx="4" formatCode="0">
                  <c:v>488.315</c:v>
                </c:pt>
                <c:pt idx="5" formatCode="0">
                  <c:v>687.73202070656998</c:v>
                </c:pt>
              </c:numCache>
            </c:numRef>
          </c:val>
          <c:smooth val="0"/>
        </c:ser>
        <c:ser>
          <c:idx val="2"/>
          <c:order val="2"/>
          <c:tx>
            <c:strRef>
              <c:f>'oil&amp;gas1'!$F$83</c:f>
              <c:strCache>
                <c:ptCount val="1"/>
                <c:pt idx="0">
                  <c:v>Butane</c:v>
                </c:pt>
              </c:strCache>
            </c:strRef>
          </c:tx>
          <c:marker>
            <c:symbol val="none"/>
          </c:marker>
          <c:cat>
            <c:numRef>
              <c:f>'oil&amp;gas1'!$G$80:$L$80</c:f>
              <c:numCache>
                <c:formatCode>General</c:formatCode>
                <c:ptCount val="6"/>
                <c:pt idx="0">
                  <c:v>2005</c:v>
                </c:pt>
                <c:pt idx="1">
                  <c:v>2006</c:v>
                </c:pt>
                <c:pt idx="2">
                  <c:v>2007</c:v>
                </c:pt>
                <c:pt idx="3">
                  <c:v>2008</c:v>
                </c:pt>
                <c:pt idx="4">
                  <c:v>2009</c:v>
                </c:pt>
                <c:pt idx="5">
                  <c:v>2010</c:v>
                </c:pt>
              </c:numCache>
            </c:numRef>
          </c:cat>
          <c:val>
            <c:numRef>
              <c:f>'oil&amp;gas1'!$G$83:$L$83</c:f>
              <c:numCache>
                <c:formatCode>General</c:formatCode>
                <c:ptCount val="6"/>
                <c:pt idx="0">
                  <c:v>392</c:v>
                </c:pt>
                <c:pt idx="1">
                  <c:v>597</c:v>
                </c:pt>
                <c:pt idx="2">
                  <c:v>617</c:v>
                </c:pt>
                <c:pt idx="3">
                  <c:v>772.58999999999992</c:v>
                </c:pt>
                <c:pt idx="4" formatCode="0">
                  <c:v>504.61500000000001</c:v>
                </c:pt>
                <c:pt idx="5" formatCode="0">
                  <c:v>692.98576420529298</c:v>
                </c:pt>
              </c:numCache>
            </c:numRef>
          </c:val>
          <c:smooth val="0"/>
        </c:ser>
        <c:ser>
          <c:idx val="3"/>
          <c:order val="3"/>
          <c:tx>
            <c:strRef>
              <c:f>'oil&amp;gas1'!$F$84</c:f>
              <c:strCache>
                <c:ptCount val="1"/>
                <c:pt idx="0">
                  <c:v>Pentane (plus)</c:v>
                </c:pt>
              </c:strCache>
            </c:strRef>
          </c:tx>
          <c:marker>
            <c:symbol val="none"/>
          </c:marker>
          <c:cat>
            <c:numRef>
              <c:f>'oil&amp;gas1'!$G$80:$L$80</c:f>
              <c:numCache>
                <c:formatCode>General</c:formatCode>
                <c:ptCount val="6"/>
                <c:pt idx="0">
                  <c:v>2005</c:v>
                </c:pt>
                <c:pt idx="1">
                  <c:v>2006</c:v>
                </c:pt>
                <c:pt idx="2">
                  <c:v>2007</c:v>
                </c:pt>
                <c:pt idx="3">
                  <c:v>2008</c:v>
                </c:pt>
                <c:pt idx="4">
                  <c:v>2009</c:v>
                </c:pt>
                <c:pt idx="5">
                  <c:v>2010</c:v>
                </c:pt>
              </c:numCache>
            </c:numRef>
          </c:cat>
          <c:val>
            <c:numRef>
              <c:f>'oil&amp;gas1'!$G$84:$L$84</c:f>
              <c:numCache>
                <c:formatCode>General</c:formatCode>
                <c:ptCount val="6"/>
                <c:pt idx="0">
                  <c:v>464</c:v>
                </c:pt>
                <c:pt idx="1">
                  <c:v>653</c:v>
                </c:pt>
                <c:pt idx="2">
                  <c:v>675</c:v>
                </c:pt>
                <c:pt idx="3">
                  <c:v>805.68000000000006</c:v>
                </c:pt>
                <c:pt idx="4" formatCode="0">
                  <c:v>537.29500000000007</c:v>
                </c:pt>
                <c:pt idx="5" formatCode="0">
                  <c:v>701.63168952933472</c:v>
                </c:pt>
              </c:numCache>
            </c:numRef>
          </c:val>
          <c:smooth val="0"/>
        </c:ser>
        <c:ser>
          <c:idx val="4"/>
          <c:order val="4"/>
          <c:tx>
            <c:strRef>
              <c:f>'oil&amp;gas1'!$F$85</c:f>
              <c:strCache>
                <c:ptCount val="1"/>
                <c:pt idx="0">
                  <c:v>Others (sulpher)</c:v>
                </c:pt>
              </c:strCache>
            </c:strRef>
          </c:tx>
          <c:marker>
            <c:symbol val="none"/>
          </c:marker>
          <c:cat>
            <c:numRef>
              <c:f>'oil&amp;gas1'!$G$80:$L$80</c:f>
              <c:numCache>
                <c:formatCode>General</c:formatCode>
                <c:ptCount val="6"/>
                <c:pt idx="0">
                  <c:v>2005</c:v>
                </c:pt>
                <c:pt idx="1">
                  <c:v>2006</c:v>
                </c:pt>
                <c:pt idx="2">
                  <c:v>2007</c:v>
                </c:pt>
                <c:pt idx="3">
                  <c:v>2008</c:v>
                </c:pt>
                <c:pt idx="4">
                  <c:v>2009</c:v>
                </c:pt>
                <c:pt idx="5">
                  <c:v>2010</c:v>
                </c:pt>
              </c:numCache>
            </c:numRef>
          </c:cat>
          <c:val>
            <c:numRef>
              <c:f>'oil&amp;gas1'!$G$85:$L$85</c:f>
              <c:numCache>
                <c:formatCode>General</c:formatCode>
                <c:ptCount val="6"/>
                <c:pt idx="0">
                  <c:v>75</c:v>
                </c:pt>
                <c:pt idx="1">
                  <c:v>147</c:v>
                </c:pt>
                <c:pt idx="2">
                  <c:v>152</c:v>
                </c:pt>
                <c:pt idx="3">
                  <c:v>545.83999999999992</c:v>
                </c:pt>
                <c:pt idx="4" formatCode="0">
                  <c:v>43.769999999999996</c:v>
                </c:pt>
                <c:pt idx="5" formatCode="0">
                  <c:v>144.99108376844077</c:v>
                </c:pt>
              </c:numCache>
            </c:numRef>
          </c:val>
          <c:smooth val="0"/>
        </c:ser>
        <c:dLbls>
          <c:showLegendKey val="0"/>
          <c:showVal val="0"/>
          <c:showCatName val="0"/>
          <c:showSerName val="0"/>
          <c:showPercent val="0"/>
          <c:showBubbleSize val="0"/>
        </c:dLbls>
        <c:marker val="1"/>
        <c:smooth val="0"/>
        <c:axId val="127379328"/>
        <c:axId val="127380864"/>
      </c:lineChart>
      <c:catAx>
        <c:axId val="1273793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7380864"/>
        <c:crosses val="autoZero"/>
        <c:auto val="1"/>
        <c:lblAlgn val="ctr"/>
        <c:lblOffset val="100"/>
        <c:noMultiLvlLbl val="0"/>
      </c:catAx>
      <c:valAx>
        <c:axId val="127380864"/>
        <c:scaling>
          <c:orientation val="minMax"/>
        </c:scaling>
        <c:delete val="0"/>
        <c:axPos val="l"/>
        <c:majorGridlines/>
        <c:title>
          <c:tx>
            <c:rich>
              <a:bodyPr rot="0" vert="horz"/>
              <a:lstStyle/>
              <a:p>
                <a:pPr algn="ctr">
                  <a:defRPr sz="1000" b="1" i="0" u="none" strike="noStrike" baseline="0">
                    <a:solidFill>
                      <a:srgbClr val="000000"/>
                    </a:solidFill>
                    <a:latin typeface="Calibri"/>
                    <a:ea typeface="Calibri"/>
                    <a:cs typeface="Calibri"/>
                  </a:defRPr>
                </a:pPr>
                <a:r>
                  <a:rPr lang="en-US"/>
                  <a:t> $/Metric Ton</a:t>
                </a:r>
              </a:p>
            </c:rich>
          </c:tx>
          <c:layout>
            <c:manualLayout>
              <c:xMode val="edge"/>
              <c:yMode val="edge"/>
              <c:x val="4.4303797468354431E-2"/>
              <c:y val="1.5615068173784868E-2"/>
            </c:manualLayout>
          </c:layout>
          <c:overlay val="0"/>
        </c:title>
        <c:numFmt formatCode="0" sourceLinked="0"/>
        <c:majorTickMark val="out"/>
        <c:minorTickMark val="none"/>
        <c:tickLblPos val="nextTo"/>
        <c:spPr>
          <a:ln>
            <a:solidFill>
              <a:schemeClr val="tx1">
                <a:lumMod val="50000"/>
                <a:lumOff val="50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27379328"/>
        <c:crosses val="autoZero"/>
        <c:crossBetween val="between"/>
      </c:valAx>
      <c:spPr>
        <a:ln>
          <a:noFill/>
        </a:ln>
      </c:spPr>
    </c:plotArea>
    <c:legend>
      <c:legendPos val="r"/>
      <c:layout>
        <c:manualLayout>
          <c:xMode val="edge"/>
          <c:yMode val="edge"/>
          <c:x val="0.10785906508521878"/>
          <c:y val="0.86181922102144104"/>
          <c:w val="0.76785109139838525"/>
          <c:h val="0.10760763787048111"/>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966" l="0.70000000000000062" r="0.70000000000000062" t="0.7500000000000096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80786875764068"/>
          <c:y val="0.18147051183456686"/>
          <c:w val="0.43207655804293243"/>
          <c:h val="0.78960168579759094"/>
        </c:manualLayout>
      </c:layout>
      <c:pieChart>
        <c:varyColors val="1"/>
        <c:ser>
          <c:idx val="0"/>
          <c:order val="0"/>
          <c:spPr>
            <a:effectLst/>
            <a:scene3d>
              <a:camera prst="orthographicFront"/>
              <a:lightRig rig="threePt" dir="t"/>
            </a:scene3d>
            <a:sp3d/>
          </c:spPr>
          <c:dPt>
            <c:idx val="0"/>
            <c:bubble3D val="0"/>
            <c:spPr>
              <a:solidFill>
                <a:srgbClr val="00B050"/>
              </a:solidFill>
              <a:effectLst/>
              <a:scene3d>
                <a:camera prst="orthographicFront"/>
                <a:lightRig rig="threePt" dir="t"/>
              </a:scene3d>
              <a:sp3d/>
            </c:spPr>
          </c:dPt>
          <c:dPt>
            <c:idx val="1"/>
            <c:bubble3D val="0"/>
            <c:spPr>
              <a:solidFill>
                <a:schemeClr val="accent6">
                  <a:lumMod val="75000"/>
                </a:schemeClr>
              </a:solidFill>
              <a:effectLst/>
              <a:scene3d>
                <a:camera prst="orthographicFront"/>
                <a:lightRig rig="threePt" dir="t"/>
              </a:scene3d>
              <a:sp3d/>
            </c:spPr>
          </c:dPt>
          <c:dPt>
            <c:idx val="2"/>
            <c:bubble3D val="0"/>
            <c:spPr>
              <a:solidFill>
                <a:schemeClr val="accent3">
                  <a:lumMod val="75000"/>
                </a:schemeClr>
              </a:solidFill>
              <a:effectLst/>
              <a:scene3d>
                <a:camera prst="orthographicFront"/>
                <a:lightRig rig="threePt" dir="t"/>
              </a:scene3d>
              <a:sp3d/>
            </c:spPr>
          </c:dPt>
          <c:dPt>
            <c:idx val="3"/>
            <c:bubble3D val="0"/>
            <c:spPr>
              <a:solidFill>
                <a:srgbClr val="948A54"/>
              </a:solidFill>
              <a:effectLst/>
              <a:scene3d>
                <a:camera prst="orthographicFront"/>
                <a:lightRig rig="threePt" dir="t"/>
              </a:scene3d>
              <a:sp3d/>
            </c:spPr>
          </c:dPt>
          <c:dPt>
            <c:idx val="4"/>
            <c:bubble3D val="0"/>
            <c:spPr>
              <a:solidFill>
                <a:srgbClr val="E93723"/>
              </a:solidFill>
              <a:effectLst/>
              <a:scene3d>
                <a:camera prst="orthographicFront"/>
                <a:lightRig rig="threePt" dir="t"/>
              </a:scene3d>
              <a:sp3d/>
            </c:spPr>
          </c:dPt>
          <c:dPt>
            <c:idx val="5"/>
            <c:bubble3D val="0"/>
            <c:spPr>
              <a:solidFill>
                <a:srgbClr val="828182"/>
              </a:solidFill>
              <a:effectLst/>
              <a:scene3d>
                <a:camera prst="orthographicFront"/>
                <a:lightRig rig="threePt" dir="t"/>
              </a:scene3d>
              <a:sp3d/>
            </c:spPr>
          </c:dPt>
          <c:dLbls>
            <c:dLbl>
              <c:idx val="0"/>
              <c:layout>
                <c:manualLayout>
                  <c:x val="4.1064416196723325E-2"/>
                  <c:y val="-2.4214602878911289E-2"/>
                </c:manualLayout>
              </c:layout>
              <c:spPr/>
              <c:txPr>
                <a:bodyPr/>
                <a:lstStyle/>
                <a:p>
                  <a:pPr>
                    <a:defRPr sz="9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separator>
</c:separator>
            </c:dLbl>
            <c:dLbl>
              <c:idx val="3"/>
              <c:layout>
                <c:manualLayout>
                  <c:x val="0.10264964792589575"/>
                  <c:y val="-0.1695185554003529"/>
                </c:manualLayout>
              </c:layout>
              <c:dLblPos val="bestFit"/>
              <c:showLegendKey val="0"/>
              <c:showVal val="1"/>
              <c:showCatName val="1"/>
              <c:showSerName val="0"/>
              <c:showPercent val="0"/>
              <c:showBubbleSize val="0"/>
              <c:separator>
</c:separator>
            </c:dLbl>
            <c:dLbl>
              <c:idx val="4"/>
              <c:layout>
                <c:manualLayout>
                  <c:x val="0.14814787550554506"/>
                  <c:y val="0.123296209613902"/>
                </c:manualLayout>
              </c:layout>
              <c:dLblPos val="bestFit"/>
              <c:showLegendKey val="0"/>
              <c:showVal val="1"/>
              <c:showCatName val="1"/>
              <c:showSerName val="0"/>
              <c:showPercent val="0"/>
              <c:showBubbleSize val="0"/>
              <c:separator>
</c:separator>
            </c:dLbl>
            <c:dLbl>
              <c:idx val="5"/>
              <c:layout>
                <c:manualLayout>
                  <c:x val="-2.1019809919419506E-2"/>
                  <c:y val="7.1404251584599124E-3"/>
                </c:manualLayout>
              </c:layout>
              <c:tx>
                <c:rich>
                  <a:bodyPr/>
                  <a:lstStyle/>
                  <a:p>
                    <a:pPr>
                      <a:defRPr sz="900" b="1" i="0" u="none" strike="noStrike" baseline="0">
                        <a:solidFill>
                          <a:srgbClr val="000000"/>
                        </a:solidFill>
                        <a:latin typeface="Calibri"/>
                        <a:ea typeface="Calibri"/>
                        <a:cs typeface="Calibri"/>
                      </a:defRPr>
                    </a:pPr>
                    <a:r>
                      <a:t>Fuel Oil
5%</a:t>
                    </a:r>
                  </a:p>
                </c:rich>
              </c:tx>
              <c:spPr/>
              <c:dLblPos val="bestFit"/>
              <c:showLegendKey val="0"/>
              <c:showVal val="0"/>
              <c:showCatName val="0"/>
              <c:showSerName val="0"/>
              <c:showPercent val="0"/>
              <c:showBubbleSize val="0"/>
            </c:dLbl>
            <c:dLbl>
              <c:idx val="6"/>
              <c:spPr/>
              <c:txPr>
                <a:bodyPr/>
                <a:lstStyle/>
                <a:p>
                  <a:pPr>
                    <a:defRPr sz="900" b="1"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dLbl>
            <c:txPr>
              <a:bodyPr/>
              <a:lstStyle/>
              <a:p>
                <a:pPr>
                  <a:defRPr sz="900" b="1" i="0" u="none" strike="noStrike" baseline="0">
                    <a:solidFill>
                      <a:srgbClr val="FFFFFF"/>
                    </a:solidFill>
                    <a:latin typeface="Calibri"/>
                    <a:ea typeface="Calibri"/>
                    <a:cs typeface="Calibri"/>
                  </a:defRPr>
                </a:pPr>
                <a:endParaRPr lang="en-US"/>
              </a:p>
            </c:txPr>
            <c:showLegendKey val="0"/>
            <c:showVal val="1"/>
            <c:showCatName val="1"/>
            <c:showSerName val="0"/>
            <c:showPercent val="0"/>
            <c:showBubbleSize val="0"/>
            <c:separator>
</c:separator>
            <c:showLeaderLines val="1"/>
          </c:dLbls>
          <c:cat>
            <c:strRef>
              <c:f>'oil&amp;gas1'!$F$131:$F$136</c:f>
              <c:strCache>
                <c:ptCount val="6"/>
                <c:pt idx="0">
                  <c:v>LPG</c:v>
                </c:pt>
                <c:pt idx="1">
                  <c:v>Unleaded Gasoline</c:v>
                </c:pt>
                <c:pt idx="2">
                  <c:v>Naphtha</c:v>
                </c:pt>
                <c:pt idx="3">
                  <c:v>Jet fuel / Kerosene</c:v>
                </c:pt>
                <c:pt idx="4">
                  <c:v>Gas oil / Diesel</c:v>
                </c:pt>
                <c:pt idx="5">
                  <c:v>Fuel Oil</c:v>
                </c:pt>
              </c:strCache>
            </c:strRef>
          </c:cat>
          <c:val>
            <c:numRef>
              <c:f>'oil&amp;gas1'!$H$131:$H$136</c:f>
              <c:numCache>
                <c:formatCode>0%</c:formatCode>
                <c:ptCount val="6"/>
                <c:pt idx="0">
                  <c:v>2.6095729715471031E-2</c:v>
                </c:pt>
                <c:pt idx="1">
                  <c:v>0.12255594051914101</c:v>
                </c:pt>
                <c:pt idx="2">
                  <c:v>0.24493243316677768</c:v>
                </c:pt>
                <c:pt idx="3">
                  <c:v>0.31021189774649705</c:v>
                </c:pt>
                <c:pt idx="4">
                  <c:v>0.24269844000144719</c:v>
                </c:pt>
                <c:pt idx="5">
                  <c:v>5.1530328066936804E-2</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99" l="0.70000000000000062" r="0.70000000000000062" t="0.75000000000001399"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0614239605722E-2"/>
          <c:y val="9.6371811462285878E-2"/>
          <c:w val="0.84044679910671749"/>
          <c:h val="0.70227681149884125"/>
        </c:manualLayout>
      </c:layout>
      <c:lineChart>
        <c:grouping val="standard"/>
        <c:varyColors val="0"/>
        <c:ser>
          <c:idx val="0"/>
          <c:order val="0"/>
          <c:tx>
            <c:strRef>
              <c:f>'oil&amp;gas1'!$F$183</c:f>
              <c:strCache>
                <c:ptCount val="1"/>
                <c:pt idx="0">
                  <c:v>Naphtha</c:v>
                </c:pt>
              </c:strCache>
            </c:strRef>
          </c:tx>
          <c:marker>
            <c:symbol val="none"/>
          </c:marker>
          <c:cat>
            <c:numRef>
              <c:f>'oil&amp;gas1'!$G$182:$L$182</c:f>
              <c:numCache>
                <c:formatCode>General</c:formatCode>
                <c:ptCount val="6"/>
                <c:pt idx="0">
                  <c:v>2005</c:v>
                </c:pt>
                <c:pt idx="1">
                  <c:v>2006</c:v>
                </c:pt>
                <c:pt idx="2">
                  <c:v>2007</c:v>
                </c:pt>
                <c:pt idx="3">
                  <c:v>2008</c:v>
                </c:pt>
                <c:pt idx="4">
                  <c:v>2009</c:v>
                </c:pt>
                <c:pt idx="5">
                  <c:v>2010</c:v>
                </c:pt>
              </c:numCache>
            </c:numRef>
          </c:cat>
          <c:val>
            <c:numRef>
              <c:f>'oil&amp;gas1'!$G$183:$L$183</c:f>
              <c:numCache>
                <c:formatCode>0</c:formatCode>
                <c:ptCount val="6"/>
                <c:pt idx="0">
                  <c:v>479</c:v>
                </c:pt>
                <c:pt idx="1">
                  <c:v>551</c:v>
                </c:pt>
                <c:pt idx="2">
                  <c:v>658</c:v>
                </c:pt>
                <c:pt idx="3">
                  <c:v>915</c:v>
                </c:pt>
                <c:pt idx="4">
                  <c:v>538.21570153490211</c:v>
                </c:pt>
                <c:pt idx="5">
                  <c:v>706.5638546933086</c:v>
                </c:pt>
              </c:numCache>
            </c:numRef>
          </c:val>
          <c:smooth val="0"/>
        </c:ser>
        <c:ser>
          <c:idx val="1"/>
          <c:order val="1"/>
          <c:tx>
            <c:strRef>
              <c:f>'oil&amp;gas1'!$F$184</c:f>
              <c:strCache>
                <c:ptCount val="1"/>
                <c:pt idx="0">
                  <c:v>Jet fuel / Kerosene</c:v>
                </c:pt>
              </c:strCache>
            </c:strRef>
          </c:tx>
          <c:marker>
            <c:symbol val="none"/>
          </c:marker>
          <c:cat>
            <c:numRef>
              <c:f>'oil&amp;gas1'!$G$182:$L$182</c:f>
              <c:numCache>
                <c:formatCode>General</c:formatCode>
                <c:ptCount val="6"/>
                <c:pt idx="0">
                  <c:v>2005</c:v>
                </c:pt>
                <c:pt idx="1">
                  <c:v>2006</c:v>
                </c:pt>
                <c:pt idx="2">
                  <c:v>2007</c:v>
                </c:pt>
                <c:pt idx="3">
                  <c:v>2008</c:v>
                </c:pt>
                <c:pt idx="4">
                  <c:v>2009</c:v>
                </c:pt>
                <c:pt idx="5">
                  <c:v>2010</c:v>
                </c:pt>
              </c:numCache>
            </c:numRef>
          </c:cat>
          <c:val>
            <c:numRef>
              <c:f>'oil&amp;gas1'!$G$184:$L$184</c:f>
              <c:numCache>
                <c:formatCode>0</c:formatCode>
                <c:ptCount val="6"/>
                <c:pt idx="0">
                  <c:v>484</c:v>
                </c:pt>
                <c:pt idx="1">
                  <c:v>639</c:v>
                </c:pt>
                <c:pt idx="2">
                  <c:v>665</c:v>
                </c:pt>
                <c:pt idx="3">
                  <c:v>1115</c:v>
                </c:pt>
                <c:pt idx="4">
                  <c:v>576.54624560325976</c:v>
                </c:pt>
                <c:pt idx="5">
                  <c:v>719.54492783724254</c:v>
                </c:pt>
              </c:numCache>
            </c:numRef>
          </c:val>
          <c:smooth val="0"/>
        </c:ser>
        <c:ser>
          <c:idx val="2"/>
          <c:order val="2"/>
          <c:tx>
            <c:strRef>
              <c:f>'oil&amp;gas1'!$F$185</c:f>
              <c:strCache>
                <c:ptCount val="1"/>
                <c:pt idx="0">
                  <c:v>Gas oil / Diesel</c:v>
                </c:pt>
              </c:strCache>
            </c:strRef>
          </c:tx>
          <c:marker>
            <c:symbol val="none"/>
          </c:marker>
          <c:cat>
            <c:numRef>
              <c:f>'oil&amp;gas1'!$G$182:$L$182</c:f>
              <c:numCache>
                <c:formatCode>General</c:formatCode>
                <c:ptCount val="6"/>
                <c:pt idx="0">
                  <c:v>2005</c:v>
                </c:pt>
                <c:pt idx="1">
                  <c:v>2006</c:v>
                </c:pt>
                <c:pt idx="2">
                  <c:v>2007</c:v>
                </c:pt>
                <c:pt idx="3">
                  <c:v>2008</c:v>
                </c:pt>
                <c:pt idx="4">
                  <c:v>2009</c:v>
                </c:pt>
                <c:pt idx="5">
                  <c:v>2010</c:v>
                </c:pt>
              </c:numCache>
            </c:numRef>
          </c:cat>
          <c:val>
            <c:numRef>
              <c:f>'oil&amp;gas1'!$G$185:$L$185</c:f>
              <c:numCache>
                <c:formatCode>0</c:formatCode>
                <c:ptCount val="6"/>
                <c:pt idx="0">
                  <c:v>447</c:v>
                </c:pt>
                <c:pt idx="1">
                  <c:v>594</c:v>
                </c:pt>
                <c:pt idx="2">
                  <c:v>614</c:v>
                </c:pt>
                <c:pt idx="3">
                  <c:v>1031</c:v>
                </c:pt>
                <c:pt idx="4">
                  <c:v>550.72445190124893</c:v>
                </c:pt>
                <c:pt idx="5">
                  <c:v>675.83098019563386</c:v>
                </c:pt>
              </c:numCache>
            </c:numRef>
          </c:val>
          <c:smooth val="0"/>
        </c:ser>
        <c:ser>
          <c:idx val="3"/>
          <c:order val="3"/>
          <c:tx>
            <c:strRef>
              <c:f>'oil&amp;gas1'!$F$186</c:f>
              <c:strCache>
                <c:ptCount val="1"/>
                <c:pt idx="0">
                  <c:v>Fuel oil</c:v>
                </c:pt>
              </c:strCache>
            </c:strRef>
          </c:tx>
          <c:marker>
            <c:symbol val="none"/>
          </c:marker>
          <c:cat>
            <c:numRef>
              <c:f>'oil&amp;gas1'!$G$182:$L$182</c:f>
              <c:numCache>
                <c:formatCode>General</c:formatCode>
                <c:ptCount val="6"/>
                <c:pt idx="0">
                  <c:v>2005</c:v>
                </c:pt>
                <c:pt idx="1">
                  <c:v>2006</c:v>
                </c:pt>
                <c:pt idx="2">
                  <c:v>2007</c:v>
                </c:pt>
                <c:pt idx="3">
                  <c:v>2008</c:v>
                </c:pt>
                <c:pt idx="4">
                  <c:v>2009</c:v>
                </c:pt>
                <c:pt idx="5">
                  <c:v>2010</c:v>
                </c:pt>
              </c:numCache>
            </c:numRef>
          </c:cat>
          <c:val>
            <c:numRef>
              <c:f>'oil&amp;gas1'!$G$186:$L$186</c:f>
              <c:numCache>
                <c:formatCode>0</c:formatCode>
                <c:ptCount val="6"/>
                <c:pt idx="0">
                  <c:v>263</c:v>
                </c:pt>
                <c:pt idx="1">
                  <c:v>321</c:v>
                </c:pt>
                <c:pt idx="2">
                  <c:v>361</c:v>
                </c:pt>
                <c:pt idx="3">
                  <c:v>545</c:v>
                </c:pt>
                <c:pt idx="4">
                  <c:v>348.20344287365208</c:v>
                </c:pt>
                <c:pt idx="5">
                  <c:v>473.84315863097135</c:v>
                </c:pt>
              </c:numCache>
            </c:numRef>
          </c:val>
          <c:smooth val="0"/>
        </c:ser>
        <c:dLbls>
          <c:showLegendKey val="0"/>
          <c:showVal val="0"/>
          <c:showCatName val="0"/>
          <c:showSerName val="0"/>
          <c:showPercent val="0"/>
          <c:showBubbleSize val="0"/>
        </c:dLbls>
        <c:marker val="1"/>
        <c:smooth val="0"/>
        <c:axId val="127593856"/>
        <c:axId val="131925120"/>
      </c:lineChart>
      <c:catAx>
        <c:axId val="12759385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1925120"/>
        <c:crosses val="autoZero"/>
        <c:auto val="1"/>
        <c:lblAlgn val="ctr"/>
        <c:lblOffset val="100"/>
        <c:noMultiLvlLbl val="0"/>
      </c:catAx>
      <c:valAx>
        <c:axId val="131925120"/>
        <c:scaling>
          <c:orientation val="minMax"/>
          <c:max val="1200"/>
        </c:scaling>
        <c:delete val="0"/>
        <c:axPos val="l"/>
        <c:majorGridlines/>
        <c:title>
          <c:tx>
            <c:rich>
              <a:bodyPr rot="0" vert="horz"/>
              <a:lstStyle/>
              <a:p>
                <a:pPr algn="ctr">
                  <a:defRPr sz="1000" b="1" i="0" u="none" strike="noStrike" baseline="0">
                    <a:solidFill>
                      <a:srgbClr val="000000"/>
                    </a:solidFill>
                    <a:latin typeface="Calibri"/>
                    <a:ea typeface="Calibri"/>
                    <a:cs typeface="Calibri"/>
                  </a:defRPr>
                </a:pPr>
                <a:r>
                  <a:rPr lang="en-US"/>
                  <a:t> $/Metric Ton</a:t>
                </a:r>
              </a:p>
            </c:rich>
          </c:tx>
          <c:layout>
            <c:manualLayout>
              <c:xMode val="edge"/>
              <c:yMode val="edge"/>
              <c:x val="4.852320675105485E-2"/>
              <c:y val="1.4446077248700458E-2"/>
            </c:manualLayout>
          </c:layout>
          <c:overlay val="0"/>
        </c:title>
        <c:numFmt formatCode="0" sourceLinked="0"/>
        <c:majorTickMark val="out"/>
        <c:minorTickMark val="none"/>
        <c:tickLblPos val="nextTo"/>
        <c:spPr>
          <a:ln>
            <a:solidFill>
              <a:schemeClr val="tx1">
                <a:lumMod val="50000"/>
                <a:lumOff val="50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27593856"/>
        <c:crosses val="autoZero"/>
        <c:crossBetween val="between"/>
      </c:valAx>
      <c:spPr>
        <a:ln>
          <a:noFill/>
        </a:ln>
      </c:spPr>
    </c:plotArea>
    <c:legend>
      <c:legendPos val="r"/>
      <c:layout>
        <c:manualLayout>
          <c:xMode val="edge"/>
          <c:yMode val="edge"/>
          <c:x val="3.1612179806638094E-2"/>
          <c:y val="0.88195468602636362"/>
          <c:w val="0.92430030898036475"/>
          <c:h val="0.11804531397363627"/>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966" l="0.70000000000000062" r="0.70000000000000062" t="0.750000000000009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38643704508581"/>
          <c:y val="8.0530478244674866E-2"/>
          <c:w val="0.71812174706895093"/>
          <c:h val="0.70110814888295458"/>
        </c:manualLayout>
      </c:layout>
      <c:barChart>
        <c:barDir val="col"/>
        <c:grouping val="clustered"/>
        <c:varyColors val="0"/>
        <c:ser>
          <c:idx val="1"/>
          <c:order val="0"/>
          <c:tx>
            <c:strRef>
              <c:f>'electricity '!$F$121</c:f>
              <c:strCache>
                <c:ptCount val="1"/>
                <c:pt idx="0">
                  <c:v>Available Desalinated Water</c:v>
                </c:pt>
              </c:strCache>
            </c:strRef>
          </c:tx>
          <c:spPr>
            <a:solidFill>
              <a:srgbClr val="948A54"/>
            </a:solidFill>
          </c:spPr>
          <c:invertIfNegative val="0"/>
          <c:cat>
            <c:numRef>
              <c:f>'electricity '!$C$120:$E$120</c:f>
              <c:numCache>
                <c:formatCode>General</c:formatCode>
                <c:ptCount val="3"/>
                <c:pt idx="0">
                  <c:v>2009</c:v>
                </c:pt>
                <c:pt idx="1">
                  <c:v>2010</c:v>
                </c:pt>
                <c:pt idx="2">
                  <c:v>2011</c:v>
                </c:pt>
              </c:numCache>
            </c:numRef>
          </c:cat>
          <c:val>
            <c:numRef>
              <c:f>'electricity '!$C$121:$E$121</c:f>
              <c:numCache>
                <c:formatCode>#,##0</c:formatCode>
                <c:ptCount val="3"/>
                <c:pt idx="0">
                  <c:v>211448</c:v>
                </c:pt>
                <c:pt idx="1">
                  <c:v>211793</c:v>
                </c:pt>
                <c:pt idx="2">
                  <c:v>219788</c:v>
                </c:pt>
              </c:numCache>
            </c:numRef>
          </c:val>
        </c:ser>
        <c:ser>
          <c:idx val="2"/>
          <c:order val="1"/>
          <c:tx>
            <c:strRef>
              <c:f>'electricity '!$A$124</c:f>
              <c:strCache>
                <c:ptCount val="1"/>
                <c:pt idx="0">
                  <c:v>Consumption</c:v>
                </c:pt>
              </c:strCache>
            </c:strRef>
          </c:tx>
          <c:spPr>
            <a:solidFill>
              <a:srgbClr val="E63723"/>
            </a:solidFill>
          </c:spPr>
          <c:invertIfNegative val="0"/>
          <c:cat>
            <c:numRef>
              <c:f>'electricity '!$C$120:$E$120</c:f>
              <c:numCache>
                <c:formatCode>General</c:formatCode>
                <c:ptCount val="3"/>
                <c:pt idx="0">
                  <c:v>2009</c:v>
                </c:pt>
                <c:pt idx="1">
                  <c:v>2010</c:v>
                </c:pt>
                <c:pt idx="2">
                  <c:v>2011</c:v>
                </c:pt>
              </c:numCache>
            </c:numRef>
          </c:cat>
          <c:val>
            <c:numRef>
              <c:f>'electricity '!$C$124:$E$124</c:f>
              <c:numCache>
                <c:formatCode>#,##0</c:formatCode>
                <c:ptCount val="3"/>
                <c:pt idx="0">
                  <c:v>173781</c:v>
                </c:pt>
                <c:pt idx="1">
                  <c:v>192028</c:v>
                </c:pt>
                <c:pt idx="2">
                  <c:v>211510</c:v>
                </c:pt>
              </c:numCache>
            </c:numRef>
          </c:val>
        </c:ser>
        <c:dLbls>
          <c:showLegendKey val="0"/>
          <c:showVal val="0"/>
          <c:showCatName val="0"/>
          <c:showSerName val="0"/>
          <c:showPercent val="0"/>
          <c:showBubbleSize val="0"/>
        </c:dLbls>
        <c:gapWidth val="199"/>
        <c:overlap val="4"/>
        <c:axId val="131995904"/>
        <c:axId val="132018176"/>
      </c:barChart>
      <c:catAx>
        <c:axId val="131995904"/>
        <c:scaling>
          <c:orientation val="minMax"/>
        </c:scaling>
        <c:delete val="0"/>
        <c:axPos val="b"/>
        <c:numFmt formatCode="General" sourceLinked="1"/>
        <c:majorTickMark val="none"/>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132018176"/>
        <c:crosses val="autoZero"/>
        <c:auto val="1"/>
        <c:lblAlgn val="ctr"/>
        <c:lblOffset val="100"/>
        <c:noMultiLvlLbl val="0"/>
      </c:catAx>
      <c:valAx>
        <c:axId val="13201817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US"/>
                  <a:t>Million Imperial Gallons</a:t>
                </a:r>
              </a:p>
            </c:rich>
          </c:tx>
          <c:layout>
            <c:manualLayout>
              <c:xMode val="edge"/>
              <c:yMode val="edge"/>
              <c:x val="2.2603540372149965E-2"/>
              <c:y val="0.16405498817598296"/>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1995904"/>
        <c:crosses val="autoZero"/>
        <c:crossBetween val="between"/>
      </c:valAx>
    </c:plotArea>
    <c:legend>
      <c:legendPos val="r"/>
      <c:layout>
        <c:manualLayout>
          <c:xMode val="edge"/>
          <c:yMode val="edge"/>
          <c:x val="0.11396375772517253"/>
          <c:y val="0.93047859116620324"/>
          <c:w val="0.63146788760031192"/>
          <c:h val="6.8644092755732244E-2"/>
        </c:manualLayout>
      </c:layout>
      <c:overlay val="0"/>
      <c:txPr>
        <a:bodyPr/>
        <a:lstStyle/>
        <a:p>
          <a:pPr>
            <a:defRPr sz="775" b="1"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33" l="0.70000000000000062" r="0.70000000000000062" t="0.750000000000007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04061854905502"/>
          <c:y val="8.7708411448568932E-2"/>
          <c:w val="0.67428439576921018"/>
          <c:h val="0.81288026496687915"/>
        </c:manualLayout>
      </c:layout>
      <c:barChart>
        <c:barDir val="col"/>
        <c:grouping val="clustered"/>
        <c:varyColors val="0"/>
        <c:ser>
          <c:idx val="0"/>
          <c:order val="0"/>
          <c:tx>
            <c:strRef>
              <c:f>'electricity '!$A$31</c:f>
              <c:strCache>
                <c:ptCount val="1"/>
                <c:pt idx="0">
                  <c:v>Abu Dhabi</c:v>
                </c:pt>
              </c:strCache>
            </c:strRef>
          </c:tx>
          <c:spPr>
            <a:solidFill>
              <a:schemeClr val="bg2">
                <a:lumMod val="50000"/>
              </a:schemeClr>
            </a:solidFill>
          </c:spPr>
          <c:invertIfNegative val="0"/>
          <c:cat>
            <c:numRef>
              <c:f>'electricity '!$C$29:$E$29</c:f>
              <c:numCache>
                <c:formatCode>General</c:formatCode>
                <c:ptCount val="3"/>
                <c:pt idx="0">
                  <c:v>2009</c:v>
                </c:pt>
                <c:pt idx="1">
                  <c:v>2010</c:v>
                </c:pt>
                <c:pt idx="2">
                  <c:v>2011</c:v>
                </c:pt>
              </c:numCache>
            </c:numRef>
          </c:cat>
          <c:val>
            <c:numRef>
              <c:f>'electricity '!$C$31:$E$31</c:f>
              <c:numCache>
                <c:formatCode>#,##0</c:formatCode>
                <c:ptCount val="3"/>
                <c:pt idx="0">
                  <c:v>22062262</c:v>
                </c:pt>
                <c:pt idx="1">
                  <c:v>24850010</c:v>
                </c:pt>
                <c:pt idx="2">
                  <c:v>26897768</c:v>
                </c:pt>
              </c:numCache>
            </c:numRef>
          </c:val>
        </c:ser>
        <c:ser>
          <c:idx val="1"/>
          <c:order val="1"/>
          <c:tx>
            <c:strRef>
              <c:f>'electricity '!$A$32</c:f>
              <c:strCache>
                <c:ptCount val="1"/>
                <c:pt idx="0">
                  <c:v>Al Ain</c:v>
                </c:pt>
              </c:strCache>
            </c:strRef>
          </c:tx>
          <c:spPr>
            <a:solidFill>
              <a:srgbClr val="E63723"/>
            </a:solidFill>
          </c:spPr>
          <c:invertIfNegative val="0"/>
          <c:cat>
            <c:numRef>
              <c:f>'electricity '!$C$29:$E$29</c:f>
              <c:numCache>
                <c:formatCode>General</c:formatCode>
                <c:ptCount val="3"/>
                <c:pt idx="0">
                  <c:v>2009</c:v>
                </c:pt>
                <c:pt idx="1">
                  <c:v>2010</c:v>
                </c:pt>
                <c:pt idx="2">
                  <c:v>2011</c:v>
                </c:pt>
              </c:numCache>
            </c:numRef>
          </c:cat>
          <c:val>
            <c:numRef>
              <c:f>'electricity '!$C$32:$E$32</c:f>
              <c:numCache>
                <c:formatCode>#,##0</c:formatCode>
                <c:ptCount val="3"/>
                <c:pt idx="0">
                  <c:v>8474342</c:v>
                </c:pt>
                <c:pt idx="1">
                  <c:v>9081380</c:v>
                </c:pt>
                <c:pt idx="2">
                  <c:v>9341749</c:v>
                </c:pt>
              </c:numCache>
            </c:numRef>
          </c:val>
        </c:ser>
        <c:ser>
          <c:idx val="2"/>
          <c:order val="2"/>
          <c:tx>
            <c:strRef>
              <c:f>'electricity '!$A$33</c:f>
              <c:strCache>
                <c:ptCount val="1"/>
                <c:pt idx="0">
                  <c:v>Al Gharbia </c:v>
                </c:pt>
              </c:strCache>
            </c:strRef>
          </c:tx>
          <c:spPr>
            <a:solidFill>
              <a:srgbClr val="828182"/>
            </a:solidFill>
          </c:spPr>
          <c:invertIfNegative val="0"/>
          <c:cat>
            <c:numRef>
              <c:f>'electricity '!$C$29:$E$29</c:f>
              <c:numCache>
                <c:formatCode>General</c:formatCode>
                <c:ptCount val="3"/>
                <c:pt idx="0">
                  <c:v>2009</c:v>
                </c:pt>
                <c:pt idx="1">
                  <c:v>2010</c:v>
                </c:pt>
                <c:pt idx="2">
                  <c:v>2011</c:v>
                </c:pt>
              </c:numCache>
            </c:numRef>
          </c:cat>
          <c:val>
            <c:numRef>
              <c:f>'electricity '!$C$33:$E$33</c:f>
              <c:numCache>
                <c:formatCode>#,##0</c:formatCode>
                <c:ptCount val="3"/>
                <c:pt idx="0">
                  <c:v>4179562</c:v>
                </c:pt>
                <c:pt idx="1">
                  <c:v>5241750</c:v>
                </c:pt>
                <c:pt idx="2">
                  <c:v>7011402</c:v>
                </c:pt>
              </c:numCache>
            </c:numRef>
          </c:val>
        </c:ser>
        <c:dLbls>
          <c:showLegendKey val="0"/>
          <c:showVal val="0"/>
          <c:showCatName val="0"/>
          <c:showSerName val="0"/>
          <c:showPercent val="0"/>
          <c:showBubbleSize val="0"/>
        </c:dLbls>
        <c:gapWidth val="150"/>
        <c:axId val="132060672"/>
        <c:axId val="132062208"/>
      </c:barChart>
      <c:catAx>
        <c:axId val="1320606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2062208"/>
        <c:crosses val="autoZero"/>
        <c:auto val="1"/>
        <c:lblAlgn val="ctr"/>
        <c:lblOffset val="100"/>
        <c:noMultiLvlLbl val="1"/>
      </c:catAx>
      <c:valAx>
        <c:axId val="132062208"/>
        <c:scaling>
          <c:orientation val="minMax"/>
        </c:scaling>
        <c:delete val="0"/>
        <c:axPos val="l"/>
        <c:majorGridlines/>
        <c:title>
          <c:tx>
            <c:rich>
              <a:bodyPr rot="0" vert="horz"/>
              <a:lstStyle/>
              <a:p>
                <a:pPr algn="ctr">
                  <a:defRPr sz="1000" b="1" i="0" u="none" strike="noStrike" baseline="0">
                    <a:solidFill>
                      <a:srgbClr val="000000"/>
                    </a:solidFill>
                    <a:latin typeface="Calibri"/>
                    <a:ea typeface="Calibri"/>
                    <a:cs typeface="Calibri"/>
                  </a:defRPr>
                </a:pPr>
                <a:r>
                  <a:rPr lang="en-US"/>
                  <a:t>MWH</a:t>
                </a:r>
              </a:p>
            </c:rich>
          </c:tx>
          <c:layout>
            <c:manualLayout>
              <c:xMode val="edge"/>
              <c:yMode val="edge"/>
              <c:x val="0.14442700156985872"/>
              <c:y val="1.1598862642169729E-2"/>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2060672"/>
        <c:crosses val="autoZero"/>
        <c:crossBetween val="between"/>
      </c:valAx>
    </c:plotArea>
    <c:legend>
      <c:legendPos val="r"/>
      <c:overlay val="0"/>
      <c:spPr>
        <a:noFill/>
        <a:ln>
          <a:noFill/>
        </a:ln>
      </c:spPr>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55" l="0.70000000000000062" r="0.70000000000000062" t="0.7500000000000075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80786875764068"/>
          <c:y val="0.18147051183456686"/>
          <c:w val="0.43207655804293243"/>
          <c:h val="0.78960168579759094"/>
        </c:manualLayout>
      </c:layout>
      <c:pieChart>
        <c:varyColors val="1"/>
        <c:ser>
          <c:idx val="0"/>
          <c:order val="0"/>
          <c:dPt>
            <c:idx val="0"/>
            <c:bubble3D val="0"/>
            <c:spPr>
              <a:solidFill>
                <a:srgbClr val="948A54"/>
              </a:solidFill>
            </c:spPr>
          </c:dPt>
          <c:dPt>
            <c:idx val="1"/>
            <c:bubble3D val="0"/>
            <c:spPr>
              <a:solidFill>
                <a:srgbClr val="E63723"/>
              </a:solidFill>
            </c:spPr>
          </c:dPt>
          <c:dPt>
            <c:idx val="2"/>
            <c:bubble3D val="0"/>
            <c:spPr>
              <a:solidFill>
                <a:srgbClr val="828182"/>
              </a:solidFill>
            </c:spPr>
          </c:dPt>
          <c:dLbls>
            <c:dLbl>
              <c:idx val="0"/>
              <c:layout>
                <c:manualLayout>
                  <c:x val="-0.15732210557013707"/>
                  <c:y val="-7.2257332535195534E-2"/>
                </c:manualLayout>
              </c:layout>
              <c:dLblPos val="bestFit"/>
              <c:showLegendKey val="0"/>
              <c:showVal val="1"/>
              <c:showCatName val="1"/>
              <c:showSerName val="0"/>
              <c:showPercent val="0"/>
              <c:showBubbleSize val="0"/>
              <c:separator>
</c:separator>
            </c:dLbl>
            <c:dLbl>
              <c:idx val="1"/>
              <c:layout>
                <c:manualLayout>
                  <c:x val="0.12105160032079323"/>
                  <c:y val="2.0795950281044629E-2"/>
                </c:manualLayout>
              </c:layout>
              <c:dLblPos val="bestFit"/>
              <c:showLegendKey val="0"/>
              <c:showVal val="1"/>
              <c:showCatName val="1"/>
              <c:showSerName val="0"/>
              <c:showPercent val="0"/>
              <c:showBubbleSize val="0"/>
              <c:separator>
</c:separator>
            </c:dLbl>
            <c:txPr>
              <a:bodyPr/>
              <a:lstStyle/>
              <a:p>
                <a:pPr>
                  <a:defRPr sz="1000" b="1" i="0" u="none" strike="noStrike" baseline="0">
                    <a:solidFill>
                      <a:srgbClr val="FFFFFF"/>
                    </a:solidFill>
                    <a:latin typeface="Calibri"/>
                    <a:ea typeface="Calibri"/>
                    <a:cs typeface="Calibri"/>
                  </a:defRPr>
                </a:pPr>
                <a:endParaRPr lang="en-US"/>
              </a:p>
            </c:txPr>
            <c:showLegendKey val="0"/>
            <c:showVal val="1"/>
            <c:showCatName val="1"/>
            <c:showSerName val="0"/>
            <c:showPercent val="0"/>
            <c:showBubbleSize val="0"/>
            <c:separator>
</c:separator>
            <c:showLeaderLines val="1"/>
          </c:dLbls>
          <c:cat>
            <c:strRef>
              <c:f>'electricity '!$A$151:$A$153</c:f>
              <c:strCache>
                <c:ptCount val="3"/>
                <c:pt idx="0">
                  <c:v>Abu Dhabi</c:v>
                </c:pt>
                <c:pt idx="1">
                  <c:v>Al Ain</c:v>
                </c:pt>
                <c:pt idx="2">
                  <c:v>Al Gharbia </c:v>
                </c:pt>
              </c:strCache>
            </c:strRef>
          </c:cat>
          <c:val>
            <c:numRef>
              <c:f>'electricity '!$F$151:$F$153</c:f>
              <c:numCache>
                <c:formatCode>0%</c:formatCode>
                <c:ptCount val="3"/>
                <c:pt idx="0">
                  <c:v>0.61627361518483315</c:v>
                </c:pt>
                <c:pt idx="1">
                  <c:v>0.26941947403331457</c:v>
                </c:pt>
                <c:pt idx="2">
                  <c:v>0.11430691078185226</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99" l="0.70000000000000062" r="0.70000000000000062" t="0.7500000000000139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33990020022199"/>
          <c:y val="5.3031599396532118E-2"/>
          <c:w val="0.71999892870534044"/>
          <c:h val="0.71872238411143496"/>
        </c:manualLayout>
      </c:layout>
      <c:barChart>
        <c:barDir val="col"/>
        <c:grouping val="clustered"/>
        <c:varyColors val="0"/>
        <c:ser>
          <c:idx val="0"/>
          <c:order val="0"/>
          <c:tx>
            <c:strRef>
              <c:f>GDP!$F$234</c:f>
              <c:strCache>
                <c:ptCount val="1"/>
                <c:pt idx="0">
                  <c:v>GDP</c:v>
                </c:pt>
              </c:strCache>
            </c:strRef>
          </c:tx>
          <c:spPr>
            <a:solidFill>
              <a:schemeClr val="bg2">
                <a:lumMod val="50000"/>
              </a:schemeClr>
            </a:solidFill>
          </c:spPr>
          <c:invertIfNegative val="0"/>
          <c:cat>
            <c:numRef>
              <c:f>GDP!$G$233:$H$233</c:f>
              <c:numCache>
                <c:formatCode>0</c:formatCode>
                <c:ptCount val="2"/>
                <c:pt idx="0">
                  <c:v>2010</c:v>
                </c:pt>
                <c:pt idx="1">
                  <c:v>2011</c:v>
                </c:pt>
              </c:numCache>
            </c:numRef>
          </c:cat>
          <c:val>
            <c:numRef>
              <c:f>GDP!$G$234:$H$234</c:f>
              <c:numCache>
                <c:formatCode>0</c:formatCode>
                <c:ptCount val="2"/>
                <c:pt idx="0">
                  <c:v>620316</c:v>
                </c:pt>
                <c:pt idx="1">
                  <c:v>806031</c:v>
                </c:pt>
              </c:numCache>
            </c:numRef>
          </c:val>
        </c:ser>
        <c:ser>
          <c:idx val="1"/>
          <c:order val="1"/>
          <c:tx>
            <c:strRef>
              <c:f>GDP!$F$235</c:f>
              <c:strCache>
                <c:ptCount val="1"/>
                <c:pt idx="0">
                  <c:v>Imports</c:v>
                </c:pt>
              </c:strCache>
            </c:strRef>
          </c:tx>
          <c:spPr>
            <a:solidFill>
              <a:srgbClr val="E63723"/>
            </a:solidFill>
          </c:spPr>
          <c:invertIfNegative val="0"/>
          <c:cat>
            <c:numRef>
              <c:f>GDP!$G$233:$H$233</c:f>
              <c:numCache>
                <c:formatCode>0</c:formatCode>
                <c:ptCount val="2"/>
                <c:pt idx="0">
                  <c:v>2010</c:v>
                </c:pt>
                <c:pt idx="1">
                  <c:v>2011</c:v>
                </c:pt>
              </c:numCache>
            </c:numRef>
          </c:cat>
          <c:val>
            <c:numRef>
              <c:f>GDP!$G$235:$H$235</c:f>
              <c:numCache>
                <c:formatCode>0</c:formatCode>
                <c:ptCount val="2"/>
                <c:pt idx="0">
                  <c:v>86573.662849</c:v>
                </c:pt>
                <c:pt idx="1">
                  <c:v>116374.008011</c:v>
                </c:pt>
              </c:numCache>
            </c:numRef>
          </c:val>
        </c:ser>
        <c:dLbls>
          <c:showLegendKey val="0"/>
          <c:showVal val="0"/>
          <c:showCatName val="0"/>
          <c:showSerName val="0"/>
          <c:showPercent val="0"/>
          <c:showBubbleSize val="0"/>
        </c:dLbls>
        <c:gapWidth val="333"/>
        <c:axId val="121556992"/>
        <c:axId val="121558528"/>
      </c:barChart>
      <c:catAx>
        <c:axId val="121556992"/>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1558528"/>
        <c:crosses val="autoZero"/>
        <c:auto val="1"/>
        <c:lblAlgn val="ctr"/>
        <c:lblOffset val="100"/>
        <c:noMultiLvlLbl val="0"/>
      </c:catAx>
      <c:valAx>
        <c:axId val="121558528"/>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1556992"/>
        <c:crosses val="autoZero"/>
        <c:crossBetween val="between"/>
      </c:valAx>
    </c:plotArea>
    <c:legend>
      <c:legendPos val="r"/>
      <c:layout>
        <c:manualLayout>
          <c:xMode val="edge"/>
          <c:yMode val="edge"/>
          <c:wMode val="edge"/>
          <c:hMode val="edge"/>
          <c:x val="0.18352708835372186"/>
          <c:y val="0.85652033221874657"/>
          <c:w val="0.79504535617258365"/>
          <c:h val="0.95800524934383191"/>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80786875764068"/>
          <c:y val="0.18147051183456686"/>
          <c:w val="0.43207655804293243"/>
          <c:h val="0.78960168579759094"/>
        </c:manualLayout>
      </c:layout>
      <c:pieChart>
        <c:varyColors val="1"/>
        <c:ser>
          <c:idx val="0"/>
          <c:order val="0"/>
          <c:dPt>
            <c:idx val="0"/>
            <c:bubble3D val="0"/>
            <c:spPr>
              <a:solidFill>
                <a:srgbClr val="948A54"/>
              </a:solidFill>
            </c:spPr>
          </c:dPt>
          <c:dPt>
            <c:idx val="1"/>
            <c:bubble3D val="0"/>
            <c:spPr>
              <a:solidFill>
                <a:srgbClr val="E63723"/>
              </a:solidFill>
            </c:spPr>
          </c:dPt>
          <c:dPt>
            <c:idx val="2"/>
            <c:bubble3D val="0"/>
            <c:spPr>
              <a:solidFill>
                <a:srgbClr val="828182"/>
              </a:solidFill>
            </c:spPr>
          </c:dPt>
          <c:dPt>
            <c:idx val="3"/>
            <c:bubble3D val="0"/>
            <c:spPr>
              <a:solidFill>
                <a:schemeClr val="accent3">
                  <a:lumMod val="75000"/>
                </a:schemeClr>
              </a:solidFill>
            </c:spPr>
          </c:dPt>
          <c:dPt>
            <c:idx val="4"/>
            <c:bubble3D val="0"/>
            <c:spPr>
              <a:solidFill>
                <a:schemeClr val="accent6">
                  <a:lumMod val="75000"/>
                </a:schemeClr>
              </a:solidFill>
            </c:spPr>
          </c:dPt>
          <c:dPt>
            <c:idx val="5"/>
            <c:bubble3D val="0"/>
            <c:spPr>
              <a:solidFill>
                <a:schemeClr val="bg2">
                  <a:lumMod val="75000"/>
                </a:schemeClr>
              </a:solidFill>
            </c:spPr>
          </c:dPt>
          <c:dLbls>
            <c:dLbl>
              <c:idx val="0"/>
              <c:layout>
                <c:manualLayout>
                  <c:x val="-0.20130358705161855"/>
                  <c:y val="-1.8020025097210766E-2"/>
                </c:manualLayout>
              </c:layout>
              <c:spPr/>
              <c:txPr>
                <a:bodyPr/>
                <a:lstStyle/>
                <a:p>
                  <a:pPr>
                    <a:defRPr sz="1000" b="1" i="0" u="none" strike="noStrike" baseline="0">
                      <a:solidFill>
                        <a:srgbClr val="FFFFFF"/>
                      </a:solidFill>
                      <a:latin typeface="Calibri"/>
                      <a:ea typeface="Calibri"/>
                      <a:cs typeface="Calibri"/>
                    </a:defRPr>
                  </a:pPr>
                  <a:endParaRPr lang="en-US"/>
                </a:p>
              </c:txPr>
              <c:dLblPos val="bestFit"/>
              <c:showLegendKey val="0"/>
              <c:showVal val="1"/>
              <c:showCatName val="1"/>
              <c:showSerName val="0"/>
              <c:showPercent val="0"/>
              <c:showBubbleSize val="0"/>
              <c:separator>
</c:separator>
            </c:dLbl>
            <c:dLbl>
              <c:idx val="1"/>
              <c:layout>
                <c:manualLayout>
                  <c:x val="0.1117924321959755"/>
                  <c:y val="-0.18683150917087385"/>
                </c:manualLayout>
              </c:layout>
              <c:spPr/>
              <c:txPr>
                <a:bodyPr/>
                <a:lstStyle/>
                <a:p>
                  <a:pPr>
                    <a:defRPr sz="1000" b="1" i="0" u="none" strike="noStrike" baseline="0">
                      <a:solidFill>
                        <a:srgbClr val="FFFFFF"/>
                      </a:solidFill>
                      <a:latin typeface="Calibri"/>
                      <a:ea typeface="Calibri"/>
                      <a:cs typeface="Calibri"/>
                    </a:defRPr>
                  </a:pPr>
                  <a:endParaRPr lang="en-US"/>
                </a:p>
              </c:txPr>
              <c:dLblPos val="bestFit"/>
              <c:showLegendKey val="0"/>
              <c:showVal val="1"/>
              <c:showCatName val="1"/>
              <c:showSerName val="0"/>
              <c:showPercent val="0"/>
              <c:showBubbleSize val="0"/>
              <c:separator>
</c:separator>
            </c:dLbl>
            <c:dLbl>
              <c:idx val="2"/>
              <c:spPr/>
              <c:txPr>
                <a:bodyPr/>
                <a:lstStyle/>
                <a:p>
                  <a:pPr>
                    <a:defRPr sz="1000" b="1" i="0" u="none" strike="noStrike" baseline="0">
                      <a:solidFill>
                        <a:srgbClr val="FFFFFF"/>
                      </a:solidFill>
                      <a:latin typeface="Calibri"/>
                      <a:ea typeface="Calibri"/>
                      <a:cs typeface="Calibri"/>
                    </a:defRPr>
                  </a:pPr>
                  <a:endParaRPr lang="en-US"/>
                </a:p>
              </c:txPr>
              <c:dLblPos val="bestFit"/>
              <c:showLegendKey val="0"/>
              <c:showVal val="1"/>
              <c:showCatName val="1"/>
              <c:showSerName val="0"/>
              <c:showPercent val="0"/>
              <c:showBubbleSize val="0"/>
              <c:separator>
</c:separator>
            </c:dLbl>
            <c:txPr>
              <a:bodyPr/>
              <a:lstStyle/>
              <a:p>
                <a:pPr>
                  <a:defRPr sz="1000" b="1"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eparator>
</c:separator>
            <c:showLeaderLines val="1"/>
          </c:dLbls>
          <c:cat>
            <c:strRef>
              <c:f>'electricity '!$A$193:$A$198</c:f>
              <c:strCache>
                <c:ptCount val="6"/>
                <c:pt idx="0">
                  <c:v>Domestic </c:v>
                </c:pt>
                <c:pt idx="1">
                  <c:v>Commercial</c:v>
                </c:pt>
                <c:pt idx="2">
                  <c:v>Government</c:v>
                </c:pt>
                <c:pt idx="3">
                  <c:v>Agriculture</c:v>
                </c:pt>
                <c:pt idx="4">
                  <c:v>Industry</c:v>
                </c:pt>
                <c:pt idx="5">
                  <c:v>Other </c:v>
                </c:pt>
              </c:strCache>
            </c:strRef>
          </c:cat>
          <c:val>
            <c:numRef>
              <c:f>'electricity '!$E$193:$E$198</c:f>
              <c:numCache>
                <c:formatCode>#,##0.0</c:formatCode>
                <c:ptCount val="6"/>
                <c:pt idx="0">
                  <c:v>54.311154120937331</c:v>
                </c:pt>
                <c:pt idx="1">
                  <c:v>15.65566455368732</c:v>
                </c:pt>
                <c:pt idx="2">
                  <c:v>22.233306280662056</c:v>
                </c:pt>
                <c:pt idx="3">
                  <c:v>3.1897466412846578</c:v>
                </c:pt>
                <c:pt idx="4">
                  <c:v>1.8652055911298131</c:v>
                </c:pt>
                <c:pt idx="5">
                  <c:v>2.7449228121320819</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99" l="0.70000000000000062" r="0.70000000000000062" t="0.75000000000001399"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0"/>
            <c:invertIfNegative val="0"/>
            <c:bubble3D val="0"/>
            <c:spPr>
              <a:solidFill>
                <a:srgbClr val="948A54"/>
              </a:solidFill>
            </c:spPr>
          </c:dPt>
          <c:dPt>
            <c:idx val="1"/>
            <c:invertIfNegative val="0"/>
            <c:bubble3D val="0"/>
            <c:spPr>
              <a:solidFill>
                <a:schemeClr val="accent2">
                  <a:lumMod val="75000"/>
                </a:schemeClr>
              </a:solidFill>
            </c:spPr>
          </c:dPt>
          <c:dPt>
            <c:idx val="2"/>
            <c:invertIfNegative val="0"/>
            <c:bubble3D val="0"/>
            <c:spPr>
              <a:solidFill>
                <a:srgbClr val="828182"/>
              </a:solidFill>
            </c:spPr>
          </c:dPt>
          <c:dLbls>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dLbls>
          <c:cat>
            <c:strRef>
              <c:f>transport!$F$31:$F$33</c:f>
              <c:strCache>
                <c:ptCount val="3"/>
                <c:pt idx="0">
                  <c:v>Abu Dhabi</c:v>
                </c:pt>
                <c:pt idx="1">
                  <c:v>Al Ain</c:v>
                </c:pt>
                <c:pt idx="2">
                  <c:v>Al Gharbia</c:v>
                </c:pt>
              </c:strCache>
            </c:strRef>
          </c:cat>
          <c:val>
            <c:numRef>
              <c:f>transport!$G$31:$G$33</c:f>
              <c:numCache>
                <c:formatCode>#,##0</c:formatCode>
                <c:ptCount val="3"/>
                <c:pt idx="0">
                  <c:v>554196</c:v>
                </c:pt>
                <c:pt idx="1">
                  <c:v>201687</c:v>
                </c:pt>
                <c:pt idx="2">
                  <c:v>29193</c:v>
                </c:pt>
              </c:numCache>
            </c:numRef>
          </c:val>
        </c:ser>
        <c:dLbls>
          <c:showLegendKey val="0"/>
          <c:showVal val="0"/>
          <c:showCatName val="0"/>
          <c:showSerName val="0"/>
          <c:showPercent val="0"/>
          <c:showBubbleSize val="0"/>
        </c:dLbls>
        <c:gapWidth val="150"/>
        <c:axId val="132872064"/>
        <c:axId val="132873600"/>
      </c:barChart>
      <c:catAx>
        <c:axId val="1328720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2873600"/>
        <c:crosses val="autoZero"/>
        <c:auto val="1"/>
        <c:lblAlgn val="ctr"/>
        <c:lblOffset val="100"/>
        <c:noMultiLvlLbl val="0"/>
      </c:catAx>
      <c:valAx>
        <c:axId val="13287360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287206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294913404641622"/>
          <c:y val="5.6030183727034118E-2"/>
          <c:w val="0.69356648849550739"/>
          <c:h val="0.8326195683872849"/>
        </c:manualLayout>
      </c:layout>
      <c:barChart>
        <c:barDir val="col"/>
        <c:grouping val="clustered"/>
        <c:varyColors val="0"/>
        <c:ser>
          <c:idx val="0"/>
          <c:order val="0"/>
          <c:spPr>
            <a:solidFill>
              <a:schemeClr val="bg2">
                <a:lumMod val="50000"/>
              </a:schemeClr>
            </a:solidFill>
          </c:spPr>
          <c:invertIfNegative val="0"/>
          <c:cat>
            <c:numRef>
              <c:f>Hotel!$C$146:$E$146</c:f>
              <c:numCache>
                <c:formatCode>General</c:formatCode>
                <c:ptCount val="3"/>
                <c:pt idx="0">
                  <c:v>2009</c:v>
                </c:pt>
                <c:pt idx="1">
                  <c:v>2010</c:v>
                </c:pt>
                <c:pt idx="2">
                  <c:v>2011</c:v>
                </c:pt>
              </c:numCache>
            </c:numRef>
          </c:cat>
          <c:val>
            <c:numRef>
              <c:f>Hotel!$C$147:$E$147</c:f>
              <c:numCache>
                <c:formatCode>#,##0</c:formatCode>
                <c:ptCount val="3"/>
                <c:pt idx="0">
                  <c:v>4293074</c:v>
                </c:pt>
                <c:pt idx="1">
                  <c:v>4228519.8533399999</c:v>
                </c:pt>
                <c:pt idx="2">
                  <c:v>4376024.1959599992</c:v>
                </c:pt>
              </c:numCache>
            </c:numRef>
          </c:val>
        </c:ser>
        <c:dLbls>
          <c:showLegendKey val="0"/>
          <c:showVal val="0"/>
          <c:showCatName val="0"/>
          <c:showSerName val="0"/>
          <c:showPercent val="0"/>
          <c:showBubbleSize val="0"/>
        </c:dLbls>
        <c:gapWidth val="150"/>
        <c:axId val="132930560"/>
        <c:axId val="132649728"/>
      </c:barChart>
      <c:catAx>
        <c:axId val="1329305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2649728"/>
        <c:crosses val="autoZero"/>
        <c:auto val="1"/>
        <c:lblAlgn val="ctr"/>
        <c:lblOffset val="100"/>
        <c:noMultiLvlLbl val="0"/>
      </c:catAx>
      <c:valAx>
        <c:axId val="132649728"/>
        <c:scaling>
          <c:orientation val="minMax"/>
          <c:min val="4149999.9999999995"/>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2930560"/>
        <c:crosses val="autoZero"/>
        <c:crossBetween val="between"/>
        <c:majorUnit val="5000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3.5545023696682464E-2"/>
          <c:y val="8.9126714862401927E-3"/>
          <c:w val="0.82464454976303314"/>
          <c:h val="0.83957365400383765"/>
        </c:manualLayout>
      </c:layout>
      <c:barChart>
        <c:barDir val="bar"/>
        <c:grouping val="clustered"/>
        <c:varyColors val="0"/>
        <c:ser>
          <c:idx val="0"/>
          <c:order val="0"/>
          <c:tx>
            <c:v>Males</c:v>
          </c:tx>
          <c:spPr>
            <a:solidFill>
              <a:srgbClr val="B32C11"/>
            </a:solidFill>
            <a:ln w="12700">
              <a:solidFill>
                <a:srgbClr val="000000"/>
              </a:solidFill>
              <a:prstDash val="solid"/>
            </a:ln>
          </c:spPr>
          <c:invertIfNegative val="0"/>
          <c:cat>
            <c:strRef>
              <c:f>'population Rounded'!$B$129:$B$145</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'population Rounded'!$C$129:$C$145</c:f>
              <c:numCache>
                <c:formatCode>#,##0</c:formatCode>
                <c:ptCount val="17"/>
                <c:pt idx="0">
                  <c:v>33000</c:v>
                </c:pt>
                <c:pt idx="1">
                  <c:v>29400</c:v>
                </c:pt>
                <c:pt idx="2">
                  <c:v>24600</c:v>
                </c:pt>
                <c:pt idx="3">
                  <c:v>23800</c:v>
                </c:pt>
                <c:pt idx="4">
                  <c:v>23400</c:v>
                </c:pt>
                <c:pt idx="5">
                  <c:v>23500</c:v>
                </c:pt>
                <c:pt idx="6">
                  <c:v>20800</c:v>
                </c:pt>
                <c:pt idx="7">
                  <c:v>13600</c:v>
                </c:pt>
                <c:pt idx="8">
                  <c:v>9400</c:v>
                </c:pt>
                <c:pt idx="9">
                  <c:v>6900</c:v>
                </c:pt>
                <c:pt idx="10">
                  <c:v>5200</c:v>
                </c:pt>
                <c:pt idx="11">
                  <c:v>4100</c:v>
                </c:pt>
                <c:pt idx="12">
                  <c:v>3300</c:v>
                </c:pt>
                <c:pt idx="13">
                  <c:v>2000</c:v>
                </c:pt>
                <c:pt idx="14">
                  <c:v>1600</c:v>
                </c:pt>
                <c:pt idx="15">
                  <c:v>800</c:v>
                </c:pt>
                <c:pt idx="16">
                  <c:v>1000</c:v>
                </c:pt>
              </c:numCache>
            </c:numRef>
          </c:val>
        </c:ser>
        <c:dLbls>
          <c:showLegendKey val="0"/>
          <c:showVal val="0"/>
          <c:showCatName val="0"/>
          <c:showSerName val="0"/>
          <c:showPercent val="0"/>
          <c:showBubbleSize val="0"/>
        </c:dLbls>
        <c:gapWidth val="0"/>
        <c:axId val="123654912"/>
        <c:axId val="123656448"/>
      </c:barChart>
      <c:catAx>
        <c:axId val="123654912"/>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a:pPr>
            <a:endParaRPr lang="en-US"/>
          </a:p>
        </c:txPr>
        <c:crossAx val="123656448"/>
        <c:crosses val="autoZero"/>
        <c:auto val="0"/>
        <c:lblAlgn val="ctr"/>
        <c:lblOffset val="100"/>
        <c:tickLblSkip val="1"/>
        <c:tickMarkSkip val="1"/>
        <c:noMultiLvlLbl val="0"/>
      </c:catAx>
      <c:valAx>
        <c:axId val="123656448"/>
        <c:scaling>
          <c:orientation val="maxMin"/>
        </c:scaling>
        <c:delete val="0"/>
        <c:axPos val="b"/>
        <c:numFmt formatCode="#,##0" sourceLinked="1"/>
        <c:majorTickMark val="out"/>
        <c:minorTickMark val="none"/>
        <c:tickLblPos val="nextTo"/>
        <c:spPr>
          <a:ln w="3175">
            <a:solidFill>
              <a:srgbClr val="000000"/>
            </a:solidFill>
            <a:prstDash val="solid"/>
          </a:ln>
        </c:spPr>
        <c:txPr>
          <a:bodyPr rot="-5400000" vert="horz"/>
          <a:lstStyle/>
          <a:p>
            <a:pPr>
              <a:defRPr/>
            </a:pPr>
            <a:endParaRPr lang="en-US"/>
          </a:p>
        </c:txPr>
        <c:crossAx val="12365491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838183"/>
          </a:solidFill>
          <a:latin typeface="Arial" pitchFamily="34" charset="0"/>
          <a:ea typeface="Courier New"/>
          <a:cs typeface="Arial" pitchFamily="34" charset="0"/>
        </a:defRPr>
      </a:pPr>
      <a:endParaRPr lang="en-US"/>
    </a:p>
  </c:txPr>
  <c:printSettings>
    <c:headerFooter alignWithMargins="0">
      <c:oddHeader>&amp;A</c:oddHeader>
      <c:oddFooter>Page &amp;P</c:oddFooter>
    </c:headerFooter>
    <c:pageMargins b="1" l="0.75000000000001465" r="0.75000000000001465" t="1" header="0.5" footer="0.5"/>
    <c:pageSetup orientation="landscape" horizontalDpi="-4"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9.0680212285761688E-2"/>
          <c:y val="8.9126714862401927E-3"/>
          <c:w val="0.86146201671473643"/>
          <c:h val="0.83957365400383765"/>
        </c:manualLayout>
      </c:layout>
      <c:barChart>
        <c:barDir val="bar"/>
        <c:grouping val="clustered"/>
        <c:varyColors val="0"/>
        <c:ser>
          <c:idx val="1"/>
          <c:order val="0"/>
          <c:tx>
            <c:v>Females</c:v>
          </c:tx>
          <c:spPr>
            <a:solidFill>
              <a:srgbClr val="838183"/>
            </a:solidFill>
            <a:ln w="12700">
              <a:solidFill>
                <a:srgbClr val="000000"/>
              </a:solidFill>
              <a:prstDash val="solid"/>
            </a:ln>
          </c:spPr>
          <c:invertIfNegative val="0"/>
          <c:val>
            <c:numRef>
              <c:f>'population Rounded'!$D$129:$D$145</c:f>
              <c:numCache>
                <c:formatCode>#,##0</c:formatCode>
                <c:ptCount val="17"/>
                <c:pt idx="0">
                  <c:v>31100</c:v>
                </c:pt>
                <c:pt idx="1">
                  <c:v>27400</c:v>
                </c:pt>
                <c:pt idx="2">
                  <c:v>22600</c:v>
                </c:pt>
                <c:pt idx="3">
                  <c:v>22500</c:v>
                </c:pt>
                <c:pt idx="4">
                  <c:v>22700</c:v>
                </c:pt>
                <c:pt idx="5">
                  <c:v>22400</c:v>
                </c:pt>
                <c:pt idx="6">
                  <c:v>18400</c:v>
                </c:pt>
                <c:pt idx="7">
                  <c:v>13000</c:v>
                </c:pt>
                <c:pt idx="8">
                  <c:v>9000</c:v>
                </c:pt>
                <c:pt idx="9">
                  <c:v>6800</c:v>
                </c:pt>
                <c:pt idx="10">
                  <c:v>5600</c:v>
                </c:pt>
                <c:pt idx="11">
                  <c:v>4000</c:v>
                </c:pt>
                <c:pt idx="12">
                  <c:v>2600</c:v>
                </c:pt>
                <c:pt idx="13">
                  <c:v>1600</c:v>
                </c:pt>
                <c:pt idx="14">
                  <c:v>1300</c:v>
                </c:pt>
                <c:pt idx="15">
                  <c:v>600</c:v>
                </c:pt>
                <c:pt idx="16">
                  <c:v>900</c:v>
                </c:pt>
              </c:numCache>
            </c:numRef>
          </c:val>
        </c:ser>
        <c:dLbls>
          <c:showLegendKey val="0"/>
          <c:showVal val="0"/>
          <c:showCatName val="0"/>
          <c:showSerName val="0"/>
          <c:showPercent val="0"/>
          <c:showBubbleSize val="0"/>
        </c:dLbls>
        <c:gapWidth val="0"/>
        <c:axId val="132704128"/>
        <c:axId val="132705664"/>
      </c:barChart>
      <c:catAx>
        <c:axId val="132704128"/>
        <c:scaling>
          <c:orientation val="minMax"/>
        </c:scaling>
        <c:delete val="1"/>
        <c:axPos val="l"/>
        <c:numFmt formatCode="General" sourceLinked="1"/>
        <c:majorTickMark val="out"/>
        <c:minorTickMark val="none"/>
        <c:tickLblPos val="none"/>
        <c:crossAx val="132705664"/>
        <c:crosses val="autoZero"/>
        <c:auto val="0"/>
        <c:lblAlgn val="ctr"/>
        <c:lblOffset val="100"/>
        <c:noMultiLvlLbl val="0"/>
      </c:catAx>
      <c:valAx>
        <c:axId val="132705664"/>
        <c:scaling>
          <c:orientation val="minMax"/>
        </c:scaling>
        <c:delete val="0"/>
        <c:axPos val="b"/>
        <c:numFmt formatCode="#,##0" sourceLinked="1"/>
        <c:majorTickMark val="out"/>
        <c:minorTickMark val="none"/>
        <c:tickLblPos val="nextTo"/>
        <c:spPr>
          <a:ln w="3175">
            <a:solidFill>
              <a:srgbClr val="000000"/>
            </a:solidFill>
            <a:prstDash val="solid"/>
          </a:ln>
        </c:spPr>
        <c:txPr>
          <a:bodyPr rot="-5400000" vert="horz"/>
          <a:lstStyle/>
          <a:p>
            <a:pPr>
              <a:defRPr/>
            </a:pPr>
            <a:endParaRPr lang="en-US"/>
          </a:p>
        </c:txPr>
        <c:crossAx val="132704128"/>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838183"/>
          </a:solidFill>
          <a:latin typeface="Arial" pitchFamily="34" charset="0"/>
          <a:ea typeface="Courier New"/>
          <a:cs typeface="Arial" pitchFamily="34" charset="0"/>
        </a:defRPr>
      </a:pPr>
      <a:endParaRPr lang="en-US"/>
    </a:p>
  </c:txPr>
  <c:printSettings>
    <c:headerFooter alignWithMargins="0">
      <c:oddHeader>&amp;A</c:oddHeader>
      <c:oddFooter>Page &amp;P</c:oddFooter>
    </c:headerFooter>
    <c:pageMargins b="1" l="0.75000000000001465" r="0.7500000000000146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'Birth, Death, Marriage, Divorce'!$D$113</c:f>
              <c:strCache>
                <c:ptCount val="1"/>
                <c:pt idx="0">
                  <c:v>Males</c:v>
                </c:pt>
              </c:strCache>
            </c:strRef>
          </c:tx>
          <c:spPr>
            <a:ln w="38100"/>
          </c:spPr>
          <c:marker>
            <c:symbol val="none"/>
          </c:marker>
          <c:cat>
            <c:strRef>
              <c:f>'Birth, Death, Marriage, Divorce'!$B$115:$B$131</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'Birth, Death, Marriage, Divorce'!$D$115:$D$127</c:f>
              <c:numCache>
                <c:formatCode>0.0</c:formatCode>
                <c:ptCount val="13"/>
                <c:pt idx="0">
                  <c:v>2.1320213202132021</c:v>
                </c:pt>
                <c:pt idx="1">
                  <c:v>0.26278365176528784</c:v>
                </c:pt>
                <c:pt idx="2">
                  <c:v>0.1869508319312021</c:v>
                </c:pt>
                <c:pt idx="3">
                  <c:v>0.68587105624142652</c:v>
                </c:pt>
                <c:pt idx="4">
                  <c:v>0.79635341451383812</c:v>
                </c:pt>
                <c:pt idx="5">
                  <c:v>0.56669730785831252</c:v>
                </c:pt>
                <c:pt idx="6">
                  <c:v>0.58256951996271555</c:v>
                </c:pt>
                <c:pt idx="7">
                  <c:v>0.78767345000971101</c:v>
                </c:pt>
                <c:pt idx="8">
                  <c:v>1.244330564881899</c:v>
                </c:pt>
                <c:pt idx="9">
                  <c:v>1.7992591285941084</c:v>
                </c:pt>
                <c:pt idx="10">
                  <c:v>3.2771297098127112</c:v>
                </c:pt>
                <c:pt idx="11">
                  <c:v>5.6294927682669824</c:v>
                </c:pt>
                <c:pt idx="12">
                  <c:v>8.6461263981335357</c:v>
                </c:pt>
              </c:numCache>
            </c:numRef>
          </c:val>
          <c:smooth val="0"/>
        </c:ser>
        <c:ser>
          <c:idx val="2"/>
          <c:order val="1"/>
          <c:tx>
            <c:strRef>
              <c:f>'Birth, Death, Marriage, Divorce'!$E$113</c:f>
              <c:strCache>
                <c:ptCount val="1"/>
                <c:pt idx="0">
                  <c:v>Females</c:v>
                </c:pt>
              </c:strCache>
            </c:strRef>
          </c:tx>
          <c:spPr>
            <a:ln w="38100">
              <a:solidFill>
                <a:srgbClr val="838183"/>
              </a:solidFill>
            </a:ln>
          </c:spPr>
          <c:marker>
            <c:symbol val="none"/>
          </c:marker>
          <c:cat>
            <c:strRef>
              <c:f>'Birth, Death, Marriage, Divorce'!$B$115:$B$131</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c:v>
                </c:pt>
              </c:strCache>
            </c:strRef>
          </c:cat>
          <c:val>
            <c:numRef>
              <c:f>'Birth, Death, Marriage, Divorce'!$E$115:$E$127</c:f>
              <c:numCache>
                <c:formatCode>0.0</c:formatCode>
                <c:ptCount val="13"/>
                <c:pt idx="0">
                  <c:v>1.8368737593695375</c:v>
                </c:pt>
                <c:pt idx="1">
                  <c:v>0.11625589583471733</c:v>
                </c:pt>
                <c:pt idx="2">
                  <c:v>0.30379131561892414</c:v>
                </c:pt>
                <c:pt idx="3">
                  <c:v>0.16849554539901851</c:v>
                </c:pt>
                <c:pt idx="4">
                  <c:v>0.26276221479351269</c:v>
                </c:pt>
                <c:pt idx="5">
                  <c:v>0.23773136355917812</c:v>
                </c:pt>
                <c:pt idx="6">
                  <c:v>0.34687016382944658</c:v>
                </c:pt>
                <c:pt idx="7">
                  <c:v>0.64904626257527132</c:v>
                </c:pt>
                <c:pt idx="8">
                  <c:v>0.81069065613640523</c:v>
                </c:pt>
                <c:pt idx="9">
                  <c:v>1.3207048790611675</c:v>
                </c:pt>
                <c:pt idx="10">
                  <c:v>1.9427954668105774</c:v>
                </c:pt>
                <c:pt idx="11">
                  <c:v>4.3073136427566805</c:v>
                </c:pt>
                <c:pt idx="12">
                  <c:v>9.2728160078086876</c:v>
                </c:pt>
              </c:numCache>
            </c:numRef>
          </c:val>
          <c:smooth val="0"/>
        </c:ser>
        <c:dLbls>
          <c:showLegendKey val="0"/>
          <c:showVal val="0"/>
          <c:showCatName val="0"/>
          <c:showSerName val="0"/>
          <c:showPercent val="0"/>
          <c:showBubbleSize val="0"/>
        </c:dLbls>
        <c:marker val="1"/>
        <c:smooth val="0"/>
        <c:axId val="123814272"/>
        <c:axId val="123816192"/>
      </c:lineChart>
      <c:catAx>
        <c:axId val="123814272"/>
        <c:scaling>
          <c:orientation val="minMax"/>
        </c:scaling>
        <c:delete val="0"/>
        <c:axPos val="b"/>
        <c:title>
          <c:tx>
            <c:rich>
              <a:bodyPr/>
              <a:lstStyle/>
              <a:p>
                <a:pPr>
                  <a:defRPr/>
                </a:pPr>
                <a:r>
                  <a:rPr lang="en-US"/>
                  <a:t>Age group</a:t>
                </a:r>
              </a:p>
            </c:rich>
          </c:tx>
          <c:overlay val="0"/>
        </c:title>
        <c:numFmt formatCode="General" sourceLinked="1"/>
        <c:majorTickMark val="out"/>
        <c:minorTickMark val="none"/>
        <c:tickLblPos val="nextTo"/>
        <c:txPr>
          <a:bodyPr rot="5400000" vert="horz"/>
          <a:lstStyle/>
          <a:p>
            <a:pPr>
              <a:defRPr/>
            </a:pPr>
            <a:endParaRPr lang="en-US"/>
          </a:p>
        </c:txPr>
        <c:crossAx val="123816192"/>
        <c:crosses val="autoZero"/>
        <c:auto val="1"/>
        <c:lblAlgn val="ctr"/>
        <c:lblOffset val="100"/>
        <c:noMultiLvlLbl val="0"/>
      </c:catAx>
      <c:valAx>
        <c:axId val="123816192"/>
        <c:scaling>
          <c:orientation val="minMax"/>
        </c:scaling>
        <c:delete val="0"/>
        <c:axPos val="l"/>
        <c:majorGridlines/>
        <c:title>
          <c:tx>
            <c:rich>
              <a:bodyPr rot="-5400000" vert="horz"/>
              <a:lstStyle/>
              <a:p>
                <a:pPr>
                  <a:defRPr/>
                </a:pPr>
                <a:r>
                  <a:rPr lang="en-US"/>
                  <a:t>Death  per 1000 population</a:t>
                </a:r>
              </a:p>
            </c:rich>
          </c:tx>
          <c:overlay val="0"/>
          <c:spPr>
            <a:ln>
              <a:noFill/>
            </a:ln>
          </c:spPr>
        </c:title>
        <c:numFmt formatCode="0.0" sourceLinked="1"/>
        <c:majorTickMark val="out"/>
        <c:minorTickMark val="none"/>
        <c:tickLblPos val="nextTo"/>
        <c:crossAx val="123814272"/>
        <c:crosses val="autoZero"/>
        <c:crossBetween val="between"/>
      </c:valAx>
    </c:plotArea>
    <c:legend>
      <c:legendPos val="b"/>
      <c:overlay val="0"/>
    </c:legend>
    <c:plotVisOnly val="1"/>
    <c:dispBlanksAs val="gap"/>
    <c:showDLblsOverMax val="0"/>
  </c:chart>
  <c:spPr>
    <a:ln>
      <a:noFill/>
    </a:ln>
  </c:spPr>
  <c:txPr>
    <a:bodyPr/>
    <a:lstStyle/>
    <a:p>
      <a:pPr>
        <a:defRPr>
          <a:solidFill>
            <a:srgbClr val="838183"/>
          </a:solidFill>
        </a:defRPr>
      </a:pPr>
      <a:endParaRPr lang="en-US"/>
    </a:p>
  </c:txPr>
  <c:printSettings>
    <c:headerFooter/>
    <c:pageMargins b="0.750000000000003" l="0.70000000000000062" r="0.70000000000000062" t="0.750000000000003"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'Birth, Death, Marriage, Divorce'!$D$113</c:f>
              <c:strCache>
                <c:ptCount val="1"/>
                <c:pt idx="0">
                  <c:v>Males</c:v>
                </c:pt>
              </c:strCache>
            </c:strRef>
          </c:tx>
          <c:spPr>
            <a:ln w="38100"/>
          </c:spPr>
          <c:marker>
            <c:symbol val="none"/>
          </c:marker>
          <c:cat>
            <c:strRef>
              <c:f>'Birth, Death, Marriage, Divorce'!$B$127:$B$131</c:f>
              <c:strCache>
                <c:ptCount val="5"/>
                <c:pt idx="0">
                  <c:v>60-64</c:v>
                </c:pt>
                <c:pt idx="1">
                  <c:v>65-69</c:v>
                </c:pt>
                <c:pt idx="2">
                  <c:v>70-74</c:v>
                </c:pt>
                <c:pt idx="3">
                  <c:v>75-79</c:v>
                </c:pt>
                <c:pt idx="4">
                  <c:v>80+</c:v>
                </c:pt>
              </c:strCache>
            </c:strRef>
          </c:cat>
          <c:val>
            <c:numRef>
              <c:f>'Birth, Death, Marriage, Divorce'!$D$127:$D$131</c:f>
              <c:numCache>
                <c:formatCode>0.0</c:formatCode>
                <c:ptCount val="5"/>
                <c:pt idx="0">
                  <c:v>8.6461263981335357</c:v>
                </c:pt>
                <c:pt idx="1">
                  <c:v>19.280205655526991</c:v>
                </c:pt>
                <c:pt idx="2">
                  <c:v>35.43586109142452</c:v>
                </c:pt>
                <c:pt idx="3">
                  <c:v>60.487038491751761</c:v>
                </c:pt>
                <c:pt idx="4">
                  <c:v>95.13742071881606</c:v>
                </c:pt>
              </c:numCache>
            </c:numRef>
          </c:val>
          <c:smooth val="0"/>
        </c:ser>
        <c:ser>
          <c:idx val="2"/>
          <c:order val="1"/>
          <c:tx>
            <c:strRef>
              <c:f>'Birth, Death, Marriage, Divorce'!$E$113</c:f>
              <c:strCache>
                <c:ptCount val="1"/>
                <c:pt idx="0">
                  <c:v>Females</c:v>
                </c:pt>
              </c:strCache>
            </c:strRef>
          </c:tx>
          <c:spPr>
            <a:ln w="38100">
              <a:solidFill>
                <a:srgbClr val="838183"/>
              </a:solidFill>
            </a:ln>
          </c:spPr>
          <c:marker>
            <c:symbol val="none"/>
          </c:marker>
          <c:cat>
            <c:strRef>
              <c:f>'Birth, Death, Marriage, Divorce'!$B$127:$B$131</c:f>
              <c:strCache>
                <c:ptCount val="5"/>
                <c:pt idx="0">
                  <c:v>60-64</c:v>
                </c:pt>
                <c:pt idx="1">
                  <c:v>65-69</c:v>
                </c:pt>
                <c:pt idx="2">
                  <c:v>70-74</c:v>
                </c:pt>
                <c:pt idx="3">
                  <c:v>75-79</c:v>
                </c:pt>
                <c:pt idx="4">
                  <c:v>80+</c:v>
                </c:pt>
              </c:strCache>
            </c:strRef>
          </c:cat>
          <c:val>
            <c:numRef>
              <c:f>'Birth, Death, Marriage, Divorce'!$E$127:$E$131</c:f>
              <c:numCache>
                <c:formatCode>0.0</c:formatCode>
                <c:ptCount val="5"/>
                <c:pt idx="0">
                  <c:v>9.2728160078086876</c:v>
                </c:pt>
                <c:pt idx="1">
                  <c:v>18.734643734643733</c:v>
                </c:pt>
                <c:pt idx="2">
                  <c:v>31.659882406151066</c:v>
                </c:pt>
                <c:pt idx="3">
                  <c:v>59.3607305936073</c:v>
                </c:pt>
                <c:pt idx="4">
                  <c:v>97.980997624703079</c:v>
                </c:pt>
              </c:numCache>
            </c:numRef>
          </c:val>
          <c:smooth val="0"/>
        </c:ser>
        <c:dLbls>
          <c:showLegendKey val="0"/>
          <c:showVal val="0"/>
          <c:showCatName val="0"/>
          <c:showSerName val="0"/>
          <c:showPercent val="0"/>
          <c:showBubbleSize val="0"/>
        </c:dLbls>
        <c:marker val="1"/>
        <c:smooth val="0"/>
        <c:axId val="123862016"/>
        <c:axId val="123868288"/>
      </c:lineChart>
      <c:catAx>
        <c:axId val="123862016"/>
        <c:scaling>
          <c:orientation val="minMax"/>
        </c:scaling>
        <c:delete val="0"/>
        <c:axPos val="b"/>
        <c:title>
          <c:tx>
            <c:rich>
              <a:bodyPr/>
              <a:lstStyle/>
              <a:p>
                <a:pPr>
                  <a:defRPr/>
                </a:pPr>
                <a:r>
                  <a:rPr lang="en-US"/>
                  <a:t>Age group</a:t>
                </a:r>
              </a:p>
            </c:rich>
          </c:tx>
          <c:overlay val="0"/>
        </c:title>
        <c:numFmt formatCode="General" sourceLinked="1"/>
        <c:majorTickMark val="out"/>
        <c:minorTickMark val="none"/>
        <c:tickLblPos val="nextTo"/>
        <c:txPr>
          <a:bodyPr rot="5400000" vert="horz"/>
          <a:lstStyle/>
          <a:p>
            <a:pPr>
              <a:defRPr/>
            </a:pPr>
            <a:endParaRPr lang="en-US"/>
          </a:p>
        </c:txPr>
        <c:crossAx val="123868288"/>
        <c:crosses val="autoZero"/>
        <c:auto val="1"/>
        <c:lblAlgn val="ctr"/>
        <c:lblOffset val="100"/>
        <c:noMultiLvlLbl val="0"/>
      </c:catAx>
      <c:valAx>
        <c:axId val="123868288"/>
        <c:scaling>
          <c:orientation val="minMax"/>
        </c:scaling>
        <c:delete val="0"/>
        <c:axPos val="l"/>
        <c:majorGridlines/>
        <c:title>
          <c:tx>
            <c:rich>
              <a:bodyPr rot="-5400000" vert="horz"/>
              <a:lstStyle/>
              <a:p>
                <a:pPr>
                  <a:defRPr/>
                </a:pPr>
                <a:r>
                  <a:rPr lang="en-US"/>
                  <a:t>Death  per 1000 population</a:t>
                </a:r>
              </a:p>
            </c:rich>
          </c:tx>
          <c:overlay val="0"/>
        </c:title>
        <c:numFmt formatCode="0.0" sourceLinked="1"/>
        <c:majorTickMark val="out"/>
        <c:minorTickMark val="none"/>
        <c:tickLblPos val="nextTo"/>
        <c:crossAx val="123862016"/>
        <c:crosses val="autoZero"/>
        <c:crossBetween val="between"/>
      </c:valAx>
    </c:plotArea>
    <c:legend>
      <c:legendPos val="b"/>
      <c:overlay val="0"/>
    </c:legend>
    <c:plotVisOnly val="1"/>
    <c:dispBlanksAs val="gap"/>
    <c:showDLblsOverMax val="0"/>
  </c:chart>
  <c:spPr>
    <a:ln>
      <a:noFill/>
    </a:ln>
  </c:spPr>
  <c:txPr>
    <a:bodyPr/>
    <a:lstStyle/>
    <a:p>
      <a:pPr>
        <a:defRPr>
          <a:solidFill>
            <a:srgbClr val="838183"/>
          </a:solidFill>
        </a:defRPr>
      </a:pPr>
      <a:endParaRPr lang="en-US"/>
    </a:p>
  </c:txPr>
  <c:printSettings>
    <c:headerFooter/>
    <c:pageMargins b="0.750000000000003" l="0.70000000000000062" r="0.70000000000000062" t="0.75000000000000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Males</c:v>
          </c:tx>
          <c:spPr>
            <a:solidFill>
              <a:srgbClr val="838183"/>
            </a:solidFill>
          </c:spPr>
          <c:invertIfNegative val="0"/>
          <c:cat>
            <c:numRef>
              <c:f>'Birth, Death, Marriage, Divorce'!$C$356:$F$356</c:f>
              <c:numCache>
                <c:formatCode>General</c:formatCode>
                <c:ptCount val="4"/>
                <c:pt idx="0">
                  <c:v>1995</c:v>
                </c:pt>
                <c:pt idx="1">
                  <c:v>2001</c:v>
                </c:pt>
                <c:pt idx="2">
                  <c:v>2005</c:v>
                </c:pt>
                <c:pt idx="3">
                  <c:v>2011</c:v>
                </c:pt>
              </c:numCache>
            </c:numRef>
          </c:cat>
          <c:val>
            <c:numRef>
              <c:f>'Birth, Death, Marriage, Divorce'!$C$361:$F$361</c:f>
              <c:numCache>
                <c:formatCode>0.0</c:formatCode>
                <c:ptCount val="4"/>
                <c:pt idx="0">
                  <c:v>25.292225434423901</c:v>
                </c:pt>
                <c:pt idx="1">
                  <c:v>25.943443690395949</c:v>
                </c:pt>
                <c:pt idx="2">
                  <c:v>26.12103946905648</c:v>
                </c:pt>
                <c:pt idx="3">
                  <c:v>26.661874811388511</c:v>
                </c:pt>
              </c:numCache>
            </c:numRef>
          </c:val>
        </c:ser>
        <c:ser>
          <c:idx val="1"/>
          <c:order val="1"/>
          <c:tx>
            <c:v>Females</c:v>
          </c:tx>
          <c:spPr>
            <a:solidFill>
              <a:srgbClr val="B32C11"/>
            </a:solidFill>
          </c:spPr>
          <c:invertIfNegative val="0"/>
          <c:cat>
            <c:numRef>
              <c:f>'Birth, Death, Marriage, Divorce'!$C$356:$F$356</c:f>
              <c:numCache>
                <c:formatCode>General</c:formatCode>
                <c:ptCount val="4"/>
                <c:pt idx="0">
                  <c:v>1995</c:v>
                </c:pt>
                <c:pt idx="1">
                  <c:v>2001</c:v>
                </c:pt>
                <c:pt idx="2">
                  <c:v>2005</c:v>
                </c:pt>
                <c:pt idx="3">
                  <c:v>2011</c:v>
                </c:pt>
              </c:numCache>
            </c:numRef>
          </c:cat>
          <c:val>
            <c:numRef>
              <c:f>'Birth, Death, Marriage, Divorce'!$C$362:$F$362</c:f>
              <c:numCache>
                <c:formatCode>0.0</c:formatCode>
                <c:ptCount val="4"/>
                <c:pt idx="0">
                  <c:v>23.706246469858943</c:v>
                </c:pt>
                <c:pt idx="1">
                  <c:v>24.629873368384491</c:v>
                </c:pt>
                <c:pt idx="2">
                  <c:v>25.175383910643774</c:v>
                </c:pt>
                <c:pt idx="3">
                  <c:v>25.709402443973023</c:v>
                </c:pt>
              </c:numCache>
            </c:numRef>
          </c:val>
        </c:ser>
        <c:dLbls>
          <c:showLegendKey val="0"/>
          <c:showVal val="0"/>
          <c:showCatName val="0"/>
          <c:showSerName val="0"/>
          <c:showPercent val="0"/>
          <c:showBubbleSize val="0"/>
        </c:dLbls>
        <c:gapWidth val="75"/>
        <c:overlap val="-25"/>
        <c:axId val="123889536"/>
        <c:axId val="123904000"/>
      </c:barChart>
      <c:catAx>
        <c:axId val="123889536"/>
        <c:scaling>
          <c:orientation val="minMax"/>
        </c:scaling>
        <c:delete val="0"/>
        <c:axPos val="b"/>
        <c:title>
          <c:tx>
            <c:rich>
              <a:bodyPr/>
              <a:lstStyle/>
              <a:p>
                <a:pPr>
                  <a:defRPr/>
                </a:pPr>
                <a:r>
                  <a:rPr lang="en-US"/>
                  <a:t>Year</a:t>
                </a:r>
              </a:p>
            </c:rich>
          </c:tx>
          <c:overlay val="0"/>
        </c:title>
        <c:numFmt formatCode="General" sourceLinked="1"/>
        <c:majorTickMark val="none"/>
        <c:minorTickMark val="none"/>
        <c:tickLblPos val="nextTo"/>
        <c:crossAx val="123904000"/>
        <c:crosses val="autoZero"/>
        <c:auto val="1"/>
        <c:lblAlgn val="ctr"/>
        <c:lblOffset val="100"/>
        <c:noMultiLvlLbl val="0"/>
      </c:catAx>
      <c:valAx>
        <c:axId val="123904000"/>
        <c:scaling>
          <c:orientation val="minMax"/>
        </c:scaling>
        <c:delete val="0"/>
        <c:axPos val="l"/>
        <c:majorGridlines/>
        <c:title>
          <c:tx>
            <c:rich>
              <a:bodyPr rot="-5400000" vert="horz"/>
              <a:lstStyle/>
              <a:p>
                <a:pPr>
                  <a:defRPr/>
                </a:pPr>
                <a:r>
                  <a:rPr lang="en-US"/>
                  <a:t>Age</a:t>
                </a:r>
              </a:p>
            </c:rich>
          </c:tx>
          <c:overlay val="0"/>
        </c:title>
        <c:numFmt formatCode="0.0" sourceLinked="1"/>
        <c:majorTickMark val="none"/>
        <c:minorTickMark val="none"/>
        <c:tickLblPos val="nextTo"/>
        <c:spPr>
          <a:ln w="9525">
            <a:noFill/>
          </a:ln>
        </c:spPr>
        <c:crossAx val="123889536"/>
        <c:crosses val="autoZero"/>
        <c:crossBetween val="between"/>
      </c:valAx>
    </c:plotArea>
    <c:legend>
      <c:legendPos val="b"/>
      <c:overlay val="0"/>
    </c:legend>
    <c:plotVisOnly val="1"/>
    <c:dispBlanksAs val="gap"/>
    <c:showDLblsOverMax val="0"/>
  </c:chart>
  <c:spPr>
    <a:ln>
      <a:noFill/>
    </a:ln>
  </c:spPr>
  <c:txPr>
    <a:bodyPr/>
    <a:lstStyle/>
    <a:p>
      <a:pPr>
        <a:defRPr>
          <a:solidFill>
            <a:srgbClr val="838183"/>
          </a:solidFill>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'Birth, Death, Marriage, Divorce'!$B$64</c:f>
              <c:strCache>
                <c:ptCount val="1"/>
                <c:pt idx="0">
                  <c:v>Citizens</c:v>
                </c:pt>
              </c:strCache>
            </c:strRef>
          </c:tx>
          <c:spPr>
            <a:solidFill>
              <a:srgbClr val="EE3124"/>
            </a:solidFill>
          </c:spPr>
          <c:invertIfNegative val="0"/>
          <c:cat>
            <c:strRef>
              <c:f>'Birth, Death, Marriage, Divorce'!$D$62:$F$62</c:f>
              <c:strCache>
                <c:ptCount val="3"/>
                <c:pt idx="0">
                  <c:v>Abu Dhabi</c:v>
                </c:pt>
                <c:pt idx="1">
                  <c:v>Al Ain</c:v>
                </c:pt>
                <c:pt idx="2">
                  <c:v>Al Gharbia</c:v>
                </c:pt>
              </c:strCache>
            </c:strRef>
          </c:cat>
          <c:val>
            <c:numRef>
              <c:f>'Birth, Death, Marriage, Divorce'!$D$64:$F$64</c:f>
              <c:numCache>
                <c:formatCode>#,##0.0_-;#,##0.0\-</c:formatCode>
                <c:ptCount val="3"/>
                <c:pt idx="0">
                  <c:v>32.31151966705233</c:v>
                </c:pt>
                <c:pt idx="1">
                  <c:v>34.990338028957908</c:v>
                </c:pt>
                <c:pt idx="2">
                  <c:v>19.930852145617248</c:v>
                </c:pt>
              </c:numCache>
            </c:numRef>
          </c:val>
        </c:ser>
        <c:ser>
          <c:idx val="1"/>
          <c:order val="1"/>
          <c:tx>
            <c:strRef>
              <c:f>'Birth, Death, Marriage, Divorce'!$B$65</c:f>
              <c:strCache>
                <c:ptCount val="1"/>
                <c:pt idx="0">
                  <c:v>Non-Citizens</c:v>
                </c:pt>
              </c:strCache>
            </c:strRef>
          </c:tx>
          <c:spPr>
            <a:solidFill>
              <a:srgbClr val="828182"/>
            </a:solidFill>
          </c:spPr>
          <c:invertIfNegative val="0"/>
          <c:cat>
            <c:strRef>
              <c:f>'Birth, Death, Marriage, Divorce'!$D$62:$F$62</c:f>
              <c:strCache>
                <c:ptCount val="3"/>
                <c:pt idx="0">
                  <c:v>Abu Dhabi</c:v>
                </c:pt>
                <c:pt idx="1">
                  <c:v>Al Ain</c:v>
                </c:pt>
                <c:pt idx="2">
                  <c:v>Al Gharbia</c:v>
                </c:pt>
              </c:strCache>
            </c:strRef>
          </c:cat>
          <c:val>
            <c:numRef>
              <c:f>'Birth, Death, Marriage, Divorce'!$D$65:$F$65</c:f>
              <c:numCache>
                <c:formatCode>#,##0.0_-;#,##0.0\-</c:formatCode>
                <c:ptCount val="3"/>
                <c:pt idx="0">
                  <c:v>10.86188584827242</c:v>
                </c:pt>
                <c:pt idx="1">
                  <c:v>12.620121302823835</c:v>
                </c:pt>
                <c:pt idx="2">
                  <c:v>2.9741477922672157</c:v>
                </c:pt>
              </c:numCache>
            </c:numRef>
          </c:val>
        </c:ser>
        <c:dLbls>
          <c:showLegendKey val="0"/>
          <c:showVal val="0"/>
          <c:showCatName val="0"/>
          <c:showSerName val="0"/>
          <c:showPercent val="0"/>
          <c:showBubbleSize val="0"/>
        </c:dLbls>
        <c:gapWidth val="150"/>
        <c:axId val="135664384"/>
        <c:axId val="135666304"/>
      </c:barChart>
      <c:catAx>
        <c:axId val="135664384"/>
        <c:scaling>
          <c:orientation val="minMax"/>
        </c:scaling>
        <c:delete val="0"/>
        <c:axPos val="b"/>
        <c:title>
          <c:tx>
            <c:rich>
              <a:bodyPr/>
              <a:lstStyle/>
              <a:p>
                <a:pPr>
                  <a:defRPr/>
                </a:pPr>
                <a:r>
                  <a:rPr lang="en-US"/>
                  <a:t>region</a:t>
                </a:r>
              </a:p>
            </c:rich>
          </c:tx>
          <c:overlay val="0"/>
        </c:title>
        <c:numFmt formatCode="@" sourceLinked="0"/>
        <c:majorTickMark val="none"/>
        <c:minorTickMark val="none"/>
        <c:tickLblPos val="nextTo"/>
        <c:crossAx val="135666304"/>
        <c:crosses val="autoZero"/>
        <c:auto val="1"/>
        <c:lblAlgn val="ctr"/>
        <c:lblOffset val="100"/>
        <c:noMultiLvlLbl val="0"/>
      </c:catAx>
      <c:valAx>
        <c:axId val="135666304"/>
        <c:scaling>
          <c:orientation val="minMax"/>
        </c:scaling>
        <c:delete val="0"/>
        <c:axPos val="l"/>
        <c:majorGridlines/>
        <c:title>
          <c:tx>
            <c:rich>
              <a:bodyPr/>
              <a:lstStyle/>
              <a:p>
                <a:pPr>
                  <a:defRPr/>
                </a:pPr>
                <a:r>
                  <a:rPr lang="en-US"/>
                  <a:t>birth per 1000 population</a:t>
                </a:r>
              </a:p>
            </c:rich>
          </c:tx>
          <c:layout>
            <c:manualLayout>
              <c:xMode val="edge"/>
              <c:yMode val="edge"/>
              <c:x val="1.0999095162224765E-2"/>
              <c:y val="0.13468337431169425"/>
            </c:manualLayout>
          </c:layout>
          <c:overlay val="0"/>
        </c:title>
        <c:numFmt formatCode="#,##0.0_-;#,##0.0\-" sourceLinked="1"/>
        <c:majorTickMark val="out"/>
        <c:minorTickMark val="none"/>
        <c:tickLblPos val="nextTo"/>
        <c:crossAx val="135664384"/>
        <c:crosses val="autoZero"/>
        <c:crossBetween val="between"/>
      </c:valAx>
    </c:plotArea>
    <c:legend>
      <c:legendPos val="r"/>
      <c:layout>
        <c:manualLayout>
          <c:xMode val="edge"/>
          <c:yMode val="edge"/>
          <c:x val="4.6208660214448492E-2"/>
          <c:y val="0.86585025165937612"/>
          <c:w val="0.1826333807265843"/>
          <c:h val="0.13310532136125583"/>
        </c:manualLayout>
      </c:layout>
      <c:overlay val="0"/>
    </c:legend>
    <c:plotVisOnly val="1"/>
    <c:dispBlanksAs val="gap"/>
    <c:showDLblsOverMax val="0"/>
  </c:chart>
  <c:spPr>
    <a:ln>
      <a:noFill/>
    </a:ln>
  </c:spPr>
  <c:txPr>
    <a:bodyPr/>
    <a:lstStyle/>
    <a:p>
      <a:pPr>
        <a:defRPr>
          <a:solidFill>
            <a:srgbClr val="838183"/>
          </a:solidFill>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65771206496996"/>
          <c:y val="5.0494679691005594E-2"/>
          <c:w val="0.62735464023711984"/>
          <c:h val="0.73912813040191405"/>
        </c:manualLayout>
      </c:layout>
      <c:barChart>
        <c:barDir val="col"/>
        <c:grouping val="clustered"/>
        <c:varyColors val="0"/>
        <c:ser>
          <c:idx val="0"/>
          <c:order val="0"/>
          <c:tx>
            <c:strRef>
              <c:f>Education!$I$56</c:f>
              <c:strCache>
                <c:ptCount val="1"/>
                <c:pt idx="0">
                  <c:v>Government Education </c:v>
                </c:pt>
              </c:strCache>
            </c:strRef>
          </c:tx>
          <c:spPr>
            <a:solidFill>
              <a:srgbClr val="B32C11"/>
            </a:solidFill>
          </c:spPr>
          <c:invertIfNegative val="0"/>
          <c:dLbls>
            <c:txPr>
              <a:bodyPr/>
              <a:lstStyle/>
              <a:p>
                <a:pPr>
                  <a:defRPr sz="1000" b="1"/>
                </a:pPr>
                <a:endParaRPr lang="en-US"/>
              </a:p>
            </c:txPr>
            <c:dLblPos val="outEnd"/>
            <c:showLegendKey val="0"/>
            <c:showVal val="1"/>
            <c:showCatName val="0"/>
            <c:showSerName val="0"/>
            <c:showPercent val="0"/>
            <c:showBubbleSize val="0"/>
            <c:showLeaderLines val="0"/>
          </c:dLbls>
          <c:cat>
            <c:strRef>
              <c:f>Education!$H$57:$H$59</c:f>
              <c:strCache>
                <c:ptCount val="3"/>
                <c:pt idx="0">
                  <c:v>Abu Dhabi Region</c:v>
                </c:pt>
                <c:pt idx="1">
                  <c:v>Al Ain Region</c:v>
                </c:pt>
                <c:pt idx="2">
                  <c:v>Al Gharbia</c:v>
                </c:pt>
              </c:strCache>
            </c:strRef>
          </c:cat>
          <c:val>
            <c:numRef>
              <c:f>Education!$I$57:$I$59</c:f>
              <c:numCache>
                <c:formatCode>General</c:formatCode>
                <c:ptCount val="3"/>
                <c:pt idx="0">
                  <c:v>128</c:v>
                </c:pt>
                <c:pt idx="1">
                  <c:v>128</c:v>
                </c:pt>
                <c:pt idx="2">
                  <c:v>43</c:v>
                </c:pt>
              </c:numCache>
            </c:numRef>
          </c:val>
        </c:ser>
        <c:ser>
          <c:idx val="1"/>
          <c:order val="1"/>
          <c:tx>
            <c:strRef>
              <c:f>Education!$J$56</c:f>
              <c:strCache>
                <c:ptCount val="1"/>
                <c:pt idx="0">
                  <c:v>Private Education</c:v>
                </c:pt>
              </c:strCache>
            </c:strRef>
          </c:tx>
          <c:spPr>
            <a:solidFill>
              <a:srgbClr val="838183"/>
            </a:solidFill>
          </c:spPr>
          <c:invertIfNegative val="0"/>
          <c:dLbls>
            <c:txPr>
              <a:bodyPr/>
              <a:lstStyle/>
              <a:p>
                <a:pPr>
                  <a:defRPr b="1"/>
                </a:pPr>
                <a:endParaRPr lang="en-US"/>
              </a:p>
            </c:txPr>
            <c:dLblPos val="outEnd"/>
            <c:showLegendKey val="0"/>
            <c:showVal val="1"/>
            <c:showCatName val="0"/>
            <c:showSerName val="0"/>
            <c:showPercent val="0"/>
            <c:showBubbleSize val="0"/>
            <c:showLeaderLines val="0"/>
          </c:dLbls>
          <c:cat>
            <c:strRef>
              <c:f>Education!$H$57:$H$59</c:f>
              <c:strCache>
                <c:ptCount val="3"/>
                <c:pt idx="0">
                  <c:v>Abu Dhabi Region</c:v>
                </c:pt>
                <c:pt idx="1">
                  <c:v>Al Ain Region</c:v>
                </c:pt>
                <c:pt idx="2">
                  <c:v>Al Gharbia</c:v>
                </c:pt>
              </c:strCache>
            </c:strRef>
          </c:cat>
          <c:val>
            <c:numRef>
              <c:f>Education!$J$57:$J$59</c:f>
              <c:numCache>
                <c:formatCode>General</c:formatCode>
                <c:ptCount val="3"/>
                <c:pt idx="0">
                  <c:v>113</c:v>
                </c:pt>
                <c:pt idx="1">
                  <c:v>59</c:v>
                </c:pt>
                <c:pt idx="2">
                  <c:v>9</c:v>
                </c:pt>
              </c:numCache>
            </c:numRef>
          </c:val>
        </c:ser>
        <c:dLbls>
          <c:showLegendKey val="0"/>
          <c:showVal val="1"/>
          <c:showCatName val="0"/>
          <c:showSerName val="0"/>
          <c:showPercent val="0"/>
          <c:showBubbleSize val="0"/>
        </c:dLbls>
        <c:gapWidth val="150"/>
        <c:axId val="132409600"/>
        <c:axId val="123652736"/>
      </c:barChart>
      <c:catAx>
        <c:axId val="132409600"/>
        <c:scaling>
          <c:orientation val="minMax"/>
        </c:scaling>
        <c:delete val="0"/>
        <c:axPos val="b"/>
        <c:title>
          <c:tx>
            <c:rich>
              <a:bodyPr/>
              <a:lstStyle/>
              <a:p>
                <a:pPr>
                  <a:defRPr/>
                </a:pPr>
                <a:r>
                  <a:rPr lang="en-US"/>
                  <a:t>Region</a:t>
                </a:r>
              </a:p>
            </c:rich>
          </c:tx>
          <c:overlay val="0"/>
        </c:title>
        <c:numFmt formatCode="General" sourceLinked="1"/>
        <c:majorTickMark val="none"/>
        <c:minorTickMark val="none"/>
        <c:tickLblPos val="nextTo"/>
        <c:crossAx val="123652736"/>
        <c:crosses val="autoZero"/>
        <c:auto val="1"/>
        <c:lblAlgn val="ctr"/>
        <c:lblOffset val="100"/>
        <c:noMultiLvlLbl val="0"/>
      </c:catAx>
      <c:valAx>
        <c:axId val="123652736"/>
        <c:scaling>
          <c:orientation val="minMax"/>
        </c:scaling>
        <c:delete val="0"/>
        <c:axPos val="l"/>
        <c:majorGridlines/>
        <c:title>
          <c:tx>
            <c:rich>
              <a:bodyPr/>
              <a:lstStyle/>
              <a:p>
                <a:pPr>
                  <a:defRPr/>
                </a:pPr>
                <a:r>
                  <a:rPr lang="en-US"/>
                  <a:t>Schools</a:t>
                </a:r>
              </a:p>
            </c:rich>
          </c:tx>
          <c:overlay val="0"/>
        </c:title>
        <c:numFmt formatCode="General" sourceLinked="1"/>
        <c:majorTickMark val="out"/>
        <c:minorTickMark val="none"/>
        <c:tickLblPos val="nextTo"/>
        <c:crossAx val="132409600"/>
        <c:crosses val="autoZero"/>
        <c:crossBetween val="between"/>
      </c:valAx>
    </c:plotArea>
    <c:legend>
      <c:legendPos val="r"/>
      <c:overlay val="0"/>
    </c:legend>
    <c:plotVisOnly val="1"/>
    <c:dispBlanksAs val="gap"/>
    <c:showDLblsOverMax val="0"/>
  </c:chart>
  <c:spPr>
    <a:ln>
      <a:noFill/>
    </a:ln>
  </c:spPr>
  <c:printSettings>
    <c:headerFooter/>
    <c:pageMargins b="0.750000000000003" l="0.70000000000000062" r="0.70000000000000062" t="0.75000000000000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28222086476434"/>
          <c:y val="0.1988843154829612"/>
          <c:w val="0.44458333333333339"/>
          <c:h val="0.74097222222222225"/>
        </c:manualLayout>
      </c:layout>
      <c:pieChart>
        <c:varyColors val="1"/>
        <c:ser>
          <c:idx val="0"/>
          <c:order val="0"/>
          <c:dPt>
            <c:idx val="0"/>
            <c:bubble3D val="0"/>
            <c:spPr>
              <a:solidFill>
                <a:srgbClr val="828182"/>
              </a:solidFill>
            </c:spPr>
          </c:dPt>
          <c:dPt>
            <c:idx val="1"/>
            <c:bubble3D val="0"/>
            <c:spPr>
              <a:solidFill>
                <a:srgbClr val="E63723"/>
              </a:solidFill>
            </c:spPr>
          </c:dPt>
          <c:dPt>
            <c:idx val="2"/>
            <c:bubble3D val="0"/>
            <c:spPr>
              <a:solidFill>
                <a:srgbClr val="948A54"/>
              </a:solidFill>
            </c:spPr>
          </c:dPt>
          <c:dLbls>
            <c:dLbl>
              <c:idx val="2"/>
              <c:layout>
                <c:manualLayout>
                  <c:x val="6.893087608930025E-2"/>
                  <c:y val="-0.20542690980313894"/>
                </c:manualLayout>
              </c:layout>
              <c:dLblPos val="bestFit"/>
              <c:showLegendKey val="0"/>
              <c:showVal val="1"/>
              <c:showCatName val="0"/>
              <c:showSerName val="0"/>
              <c:showPercent val="0"/>
              <c:showBubbleSize val="0"/>
            </c:dLbl>
            <c:numFmt formatCode="0.0%" sourceLinked="0"/>
            <c:txPr>
              <a:bodyPr/>
              <a:lstStyle/>
              <a:p>
                <a:pPr>
                  <a:defRPr sz="1000" b="1" i="0" u="none" strike="noStrike" baseline="0">
                    <a:solidFill>
                      <a:srgbClr val="FFFFFF"/>
                    </a:solidFill>
                    <a:latin typeface="Calibri"/>
                    <a:ea typeface="Calibri"/>
                    <a:cs typeface="Calibri"/>
                  </a:defRPr>
                </a:pPr>
                <a:endParaRPr lang="en-US"/>
              </a:p>
            </c:txPr>
            <c:showLegendKey val="0"/>
            <c:showVal val="1"/>
            <c:showCatName val="0"/>
            <c:showSerName val="0"/>
            <c:showPercent val="0"/>
            <c:showBubbleSize val="0"/>
            <c:showLeaderLines val="1"/>
          </c:dLbls>
          <c:cat>
            <c:strRef>
              <c:f>'BoP&amp;Trade'!$F$34:$F$36</c:f>
              <c:strCache>
                <c:ptCount val="3"/>
                <c:pt idx="0">
                  <c:v>Non-Oil  exports  </c:v>
                </c:pt>
                <c:pt idx="1">
                  <c:v>Re- exports </c:v>
                </c:pt>
                <c:pt idx="2">
                  <c:v>Imports </c:v>
                </c:pt>
              </c:strCache>
            </c:strRef>
          </c:cat>
          <c:val>
            <c:numRef>
              <c:f>'BoP&amp;Trade'!$G$34:$G$36</c:f>
              <c:numCache>
                <c:formatCode>0.00%</c:formatCode>
                <c:ptCount val="3"/>
                <c:pt idx="0">
                  <c:v>8.2327372883179484E-2</c:v>
                </c:pt>
                <c:pt idx="1">
                  <c:v>8.2965736377394766E-2</c:v>
                </c:pt>
                <c:pt idx="2">
                  <c:v>0.83470689073942572</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Males</c:v>
          </c:tx>
          <c:spPr>
            <a:solidFill>
              <a:srgbClr val="B43214"/>
            </a:solidFill>
          </c:spPr>
          <c:invertIfNegative val="0"/>
          <c:cat>
            <c:strRef>
              <c:f>Education!$H$184:$H$186</c:f>
              <c:strCache>
                <c:ptCount val="3"/>
                <c:pt idx="0">
                  <c:v>Abu Dhabi Region</c:v>
                </c:pt>
                <c:pt idx="1">
                  <c:v>Al Ain Region</c:v>
                </c:pt>
                <c:pt idx="2">
                  <c:v>Al Gharbia</c:v>
                </c:pt>
              </c:strCache>
            </c:strRef>
          </c:cat>
          <c:val>
            <c:numRef>
              <c:f>Education!$I$184:$I$186</c:f>
              <c:numCache>
                <c:formatCode>_-* #,##0_-;\-* #,##0_-;_-* "-"??_-;_-@_-</c:formatCode>
                <c:ptCount val="3"/>
                <c:pt idx="0">
                  <c:v>93768</c:v>
                </c:pt>
                <c:pt idx="1">
                  <c:v>54100</c:v>
                </c:pt>
                <c:pt idx="2">
                  <c:v>8616</c:v>
                </c:pt>
              </c:numCache>
            </c:numRef>
          </c:val>
        </c:ser>
        <c:ser>
          <c:idx val="1"/>
          <c:order val="1"/>
          <c:tx>
            <c:v>Females</c:v>
          </c:tx>
          <c:spPr>
            <a:solidFill>
              <a:srgbClr val="838183"/>
            </a:solidFill>
          </c:spPr>
          <c:invertIfNegative val="0"/>
          <c:cat>
            <c:strRef>
              <c:f>Education!$H$184:$H$186</c:f>
              <c:strCache>
                <c:ptCount val="3"/>
                <c:pt idx="0">
                  <c:v>Abu Dhabi Region</c:v>
                </c:pt>
                <c:pt idx="1">
                  <c:v>Al Ain Region</c:v>
                </c:pt>
                <c:pt idx="2">
                  <c:v>Al Gharbia</c:v>
                </c:pt>
              </c:strCache>
            </c:strRef>
          </c:cat>
          <c:val>
            <c:numRef>
              <c:f>Education!$J$184:$J$186</c:f>
              <c:numCache>
                <c:formatCode>_-* #,##0_-;\-* #,##0_-;_-* "-"??_-;_-@_-</c:formatCode>
                <c:ptCount val="3"/>
                <c:pt idx="0">
                  <c:v>90397</c:v>
                </c:pt>
                <c:pt idx="1">
                  <c:v>51258</c:v>
                </c:pt>
                <c:pt idx="2">
                  <c:v>8358</c:v>
                </c:pt>
              </c:numCache>
            </c:numRef>
          </c:val>
        </c:ser>
        <c:dLbls>
          <c:showLegendKey val="0"/>
          <c:showVal val="0"/>
          <c:showCatName val="0"/>
          <c:showSerName val="0"/>
          <c:showPercent val="0"/>
          <c:showBubbleSize val="0"/>
        </c:dLbls>
        <c:gapWidth val="150"/>
        <c:axId val="132447616"/>
        <c:axId val="135693824"/>
      </c:barChart>
      <c:catAx>
        <c:axId val="132447616"/>
        <c:scaling>
          <c:orientation val="minMax"/>
        </c:scaling>
        <c:delete val="0"/>
        <c:axPos val="b"/>
        <c:title>
          <c:tx>
            <c:rich>
              <a:bodyPr/>
              <a:lstStyle/>
              <a:p>
                <a:pPr>
                  <a:defRPr/>
                </a:pPr>
                <a:r>
                  <a:rPr lang="en-US"/>
                  <a:t>Region</a:t>
                </a:r>
              </a:p>
            </c:rich>
          </c:tx>
          <c:overlay val="0"/>
        </c:title>
        <c:numFmt formatCode="General" sourceLinked="1"/>
        <c:majorTickMark val="none"/>
        <c:minorTickMark val="none"/>
        <c:tickLblPos val="nextTo"/>
        <c:crossAx val="135693824"/>
        <c:crosses val="autoZero"/>
        <c:auto val="1"/>
        <c:lblAlgn val="ctr"/>
        <c:lblOffset val="100"/>
        <c:noMultiLvlLbl val="0"/>
      </c:catAx>
      <c:valAx>
        <c:axId val="135693824"/>
        <c:scaling>
          <c:orientation val="minMax"/>
        </c:scaling>
        <c:delete val="0"/>
        <c:axPos val="l"/>
        <c:majorGridlines/>
        <c:title>
          <c:tx>
            <c:rich>
              <a:bodyPr/>
              <a:lstStyle/>
              <a:p>
                <a:pPr>
                  <a:defRPr/>
                </a:pPr>
                <a:r>
                  <a:rPr lang="en-US"/>
                  <a:t>Pupils</a:t>
                </a:r>
              </a:p>
            </c:rich>
          </c:tx>
          <c:overlay val="0"/>
        </c:title>
        <c:numFmt formatCode="_-* #,##0_-;\-* #,##0_-;_-* &quot;-&quot;??_-;_-@_-" sourceLinked="1"/>
        <c:majorTickMark val="out"/>
        <c:minorTickMark val="none"/>
        <c:tickLblPos val="nextTo"/>
        <c:crossAx val="132447616"/>
        <c:crosses val="autoZero"/>
        <c:crossBetween val="between"/>
      </c:valAx>
    </c:plotArea>
    <c:legend>
      <c:legendPos val="r"/>
      <c:overlay val="0"/>
    </c:legend>
    <c:plotVisOnly val="1"/>
    <c:dispBlanksAs val="gap"/>
    <c:showDLblsOverMax val="0"/>
  </c:chart>
  <c:spPr>
    <a:ln>
      <a:noFill/>
    </a:ln>
  </c:spPr>
  <c:printSettings>
    <c:headerFooter/>
    <c:pageMargins b="0.750000000000003" l="0.70000000000000062" r="0.70000000000000062" t="0.75000000000000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9746360704248"/>
          <c:y val="0.13366673068305487"/>
          <c:w val="0.83182765148690063"/>
          <c:h val="0.68238601882081817"/>
        </c:manualLayout>
      </c:layout>
      <c:barChart>
        <c:barDir val="col"/>
        <c:grouping val="percentStacked"/>
        <c:varyColors val="0"/>
        <c:ser>
          <c:idx val="0"/>
          <c:order val="0"/>
          <c:tx>
            <c:strRef>
              <c:f>Education!$H$511</c:f>
              <c:strCache>
                <c:ptCount val="1"/>
                <c:pt idx="0">
                  <c:v>Government Education</c:v>
                </c:pt>
              </c:strCache>
            </c:strRef>
          </c:tx>
          <c:spPr>
            <a:solidFill>
              <a:srgbClr val="B32C11"/>
            </a:solidFill>
          </c:spPr>
          <c:invertIfNegative val="0"/>
          <c:dLbls>
            <c:numFmt formatCode="0.0%" sourceLinked="0"/>
            <c:txPr>
              <a:bodyPr/>
              <a:lstStyle/>
              <a:p>
                <a:pPr>
                  <a:defRPr>
                    <a:solidFill>
                      <a:schemeClr val="bg1"/>
                    </a:solidFill>
                  </a:defRPr>
                </a:pPr>
                <a:endParaRPr lang="en-US"/>
              </a:p>
            </c:txPr>
            <c:showLegendKey val="0"/>
            <c:showVal val="1"/>
            <c:showCatName val="0"/>
            <c:showSerName val="0"/>
            <c:showPercent val="0"/>
            <c:showBubbleSize val="0"/>
            <c:showLeaderLines val="0"/>
          </c:dLbls>
          <c:cat>
            <c:strRef>
              <c:f>Education!$I$508:$L$508</c:f>
              <c:strCache>
                <c:ptCount val="4"/>
                <c:pt idx="0">
                  <c:v>Kg</c:v>
                </c:pt>
                <c:pt idx="1">
                  <c:v>Cycle 1</c:v>
                </c:pt>
                <c:pt idx="2">
                  <c:v>Cycle 2</c:v>
                </c:pt>
                <c:pt idx="3">
                  <c:v>Secondary</c:v>
                </c:pt>
              </c:strCache>
            </c:strRef>
          </c:cat>
          <c:val>
            <c:numRef>
              <c:f>Education!$I$511:$L$511</c:f>
              <c:numCache>
                <c:formatCode>0.0%</c:formatCode>
                <c:ptCount val="4"/>
                <c:pt idx="0">
                  <c:v>0.26400000000000001</c:v>
                </c:pt>
                <c:pt idx="1">
                  <c:v>0.375</c:v>
                </c:pt>
                <c:pt idx="2">
                  <c:v>0.51</c:v>
                </c:pt>
                <c:pt idx="3">
                  <c:v>0.60499999999999998</c:v>
                </c:pt>
              </c:numCache>
            </c:numRef>
          </c:val>
        </c:ser>
        <c:ser>
          <c:idx val="1"/>
          <c:order val="1"/>
          <c:tx>
            <c:strRef>
              <c:f>Education!$H$512</c:f>
              <c:strCache>
                <c:ptCount val="1"/>
                <c:pt idx="0">
                  <c:v>Private Education</c:v>
                </c:pt>
              </c:strCache>
            </c:strRef>
          </c:tx>
          <c:spPr>
            <a:solidFill>
              <a:srgbClr val="838183"/>
            </a:solidFill>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cat>
            <c:strRef>
              <c:f>Education!$I$508:$L$508</c:f>
              <c:strCache>
                <c:ptCount val="4"/>
                <c:pt idx="0">
                  <c:v>Kg</c:v>
                </c:pt>
                <c:pt idx="1">
                  <c:v>Cycle 1</c:v>
                </c:pt>
                <c:pt idx="2">
                  <c:v>Cycle 2</c:v>
                </c:pt>
                <c:pt idx="3">
                  <c:v>Secondary</c:v>
                </c:pt>
              </c:strCache>
            </c:strRef>
          </c:cat>
          <c:val>
            <c:numRef>
              <c:f>Education!$I$512:$L$512</c:f>
              <c:numCache>
                <c:formatCode>0.0%</c:formatCode>
                <c:ptCount val="4"/>
                <c:pt idx="0">
                  <c:v>0.73599999999999999</c:v>
                </c:pt>
                <c:pt idx="1">
                  <c:v>0.625</c:v>
                </c:pt>
                <c:pt idx="2">
                  <c:v>0.49</c:v>
                </c:pt>
                <c:pt idx="3">
                  <c:v>0.39500000000000002</c:v>
                </c:pt>
              </c:numCache>
            </c:numRef>
          </c:val>
        </c:ser>
        <c:dLbls>
          <c:showLegendKey val="0"/>
          <c:showVal val="1"/>
          <c:showCatName val="0"/>
          <c:showSerName val="0"/>
          <c:showPercent val="0"/>
          <c:showBubbleSize val="0"/>
        </c:dLbls>
        <c:gapWidth val="75"/>
        <c:overlap val="100"/>
        <c:axId val="132529152"/>
        <c:axId val="132551424"/>
      </c:barChart>
      <c:catAx>
        <c:axId val="132529152"/>
        <c:scaling>
          <c:orientation val="minMax"/>
        </c:scaling>
        <c:delete val="0"/>
        <c:axPos val="b"/>
        <c:majorTickMark val="none"/>
        <c:minorTickMark val="none"/>
        <c:tickLblPos val="nextTo"/>
        <c:crossAx val="132551424"/>
        <c:crosses val="autoZero"/>
        <c:auto val="1"/>
        <c:lblAlgn val="ctr"/>
        <c:lblOffset val="100"/>
        <c:noMultiLvlLbl val="0"/>
      </c:catAx>
      <c:valAx>
        <c:axId val="132551424"/>
        <c:scaling>
          <c:orientation val="minMax"/>
        </c:scaling>
        <c:delete val="0"/>
        <c:axPos val="l"/>
        <c:majorGridlines/>
        <c:title>
          <c:tx>
            <c:rich>
              <a:bodyPr rot="-5400000" vert="horz"/>
              <a:lstStyle/>
              <a:p>
                <a:pPr>
                  <a:defRPr/>
                </a:pPr>
                <a:r>
                  <a:rPr lang="en-US"/>
                  <a:t>Percentage of pupils</a:t>
                </a:r>
              </a:p>
            </c:rich>
          </c:tx>
          <c:overlay val="0"/>
        </c:title>
        <c:numFmt formatCode="0%" sourceLinked="1"/>
        <c:majorTickMark val="none"/>
        <c:minorTickMark val="none"/>
        <c:tickLblPos val="nextTo"/>
        <c:crossAx val="132529152"/>
        <c:crosses val="autoZero"/>
        <c:crossBetween val="between"/>
      </c:valAx>
    </c:plotArea>
    <c:legend>
      <c:legendPos val="b"/>
      <c:overlay val="0"/>
    </c:legend>
    <c:plotVisOnly val="1"/>
    <c:dispBlanksAs val="gap"/>
    <c:showDLblsOverMax val="0"/>
  </c:chart>
  <c:spPr>
    <a:ln>
      <a:noFill/>
    </a:ln>
  </c:spPr>
  <c:printSettings>
    <c:headerFooter/>
    <c:pageMargins b="0.75000000000000322" l="0.70000000000000062" r="0.70000000000000062" t="0.75000000000000322"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69325049965084"/>
          <c:y val="5.1400554097404488E-2"/>
          <c:w val="0.71209689614486282"/>
          <c:h val="0.70005358705161858"/>
        </c:manualLayout>
      </c:layout>
      <c:barChart>
        <c:barDir val="col"/>
        <c:grouping val="clustered"/>
        <c:varyColors val="0"/>
        <c:ser>
          <c:idx val="0"/>
          <c:order val="0"/>
          <c:tx>
            <c:strRef>
              <c:f>[1]Health!$H$22</c:f>
              <c:strCache>
                <c:ptCount val="1"/>
                <c:pt idx="0">
                  <c:v>Hospitals </c:v>
                </c:pt>
              </c:strCache>
            </c:strRef>
          </c:tx>
          <c:spPr>
            <a:solidFill>
              <a:srgbClr val="838183"/>
            </a:solidFill>
          </c:spPr>
          <c:invertIfNegative val="0"/>
          <c:cat>
            <c:strRef>
              <c:f>[1]Health!$I$21:$K$21</c:f>
              <c:strCache>
                <c:ptCount val="3"/>
                <c:pt idx="0">
                  <c:v>Abu Dhabi</c:v>
                </c:pt>
                <c:pt idx="1">
                  <c:v>Al Ain</c:v>
                </c:pt>
                <c:pt idx="2">
                  <c:v>Al Gharbia</c:v>
                </c:pt>
              </c:strCache>
            </c:strRef>
          </c:cat>
          <c:val>
            <c:numRef>
              <c:f>[1]Health!$I$22:$K$22</c:f>
              <c:numCache>
                <c:formatCode>General</c:formatCode>
                <c:ptCount val="3"/>
                <c:pt idx="0">
                  <c:v>19</c:v>
                </c:pt>
                <c:pt idx="1">
                  <c:v>10</c:v>
                </c:pt>
                <c:pt idx="2">
                  <c:v>6</c:v>
                </c:pt>
              </c:numCache>
            </c:numRef>
          </c:val>
        </c:ser>
        <c:ser>
          <c:idx val="1"/>
          <c:order val="1"/>
          <c:tx>
            <c:strRef>
              <c:f>[1]Health!$H$23</c:f>
              <c:strCache>
                <c:ptCount val="1"/>
                <c:pt idx="0">
                  <c:v>Health Center </c:v>
                </c:pt>
              </c:strCache>
            </c:strRef>
          </c:tx>
          <c:spPr>
            <a:solidFill>
              <a:srgbClr val="C00000"/>
            </a:solidFill>
          </c:spPr>
          <c:invertIfNegative val="0"/>
          <c:cat>
            <c:strRef>
              <c:f>[1]Health!$I$21:$K$21</c:f>
              <c:strCache>
                <c:ptCount val="3"/>
                <c:pt idx="0">
                  <c:v>Abu Dhabi</c:v>
                </c:pt>
                <c:pt idx="1">
                  <c:v>Al Ain</c:v>
                </c:pt>
                <c:pt idx="2">
                  <c:v>Al Gharbia</c:v>
                </c:pt>
              </c:strCache>
            </c:strRef>
          </c:cat>
          <c:val>
            <c:numRef>
              <c:f>[1]Health!$I$23:$K$23</c:f>
              <c:numCache>
                <c:formatCode>General</c:formatCode>
                <c:ptCount val="3"/>
                <c:pt idx="0">
                  <c:v>348</c:v>
                </c:pt>
                <c:pt idx="1">
                  <c:v>124</c:v>
                </c:pt>
                <c:pt idx="2">
                  <c:v>22</c:v>
                </c:pt>
              </c:numCache>
            </c:numRef>
          </c:val>
        </c:ser>
        <c:ser>
          <c:idx val="2"/>
          <c:order val="2"/>
          <c:tx>
            <c:strRef>
              <c:f>[1]Health!$H$24</c:f>
              <c:strCache>
                <c:ptCount val="1"/>
                <c:pt idx="0">
                  <c:v>Clinics </c:v>
                </c:pt>
              </c:strCache>
            </c:strRef>
          </c:tx>
          <c:spPr>
            <a:solidFill>
              <a:srgbClr val="A87F42"/>
            </a:solidFill>
          </c:spPr>
          <c:invertIfNegative val="0"/>
          <c:cat>
            <c:strRef>
              <c:f>[1]Health!$I$21:$K$21</c:f>
              <c:strCache>
                <c:ptCount val="3"/>
                <c:pt idx="0">
                  <c:v>Abu Dhabi</c:v>
                </c:pt>
                <c:pt idx="1">
                  <c:v>Al Ain</c:v>
                </c:pt>
                <c:pt idx="2">
                  <c:v>Al Gharbia</c:v>
                </c:pt>
              </c:strCache>
            </c:strRef>
          </c:cat>
          <c:val>
            <c:numRef>
              <c:f>[1]Health!$I$24:$K$24</c:f>
              <c:numCache>
                <c:formatCode>General</c:formatCode>
                <c:ptCount val="3"/>
                <c:pt idx="0">
                  <c:v>180</c:v>
                </c:pt>
                <c:pt idx="1">
                  <c:v>81</c:v>
                </c:pt>
                <c:pt idx="2">
                  <c:v>4</c:v>
                </c:pt>
              </c:numCache>
            </c:numRef>
          </c:val>
        </c:ser>
        <c:dLbls>
          <c:showLegendKey val="0"/>
          <c:showVal val="0"/>
          <c:showCatName val="0"/>
          <c:showSerName val="0"/>
          <c:showPercent val="0"/>
          <c:showBubbleSize val="0"/>
        </c:dLbls>
        <c:gapWidth val="150"/>
        <c:axId val="135521792"/>
        <c:axId val="135523712"/>
      </c:barChart>
      <c:catAx>
        <c:axId val="135521792"/>
        <c:scaling>
          <c:orientation val="minMax"/>
        </c:scaling>
        <c:delete val="0"/>
        <c:axPos val="b"/>
        <c:title>
          <c:tx>
            <c:rich>
              <a:bodyPr/>
              <a:lstStyle/>
              <a:p>
                <a:pPr>
                  <a:defRPr/>
                </a:pPr>
                <a:r>
                  <a:rPr lang="en-US"/>
                  <a:t>Region</a:t>
                </a:r>
              </a:p>
            </c:rich>
          </c:tx>
          <c:overlay val="0"/>
        </c:title>
        <c:majorTickMark val="out"/>
        <c:minorTickMark val="none"/>
        <c:tickLblPos val="nextTo"/>
        <c:crossAx val="135523712"/>
        <c:crosses val="autoZero"/>
        <c:auto val="1"/>
        <c:lblAlgn val="ctr"/>
        <c:lblOffset val="100"/>
        <c:noMultiLvlLbl val="0"/>
      </c:catAx>
      <c:valAx>
        <c:axId val="135523712"/>
        <c:scaling>
          <c:orientation val="minMax"/>
        </c:scaling>
        <c:delete val="0"/>
        <c:axPos val="l"/>
        <c:majorGridlines/>
        <c:title>
          <c:tx>
            <c:rich>
              <a:bodyPr rot="-5400000" vert="horz"/>
              <a:lstStyle/>
              <a:p>
                <a:pPr>
                  <a:defRPr/>
                </a:pPr>
                <a:r>
                  <a:rPr lang="en-US"/>
                  <a:t>Number </a:t>
                </a:r>
              </a:p>
            </c:rich>
          </c:tx>
          <c:overlay val="0"/>
        </c:title>
        <c:numFmt formatCode="General" sourceLinked="1"/>
        <c:majorTickMark val="out"/>
        <c:minorTickMark val="none"/>
        <c:tickLblPos val="nextTo"/>
        <c:crossAx val="135521792"/>
        <c:crosses val="autoZero"/>
        <c:crossBetween val="between"/>
      </c:valAx>
    </c:plotArea>
    <c:legend>
      <c:legendPos val="b"/>
      <c:layout>
        <c:manualLayout>
          <c:xMode val="edge"/>
          <c:yMode val="edge"/>
          <c:x val="0.84456564095132269"/>
          <c:y val="0.2845078967205224"/>
          <c:w val="0.1452245463182133"/>
          <c:h val="0.28181274918489879"/>
        </c:manualLayout>
      </c:layout>
      <c:overlay val="0"/>
    </c:legend>
    <c:plotVisOnly val="1"/>
    <c:dispBlanksAs val="gap"/>
    <c:showDLblsOverMax val="0"/>
  </c:chart>
  <c:spPr>
    <a:solidFill>
      <a:schemeClr val="bg1"/>
    </a:solidFill>
  </c:spPr>
  <c:printSettings>
    <c:headerFooter/>
    <c:pageMargins b="0.75000000000000255" l="0.70000000000000062" r="0.70000000000000062" t="0.7500000000000025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Health!$H$278</c:f>
              <c:strCache>
                <c:ptCount val="1"/>
                <c:pt idx="0">
                  <c:v>Thiqa</c:v>
                </c:pt>
              </c:strCache>
            </c:strRef>
          </c:tx>
          <c:spPr>
            <a:solidFill>
              <a:srgbClr val="C00000"/>
            </a:solidFill>
          </c:spPr>
          <c:invertIfNegative val="0"/>
          <c:cat>
            <c:numRef>
              <c:f>Health!$I$277:$L$277</c:f>
              <c:numCache>
                <c:formatCode>General</c:formatCode>
                <c:ptCount val="4"/>
                <c:pt idx="0">
                  <c:v>2008</c:v>
                </c:pt>
                <c:pt idx="1">
                  <c:v>2009</c:v>
                </c:pt>
                <c:pt idx="2">
                  <c:v>2010</c:v>
                </c:pt>
                <c:pt idx="3">
                  <c:v>2011</c:v>
                </c:pt>
              </c:numCache>
            </c:numRef>
          </c:cat>
          <c:val>
            <c:numRef>
              <c:f>Health!$I$278:$L$278</c:f>
              <c:numCache>
                <c:formatCode>_-* #,##0_-;\-* #,##0_-;_-* "-"??_-;_-@_-</c:formatCode>
                <c:ptCount val="4"/>
                <c:pt idx="0">
                  <c:v>383795</c:v>
                </c:pt>
                <c:pt idx="1">
                  <c:v>394618</c:v>
                </c:pt>
                <c:pt idx="2" formatCode="_-* #,##0_-;_-* #,##0\-;_-* &quot;-&quot;??_-;_-@_-">
                  <c:v>422239</c:v>
                </c:pt>
                <c:pt idx="3" formatCode="_-* #,##0_-;_-* #,##0\-;_-* &quot;-&quot;??_-;_-@_-">
                  <c:v>442261</c:v>
                </c:pt>
              </c:numCache>
            </c:numRef>
          </c:val>
        </c:ser>
        <c:ser>
          <c:idx val="1"/>
          <c:order val="1"/>
          <c:tx>
            <c:strRef>
              <c:f>Health!$H$279</c:f>
              <c:strCache>
                <c:ptCount val="1"/>
                <c:pt idx="0">
                  <c:v>Daman Basic</c:v>
                </c:pt>
              </c:strCache>
            </c:strRef>
          </c:tx>
          <c:spPr>
            <a:solidFill>
              <a:srgbClr val="A87F42"/>
            </a:solidFill>
          </c:spPr>
          <c:invertIfNegative val="0"/>
          <c:cat>
            <c:numRef>
              <c:f>Health!$I$277:$L$277</c:f>
              <c:numCache>
                <c:formatCode>General</c:formatCode>
                <c:ptCount val="4"/>
                <c:pt idx="0">
                  <c:v>2008</c:v>
                </c:pt>
                <c:pt idx="1">
                  <c:v>2009</c:v>
                </c:pt>
                <c:pt idx="2">
                  <c:v>2010</c:v>
                </c:pt>
                <c:pt idx="3">
                  <c:v>2011</c:v>
                </c:pt>
              </c:numCache>
            </c:numRef>
          </c:cat>
          <c:val>
            <c:numRef>
              <c:f>Health!$I$279:$L$279</c:f>
              <c:numCache>
                <c:formatCode>_-* #,##0_-;\-* #,##0_-;_-* "-"??_-;_-@_-</c:formatCode>
                <c:ptCount val="4"/>
                <c:pt idx="0">
                  <c:v>944344</c:v>
                </c:pt>
                <c:pt idx="1">
                  <c:v>936207</c:v>
                </c:pt>
                <c:pt idx="2" formatCode="_-* #,##0_-;_-* #,##0\-;_-* &quot;-&quot;??_-;_-@_-">
                  <c:v>1204418</c:v>
                </c:pt>
                <c:pt idx="3" formatCode="_-* #,##0_-;_-* #,##0\-;_-* &quot;-&quot;??_-;_-@_-">
                  <c:v>1322804</c:v>
                </c:pt>
              </c:numCache>
            </c:numRef>
          </c:val>
        </c:ser>
        <c:ser>
          <c:idx val="2"/>
          <c:order val="2"/>
          <c:tx>
            <c:strRef>
              <c:f>Health!$H$280</c:f>
              <c:strCache>
                <c:ptCount val="1"/>
                <c:pt idx="0">
                  <c:v>Others </c:v>
                </c:pt>
              </c:strCache>
            </c:strRef>
          </c:tx>
          <c:spPr>
            <a:solidFill>
              <a:srgbClr val="828182"/>
            </a:solidFill>
          </c:spPr>
          <c:invertIfNegative val="0"/>
          <c:cat>
            <c:numRef>
              <c:f>Health!$I$277:$L$277</c:f>
              <c:numCache>
                <c:formatCode>General</c:formatCode>
                <c:ptCount val="4"/>
                <c:pt idx="0">
                  <c:v>2008</c:v>
                </c:pt>
                <c:pt idx="1">
                  <c:v>2009</c:v>
                </c:pt>
                <c:pt idx="2">
                  <c:v>2010</c:v>
                </c:pt>
                <c:pt idx="3">
                  <c:v>2011</c:v>
                </c:pt>
              </c:numCache>
            </c:numRef>
          </c:cat>
          <c:val>
            <c:numRef>
              <c:f>Health!$I$280:$L$280</c:f>
              <c:numCache>
                <c:formatCode>_-* #,##0_-;\-* #,##0_-;_-* "-"??_-;_-@_-</c:formatCode>
                <c:ptCount val="4"/>
                <c:pt idx="0">
                  <c:v>932610</c:v>
                </c:pt>
                <c:pt idx="1">
                  <c:v>981744</c:v>
                </c:pt>
                <c:pt idx="2">
                  <c:v>1044734</c:v>
                </c:pt>
                <c:pt idx="3">
                  <c:v>1053893</c:v>
                </c:pt>
              </c:numCache>
            </c:numRef>
          </c:val>
        </c:ser>
        <c:dLbls>
          <c:showLegendKey val="0"/>
          <c:showVal val="0"/>
          <c:showCatName val="0"/>
          <c:showSerName val="0"/>
          <c:showPercent val="0"/>
          <c:showBubbleSize val="0"/>
        </c:dLbls>
        <c:gapWidth val="150"/>
        <c:axId val="132146304"/>
        <c:axId val="132148224"/>
      </c:barChart>
      <c:catAx>
        <c:axId val="132146304"/>
        <c:scaling>
          <c:orientation val="minMax"/>
        </c:scaling>
        <c:delete val="0"/>
        <c:axPos val="b"/>
        <c:title>
          <c:tx>
            <c:rich>
              <a:bodyPr/>
              <a:lstStyle/>
              <a:p>
                <a:pPr>
                  <a:defRPr/>
                </a:pPr>
                <a:r>
                  <a:rPr lang="en-US"/>
                  <a:t>Year</a:t>
                </a:r>
              </a:p>
            </c:rich>
          </c:tx>
          <c:overlay val="0"/>
        </c:title>
        <c:numFmt formatCode="General" sourceLinked="1"/>
        <c:majorTickMark val="out"/>
        <c:minorTickMark val="none"/>
        <c:tickLblPos val="nextTo"/>
        <c:crossAx val="132148224"/>
        <c:crosses val="autoZero"/>
        <c:auto val="1"/>
        <c:lblAlgn val="ctr"/>
        <c:lblOffset val="100"/>
        <c:noMultiLvlLbl val="0"/>
      </c:catAx>
      <c:valAx>
        <c:axId val="132148224"/>
        <c:scaling>
          <c:orientation val="minMax"/>
        </c:scaling>
        <c:delete val="0"/>
        <c:axPos val="l"/>
        <c:majorGridlines/>
        <c:title>
          <c:tx>
            <c:rich>
              <a:bodyPr rot="-5400000" vert="horz"/>
              <a:lstStyle/>
              <a:p>
                <a:pPr>
                  <a:defRPr/>
                </a:pPr>
                <a:r>
                  <a:rPr lang="en-US"/>
                  <a:t>Persons</a:t>
                </a:r>
              </a:p>
            </c:rich>
          </c:tx>
          <c:overlay val="0"/>
        </c:title>
        <c:numFmt formatCode="_-* #,##0_-;\-* #,##0_-;_-* &quot;-&quot;??_-;_-@_-" sourceLinked="1"/>
        <c:majorTickMark val="out"/>
        <c:minorTickMark val="none"/>
        <c:tickLblPos val="nextTo"/>
        <c:crossAx val="132146304"/>
        <c:crosses val="autoZero"/>
        <c:crossBetween val="between"/>
      </c:valAx>
    </c:plotArea>
    <c:legend>
      <c:legendPos val="r"/>
      <c:overlay val="0"/>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231584688277608E-2"/>
          <c:y val="2.8170417584788165E-2"/>
          <c:w val="0.90060439414770121"/>
          <c:h val="0.56069648840258235"/>
        </c:manualLayout>
      </c:layout>
      <c:barChart>
        <c:barDir val="col"/>
        <c:grouping val="clustered"/>
        <c:varyColors val="0"/>
        <c:ser>
          <c:idx val="0"/>
          <c:order val="0"/>
          <c:invertIfNegative val="0"/>
          <c:dLbls>
            <c:showLegendKey val="0"/>
            <c:showVal val="1"/>
            <c:showCatName val="0"/>
            <c:showSerName val="0"/>
            <c:showPercent val="0"/>
            <c:showBubbleSize val="0"/>
            <c:showLeaderLines val="0"/>
          </c:dLbls>
          <c:cat>
            <c:strRef>
              <c:f>Social!$D$33:$D$51</c:f>
              <c:strCache>
                <c:ptCount val="19"/>
                <c:pt idx="0">
                  <c:v>Old Age</c:v>
                </c:pt>
                <c:pt idx="1">
                  <c:v>Never Married below 35 </c:v>
                </c:pt>
                <c:pt idx="2">
                  <c:v>Widowhood</c:v>
                </c:pt>
                <c:pt idx="3">
                  <c:v>Divorce</c:v>
                </c:pt>
                <c:pt idx="4">
                  <c:v>Abandonment</c:v>
                </c:pt>
                <c:pt idx="5">
                  <c:v>Married to Foreigner</c:v>
                </c:pt>
                <c:pt idx="6">
                  <c:v>Orphanhood</c:v>
                </c:pt>
                <c:pt idx="7">
                  <c:v>Limited Income</c:v>
                </c:pt>
                <c:pt idx="8">
                  <c:v>Health Disability</c:v>
                </c:pt>
                <c:pt idx="9">
                  <c:v>Married Students</c:v>
                </c:pt>
                <c:pt idx="10">
                  <c:v>Prisoner's Families</c:v>
                </c:pt>
                <c:pt idx="11">
                  <c:v>Illegitimate</c:v>
                </c:pt>
                <c:pt idx="12">
                  <c:v>Exceptions</c:v>
                </c:pt>
                <c:pt idx="13">
                  <c:v>Divorce below 35</c:v>
                </c:pt>
                <c:pt idx="14">
                  <c:v>Never Married above 35</c:v>
                </c:pt>
                <c:pt idx="15">
                  <c:v>Handicapped</c:v>
                </c:pt>
                <c:pt idx="16">
                  <c:v>Foreign widow</c:v>
                </c:pt>
                <c:pt idx="17">
                  <c:v>Foreign Divorce</c:v>
                </c:pt>
                <c:pt idx="18">
                  <c:v>Unemployed  for reasons beyond</c:v>
                </c:pt>
              </c:strCache>
            </c:strRef>
          </c:cat>
          <c:val>
            <c:numRef>
              <c:f>Social!$L$33:$L$51</c:f>
              <c:numCache>
                <c:formatCode>0.0%</c:formatCode>
                <c:ptCount val="19"/>
                <c:pt idx="0">
                  <c:v>0.31265518464509517</c:v>
                </c:pt>
                <c:pt idx="1">
                  <c:v>1.3754778701769598E-2</c:v>
                </c:pt>
                <c:pt idx="2">
                  <c:v>8.6942813226658255E-2</c:v>
                </c:pt>
                <c:pt idx="3">
                  <c:v>0.11307295156268474</c:v>
                </c:pt>
                <c:pt idx="4">
                  <c:v>1.8523627478027826E-3</c:v>
                </c:pt>
                <c:pt idx="5">
                  <c:v>6.3965632759232255E-2</c:v>
                </c:pt>
                <c:pt idx="6">
                  <c:v>3.6416663382335554E-2</c:v>
                </c:pt>
                <c:pt idx="7">
                  <c:v>0.15583494265557876</c:v>
                </c:pt>
                <c:pt idx="8">
                  <c:v>0.14058250896622393</c:v>
                </c:pt>
                <c:pt idx="9">
                  <c:v>0</c:v>
                </c:pt>
                <c:pt idx="10">
                  <c:v>1.2808891341189453E-2</c:v>
                </c:pt>
                <c:pt idx="11">
                  <c:v>1.8523627478027826E-3</c:v>
                </c:pt>
                <c:pt idx="12">
                  <c:v>5.1235565364757816E-4</c:v>
                </c:pt>
                <c:pt idx="13">
                  <c:v>2.4277775588223704E-2</c:v>
                </c:pt>
                <c:pt idx="14" formatCode="0.00%">
                  <c:v>7.8823946715012022E-5</c:v>
                </c:pt>
                <c:pt idx="15">
                  <c:v>2.9913687778347062E-2</c:v>
                </c:pt>
                <c:pt idx="16" formatCode="0.00%">
                  <c:v>3.1529578686004809E-4</c:v>
                </c:pt>
                <c:pt idx="17">
                  <c:v>1.6158909076577465E-3</c:v>
                </c:pt>
                <c:pt idx="18">
                  <c:v>3.5470776021755408E-3</c:v>
                </c:pt>
              </c:numCache>
            </c:numRef>
          </c:val>
        </c:ser>
        <c:dLbls>
          <c:showLegendKey val="0"/>
          <c:showVal val="0"/>
          <c:showCatName val="0"/>
          <c:showSerName val="0"/>
          <c:showPercent val="0"/>
          <c:showBubbleSize val="0"/>
        </c:dLbls>
        <c:gapWidth val="150"/>
        <c:axId val="135581696"/>
        <c:axId val="135583232"/>
      </c:barChart>
      <c:catAx>
        <c:axId val="135581696"/>
        <c:scaling>
          <c:orientation val="minMax"/>
        </c:scaling>
        <c:delete val="0"/>
        <c:axPos val="b"/>
        <c:majorTickMark val="out"/>
        <c:minorTickMark val="none"/>
        <c:tickLblPos val="nextTo"/>
        <c:txPr>
          <a:bodyPr rot="-5400000" vert="horz"/>
          <a:lstStyle/>
          <a:p>
            <a:pPr>
              <a:defRPr/>
            </a:pPr>
            <a:endParaRPr lang="en-US"/>
          </a:p>
        </c:txPr>
        <c:crossAx val="135583232"/>
        <c:crosses val="autoZero"/>
        <c:auto val="1"/>
        <c:lblAlgn val="ctr"/>
        <c:lblOffset val="100"/>
        <c:noMultiLvlLbl val="0"/>
      </c:catAx>
      <c:valAx>
        <c:axId val="135583232"/>
        <c:scaling>
          <c:orientation val="minMax"/>
        </c:scaling>
        <c:delete val="0"/>
        <c:axPos val="l"/>
        <c:majorGridlines/>
        <c:numFmt formatCode="0.0%" sourceLinked="1"/>
        <c:majorTickMark val="out"/>
        <c:minorTickMark val="none"/>
        <c:tickLblPos val="nextTo"/>
        <c:crossAx val="135581696"/>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rgbClr val="B32C11"/>
              </a:solidFill>
            </c:spPr>
          </c:dPt>
          <c:dPt>
            <c:idx val="1"/>
            <c:bubble3D val="0"/>
            <c:spPr>
              <a:solidFill>
                <a:srgbClr val="B4985A"/>
              </a:solidFill>
            </c:spPr>
          </c:dPt>
          <c:dPt>
            <c:idx val="2"/>
            <c:bubble3D val="0"/>
            <c:spPr>
              <a:solidFill>
                <a:schemeClr val="tx1">
                  <a:lumMod val="50000"/>
                  <a:lumOff val="50000"/>
                </a:schemeClr>
              </a:solidFill>
            </c:spPr>
          </c:dPt>
          <c:dPt>
            <c:idx val="3"/>
            <c:bubble3D val="0"/>
            <c:spPr>
              <a:solidFill>
                <a:srgbClr val="CECDCB"/>
              </a:solidFill>
            </c:spPr>
          </c:dPt>
          <c:dPt>
            <c:idx val="4"/>
            <c:bubble3D val="0"/>
            <c:spPr>
              <a:solidFill>
                <a:srgbClr val="3AA874"/>
              </a:solidFill>
            </c:spPr>
          </c:dPt>
          <c:dPt>
            <c:idx val="5"/>
            <c:bubble3D val="0"/>
            <c:spPr>
              <a:solidFill>
                <a:schemeClr val="accent5">
                  <a:lumMod val="75000"/>
                </a:schemeClr>
              </a:solidFill>
            </c:spPr>
          </c:dPt>
          <c:dLbls>
            <c:dLblPos val="inEnd"/>
            <c:showLegendKey val="0"/>
            <c:showVal val="0"/>
            <c:showCatName val="0"/>
            <c:showSerName val="0"/>
            <c:showPercent val="1"/>
            <c:showBubbleSize val="0"/>
            <c:showLeaderLines val="1"/>
          </c:dLbls>
          <c:cat>
            <c:strRef>
              <c:f>Culture!$H$103:$H$108</c:f>
              <c:strCache>
                <c:ptCount val="6"/>
                <c:pt idx="0">
                  <c:v>Religious</c:v>
                </c:pt>
                <c:pt idx="1">
                  <c:v>Cultural</c:v>
                </c:pt>
                <c:pt idx="2">
                  <c:v>News</c:v>
                </c:pt>
                <c:pt idx="3">
                  <c:v>Variety</c:v>
                </c:pt>
                <c:pt idx="4">
                  <c:v>Live</c:v>
                </c:pt>
                <c:pt idx="5">
                  <c:v>Special and Services</c:v>
                </c:pt>
              </c:strCache>
            </c:strRef>
          </c:cat>
          <c:val>
            <c:numRef>
              <c:f>Culture!$K$103:$K$108</c:f>
              <c:numCache>
                <c:formatCode>#,##0</c:formatCode>
                <c:ptCount val="6"/>
                <c:pt idx="0">
                  <c:v>10</c:v>
                </c:pt>
                <c:pt idx="1">
                  <c:v>1</c:v>
                </c:pt>
                <c:pt idx="2">
                  <c:v>12</c:v>
                </c:pt>
                <c:pt idx="3">
                  <c:v>3</c:v>
                </c:pt>
                <c:pt idx="4">
                  <c:v>1</c:v>
                </c:pt>
                <c:pt idx="5">
                  <c:v>14</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zero"/>
    <c:showDLblsOverMax val="0"/>
  </c:chart>
  <c:printSettings>
    <c:headerFooter/>
    <c:pageMargins b="0.75000000000000255" l="0.70000000000000062" r="0.70000000000000062" t="0.7500000000000025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F0000"/>
            </a:solidFill>
          </c:spPr>
          <c:invertIfNegative val="0"/>
          <c:dPt>
            <c:idx val="4"/>
            <c:invertIfNegative val="0"/>
            <c:bubble3D val="0"/>
            <c:spPr>
              <a:solidFill>
                <a:srgbClr val="FF0000"/>
              </a:solidFill>
              <a:ln>
                <a:noFill/>
              </a:ln>
            </c:spPr>
          </c:dPt>
          <c:cat>
            <c:strRef>
              <c:f>Culture!$I$8:$I$18</c:f>
              <c:strCache>
                <c:ptCount val="11"/>
                <c:pt idx="0">
                  <c:v>Religious</c:v>
                </c:pt>
                <c:pt idx="1">
                  <c:v>Historical</c:v>
                </c:pt>
                <c:pt idx="2">
                  <c:v>Literature</c:v>
                </c:pt>
                <c:pt idx="3">
                  <c:v>Politics</c:v>
                </c:pt>
                <c:pt idx="4">
                  <c:v>Economic</c:v>
                </c:pt>
                <c:pt idx="5">
                  <c:v>Law</c:v>
                </c:pt>
                <c:pt idx="6">
                  <c:v>Arts</c:v>
                </c:pt>
                <c:pt idx="7">
                  <c:v>Pure science</c:v>
                </c:pt>
                <c:pt idx="8">
                  <c:v>Applied Science</c:v>
                </c:pt>
                <c:pt idx="9">
                  <c:v>Children's Book</c:v>
                </c:pt>
                <c:pt idx="10">
                  <c:v>General Information</c:v>
                </c:pt>
              </c:strCache>
            </c:strRef>
          </c:cat>
          <c:val>
            <c:numRef>
              <c:f>Culture!$J$8:$J$18</c:f>
              <c:numCache>
                <c:formatCode>#,##0</c:formatCode>
                <c:ptCount val="11"/>
                <c:pt idx="0">
                  <c:v>60911</c:v>
                </c:pt>
                <c:pt idx="1">
                  <c:v>51125</c:v>
                </c:pt>
                <c:pt idx="2">
                  <c:v>56590</c:v>
                </c:pt>
                <c:pt idx="3">
                  <c:v>53490</c:v>
                </c:pt>
                <c:pt idx="4">
                  <c:v>21316</c:v>
                </c:pt>
                <c:pt idx="5">
                  <c:v>14703</c:v>
                </c:pt>
                <c:pt idx="6">
                  <c:v>12690</c:v>
                </c:pt>
                <c:pt idx="7">
                  <c:v>29916</c:v>
                </c:pt>
                <c:pt idx="8">
                  <c:v>35906</c:v>
                </c:pt>
                <c:pt idx="9">
                  <c:v>25600</c:v>
                </c:pt>
                <c:pt idx="10">
                  <c:v>31340</c:v>
                </c:pt>
              </c:numCache>
            </c:numRef>
          </c:val>
        </c:ser>
        <c:dLbls>
          <c:showLegendKey val="0"/>
          <c:showVal val="0"/>
          <c:showCatName val="0"/>
          <c:showSerName val="0"/>
          <c:showPercent val="0"/>
          <c:showBubbleSize val="0"/>
        </c:dLbls>
        <c:gapWidth val="150"/>
        <c:axId val="135739648"/>
        <c:axId val="135741824"/>
      </c:barChart>
      <c:catAx>
        <c:axId val="135739648"/>
        <c:scaling>
          <c:orientation val="minMax"/>
        </c:scaling>
        <c:delete val="0"/>
        <c:axPos val="l"/>
        <c:title>
          <c:tx>
            <c:rich>
              <a:bodyPr rot="-5400000" vert="horz"/>
              <a:lstStyle/>
              <a:p>
                <a:pPr>
                  <a:defRPr/>
                </a:pPr>
                <a:r>
                  <a:rPr lang="en-US"/>
                  <a:t>Subject</a:t>
                </a:r>
              </a:p>
            </c:rich>
          </c:tx>
          <c:layout/>
          <c:overlay val="0"/>
        </c:title>
        <c:majorTickMark val="out"/>
        <c:minorTickMark val="none"/>
        <c:tickLblPos val="nextTo"/>
        <c:crossAx val="135741824"/>
        <c:crosses val="autoZero"/>
        <c:auto val="1"/>
        <c:lblAlgn val="ctr"/>
        <c:lblOffset val="100"/>
        <c:noMultiLvlLbl val="0"/>
      </c:catAx>
      <c:valAx>
        <c:axId val="135741824"/>
        <c:scaling>
          <c:orientation val="minMax"/>
        </c:scaling>
        <c:delete val="0"/>
        <c:axPos val="b"/>
        <c:majorGridlines/>
        <c:title>
          <c:tx>
            <c:rich>
              <a:bodyPr/>
              <a:lstStyle/>
              <a:p>
                <a:pPr>
                  <a:defRPr/>
                </a:pPr>
                <a:r>
                  <a:rPr lang="en-US"/>
                  <a:t>Number of Books</a:t>
                </a:r>
              </a:p>
            </c:rich>
          </c:tx>
          <c:layout/>
          <c:overlay val="0"/>
        </c:title>
        <c:numFmt formatCode="#,##0" sourceLinked="1"/>
        <c:majorTickMark val="out"/>
        <c:minorTickMark val="none"/>
        <c:tickLblPos val="nextTo"/>
        <c:crossAx val="135739648"/>
        <c:crosses val="autoZero"/>
        <c:crossBetween val="between"/>
      </c:valAx>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labour!$B$73</c:f>
              <c:strCache>
                <c:ptCount val="1"/>
                <c:pt idx="0">
                  <c:v>Males</c:v>
                </c:pt>
              </c:strCache>
            </c:strRef>
          </c:tx>
          <c:spPr>
            <a:ln>
              <a:solidFill>
                <a:srgbClr val="B32C11"/>
              </a:solidFill>
            </a:ln>
          </c:spPr>
          <c:marker>
            <c:symbol val="none"/>
          </c:marker>
          <c:cat>
            <c:strRef>
              <c:f>labour!$A$87:$A$97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labour!$B$87:$B$97</c:f>
              <c:numCache>
                <c:formatCode>_-* #,##0_-;\-* #,##0_-;_-* "-"??_-;_-@_-</c:formatCode>
                <c:ptCount val="11"/>
                <c:pt idx="0">
                  <c:v>2800</c:v>
                </c:pt>
                <c:pt idx="1">
                  <c:v>15800</c:v>
                </c:pt>
                <c:pt idx="2">
                  <c:v>22100</c:v>
                </c:pt>
                <c:pt idx="3">
                  <c:v>20100</c:v>
                </c:pt>
                <c:pt idx="4">
                  <c:v>13000</c:v>
                </c:pt>
                <c:pt idx="5">
                  <c:v>8400</c:v>
                </c:pt>
                <c:pt idx="6">
                  <c:v>5300</c:v>
                </c:pt>
                <c:pt idx="7">
                  <c:v>3300</c:v>
                </c:pt>
                <c:pt idx="8">
                  <c:v>2000</c:v>
                </c:pt>
                <c:pt idx="9">
                  <c:v>1100</c:v>
                </c:pt>
                <c:pt idx="10">
                  <c:v>700</c:v>
                </c:pt>
              </c:numCache>
            </c:numRef>
          </c:val>
          <c:smooth val="0"/>
        </c:ser>
        <c:ser>
          <c:idx val="1"/>
          <c:order val="1"/>
          <c:tx>
            <c:strRef>
              <c:f>labour!$C$73</c:f>
              <c:strCache>
                <c:ptCount val="1"/>
                <c:pt idx="0">
                  <c:v>Females</c:v>
                </c:pt>
              </c:strCache>
            </c:strRef>
          </c:tx>
          <c:spPr>
            <a:ln>
              <a:solidFill>
                <a:srgbClr val="666666"/>
              </a:solidFill>
            </a:ln>
          </c:spPr>
          <c:marker>
            <c:symbol val="none"/>
          </c:marker>
          <c:cat>
            <c:strRef>
              <c:f>labour!$A$87:$A$97</c:f>
              <c:strCache>
                <c:ptCount val="11"/>
                <c:pt idx="0">
                  <c:v>15 - 19</c:v>
                </c:pt>
                <c:pt idx="1">
                  <c:v>20 - 24</c:v>
                </c:pt>
                <c:pt idx="2">
                  <c:v>25 - 29</c:v>
                </c:pt>
                <c:pt idx="3">
                  <c:v>30 - 34</c:v>
                </c:pt>
                <c:pt idx="4">
                  <c:v>35 - 39</c:v>
                </c:pt>
                <c:pt idx="5">
                  <c:v>40 - 44</c:v>
                </c:pt>
                <c:pt idx="6">
                  <c:v>45 - 49</c:v>
                </c:pt>
                <c:pt idx="7">
                  <c:v>50 - 54</c:v>
                </c:pt>
                <c:pt idx="8">
                  <c:v>55 - 59</c:v>
                </c:pt>
                <c:pt idx="9">
                  <c:v>60 - 64</c:v>
                </c:pt>
                <c:pt idx="10">
                  <c:v>65+</c:v>
                </c:pt>
              </c:strCache>
            </c:strRef>
          </c:cat>
          <c:val>
            <c:numRef>
              <c:f>labour!$C$87:$C$97</c:f>
              <c:numCache>
                <c:formatCode>_-* #,##0_-;\-* #,##0_-;_-* "-"??_-;_-@_-</c:formatCode>
                <c:ptCount val="11"/>
                <c:pt idx="0">
                  <c:v>600</c:v>
                </c:pt>
                <c:pt idx="1">
                  <c:v>5400</c:v>
                </c:pt>
                <c:pt idx="2">
                  <c:v>10800</c:v>
                </c:pt>
                <c:pt idx="3">
                  <c:v>9300</c:v>
                </c:pt>
                <c:pt idx="4">
                  <c:v>5700</c:v>
                </c:pt>
                <c:pt idx="5">
                  <c:v>2900</c:v>
                </c:pt>
                <c:pt idx="6">
                  <c:v>1400</c:v>
                </c:pt>
                <c:pt idx="7">
                  <c:v>700</c:v>
                </c:pt>
                <c:pt idx="8">
                  <c:v>400</c:v>
                </c:pt>
                <c:pt idx="9">
                  <c:v>200</c:v>
                </c:pt>
                <c:pt idx="10" formatCode="@">
                  <c:v>0</c:v>
                </c:pt>
              </c:numCache>
            </c:numRef>
          </c:val>
          <c:smooth val="0"/>
        </c:ser>
        <c:dLbls>
          <c:showLegendKey val="0"/>
          <c:showVal val="0"/>
          <c:showCatName val="0"/>
          <c:showSerName val="0"/>
          <c:showPercent val="0"/>
          <c:showBubbleSize val="0"/>
        </c:dLbls>
        <c:marker val="1"/>
        <c:smooth val="0"/>
        <c:axId val="84460672"/>
        <c:axId val="84462208"/>
      </c:lineChart>
      <c:catAx>
        <c:axId val="84460672"/>
        <c:scaling>
          <c:orientation val="minMax"/>
        </c:scaling>
        <c:delete val="0"/>
        <c:axPos val="b"/>
        <c:numFmt formatCode="General" sourceLinked="1"/>
        <c:majorTickMark val="out"/>
        <c:minorTickMark val="none"/>
        <c:tickLblPos val="nextTo"/>
        <c:txPr>
          <a:bodyPr rot="5400000" vert="horz"/>
          <a:lstStyle/>
          <a:p>
            <a:pPr>
              <a:defRPr lang="en-US"/>
            </a:pPr>
            <a:endParaRPr lang="en-US"/>
          </a:p>
        </c:txPr>
        <c:crossAx val="84462208"/>
        <c:crosses val="autoZero"/>
        <c:auto val="1"/>
        <c:lblAlgn val="ctr"/>
        <c:lblOffset val="100"/>
        <c:noMultiLvlLbl val="0"/>
      </c:catAx>
      <c:valAx>
        <c:axId val="84462208"/>
        <c:scaling>
          <c:orientation val="minMax"/>
        </c:scaling>
        <c:delete val="0"/>
        <c:axPos val="l"/>
        <c:majorGridlines/>
        <c:numFmt formatCode="_-* #,##0_-;\-* #,##0_-;_-* &quot;-&quot;??_-;_-@_-" sourceLinked="1"/>
        <c:majorTickMark val="out"/>
        <c:minorTickMark val="none"/>
        <c:tickLblPos val="nextTo"/>
        <c:txPr>
          <a:bodyPr/>
          <a:lstStyle/>
          <a:p>
            <a:pPr>
              <a:defRPr lang="en-US"/>
            </a:pPr>
            <a:endParaRPr lang="en-US"/>
          </a:p>
        </c:txPr>
        <c:crossAx val="84460672"/>
        <c:crosses val="autoZero"/>
        <c:crossBetween val="between"/>
      </c:valAx>
    </c:plotArea>
    <c:legend>
      <c:legendPos val="b"/>
      <c:layout/>
      <c:overlay val="0"/>
      <c:txPr>
        <a:bodyPr/>
        <a:lstStyle/>
        <a:p>
          <a:pPr>
            <a:defRPr lang="en-US"/>
          </a:pPr>
          <a:endParaRPr lang="en-US"/>
        </a:p>
      </c:txPr>
    </c:legend>
    <c:plotVisOnly val="1"/>
    <c:dispBlanksAs val="gap"/>
    <c:showDLblsOverMax val="0"/>
  </c:chart>
  <c:printSettings>
    <c:headerFooter/>
    <c:pageMargins b="0.75000000000000333" l="0.70000000000000062" r="0.70000000000000062" t="0.75000000000000333" header="0.30000000000000032" footer="0.30000000000000032"/>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labour!$G$673</c:f>
              <c:strCache>
                <c:ptCount val="1"/>
                <c:pt idx="0">
                  <c:v>Male</c:v>
                </c:pt>
              </c:strCache>
            </c:strRef>
          </c:tx>
          <c:spPr>
            <a:solidFill>
              <a:srgbClr val="FF0000"/>
            </a:solidFill>
          </c:spPr>
          <c:invertIfNegative val="0"/>
          <c:cat>
            <c:strRef>
              <c:f>labour!$H$664:$J$664</c:f>
              <c:strCache>
                <c:ptCount val="3"/>
                <c:pt idx="0">
                  <c:v>Abu Dhabi </c:v>
                </c:pt>
                <c:pt idx="1">
                  <c:v>Al Ain </c:v>
                </c:pt>
                <c:pt idx="2">
                  <c:v> Al Gharbia</c:v>
                </c:pt>
              </c:strCache>
            </c:strRef>
          </c:cat>
          <c:val>
            <c:numRef>
              <c:f>labour!$H$673:$J$673</c:f>
              <c:numCache>
                <c:formatCode>0.0%</c:formatCode>
                <c:ptCount val="3"/>
                <c:pt idx="0">
                  <c:v>6.8117411452820742E-2</c:v>
                </c:pt>
                <c:pt idx="1">
                  <c:v>8.3359252645274204E-2</c:v>
                </c:pt>
                <c:pt idx="2">
                  <c:v>5.1688671623250818E-2</c:v>
                </c:pt>
              </c:numCache>
            </c:numRef>
          </c:val>
        </c:ser>
        <c:ser>
          <c:idx val="2"/>
          <c:order val="1"/>
          <c:tx>
            <c:strRef>
              <c:f>labour!$G$674</c:f>
              <c:strCache>
                <c:ptCount val="1"/>
                <c:pt idx="0">
                  <c:v>Female</c:v>
                </c:pt>
              </c:strCache>
            </c:strRef>
          </c:tx>
          <c:spPr>
            <a:solidFill>
              <a:schemeClr val="bg1">
                <a:lumMod val="50000"/>
              </a:schemeClr>
            </a:solidFill>
          </c:spPr>
          <c:invertIfNegative val="0"/>
          <c:cat>
            <c:strRef>
              <c:f>labour!$H$664:$J$664</c:f>
              <c:strCache>
                <c:ptCount val="3"/>
                <c:pt idx="0">
                  <c:v>Abu Dhabi </c:v>
                </c:pt>
                <c:pt idx="1">
                  <c:v>Al Ain </c:v>
                </c:pt>
                <c:pt idx="2">
                  <c:v> Al Gharbia</c:v>
                </c:pt>
              </c:strCache>
            </c:strRef>
          </c:cat>
          <c:val>
            <c:numRef>
              <c:f>labour!$H$674:$J$674</c:f>
              <c:numCache>
                <c:formatCode>0.0%</c:formatCode>
                <c:ptCount val="3"/>
                <c:pt idx="0">
                  <c:v>0.17833217278838651</c:v>
                </c:pt>
                <c:pt idx="1">
                  <c:v>0.31213106380497652</c:v>
                </c:pt>
                <c:pt idx="2">
                  <c:v>0.2782091369209807</c:v>
                </c:pt>
              </c:numCache>
            </c:numRef>
          </c:val>
        </c:ser>
        <c:dLbls>
          <c:showLegendKey val="0"/>
          <c:showVal val="1"/>
          <c:showCatName val="0"/>
          <c:showSerName val="0"/>
          <c:showPercent val="0"/>
          <c:showBubbleSize val="0"/>
        </c:dLbls>
        <c:gapWidth val="150"/>
        <c:overlap val="-25"/>
        <c:axId val="84512768"/>
        <c:axId val="84514304"/>
      </c:barChart>
      <c:catAx>
        <c:axId val="84512768"/>
        <c:scaling>
          <c:orientation val="maxMin"/>
        </c:scaling>
        <c:delete val="0"/>
        <c:axPos val="b"/>
        <c:numFmt formatCode="General" sourceLinked="1"/>
        <c:majorTickMark val="none"/>
        <c:minorTickMark val="none"/>
        <c:tickLblPos val="nextTo"/>
        <c:txPr>
          <a:bodyPr/>
          <a:lstStyle/>
          <a:p>
            <a:pPr>
              <a:defRPr lang="en-GB"/>
            </a:pPr>
            <a:endParaRPr lang="en-US"/>
          </a:p>
        </c:txPr>
        <c:crossAx val="84514304"/>
        <c:crosses val="autoZero"/>
        <c:auto val="1"/>
        <c:lblAlgn val="ctr"/>
        <c:lblOffset val="100"/>
        <c:noMultiLvlLbl val="0"/>
      </c:catAx>
      <c:valAx>
        <c:axId val="84514304"/>
        <c:scaling>
          <c:orientation val="minMax"/>
          <c:max val="0.4"/>
        </c:scaling>
        <c:delete val="1"/>
        <c:axPos val="r"/>
        <c:numFmt formatCode="0.0%" sourceLinked="0"/>
        <c:majorTickMark val="none"/>
        <c:minorTickMark val="none"/>
        <c:tickLblPos val="none"/>
        <c:crossAx val="84512768"/>
        <c:crosses val="autoZero"/>
        <c:crossBetween val="between"/>
        <c:majorUnit val="1.0000000000000005E-2"/>
      </c:valAx>
    </c:plotArea>
    <c:legend>
      <c:legendPos val="t"/>
      <c:layout/>
      <c:overlay val="0"/>
      <c:txPr>
        <a:bodyPr/>
        <a:lstStyle/>
        <a:p>
          <a:pPr>
            <a:defRPr lang="en-GB"/>
          </a:pPr>
          <a:endParaRPr lang="en-US"/>
        </a:p>
      </c:txPr>
    </c:legend>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11517323025109"/>
          <c:y val="0.16538613291247226"/>
          <c:w val="0.79491211727929889"/>
          <c:h val="0.73020798694983868"/>
        </c:manualLayout>
      </c:layout>
      <c:barChart>
        <c:barDir val="col"/>
        <c:grouping val="clustered"/>
        <c:varyColors val="0"/>
        <c:ser>
          <c:idx val="0"/>
          <c:order val="0"/>
          <c:tx>
            <c:strRef>
              <c:f>'Agriculture '!$H$477</c:f>
              <c:strCache>
                <c:ptCount val="1"/>
                <c:pt idx="0">
                  <c:v>Sheep and goats</c:v>
                </c:pt>
              </c:strCache>
            </c:strRef>
          </c:tx>
          <c:spPr>
            <a:solidFill>
              <a:srgbClr val="BE9B55"/>
            </a:solidFill>
          </c:spPr>
          <c:invertIfNegative val="0"/>
          <c:cat>
            <c:numRef>
              <c:f>'Agriculture '!$I$475:$O$475</c:f>
              <c:numCache>
                <c:formatCode>General</c:formatCode>
                <c:ptCount val="7"/>
                <c:pt idx="0">
                  <c:v>2005</c:v>
                </c:pt>
                <c:pt idx="1">
                  <c:v>2006</c:v>
                </c:pt>
                <c:pt idx="2">
                  <c:v>2007</c:v>
                </c:pt>
                <c:pt idx="3">
                  <c:v>2008</c:v>
                </c:pt>
                <c:pt idx="4">
                  <c:v>2009</c:v>
                </c:pt>
                <c:pt idx="5">
                  <c:v>2010</c:v>
                </c:pt>
                <c:pt idx="6">
                  <c:v>2011</c:v>
                </c:pt>
              </c:numCache>
            </c:numRef>
          </c:cat>
          <c:val>
            <c:numRef>
              <c:f>'Agriculture '!$I$477:$O$477</c:f>
              <c:numCache>
                <c:formatCode>_-* #,##0_-;\-* #,##0_-;_-* "-"??_-;_-@_-</c:formatCode>
                <c:ptCount val="7"/>
                <c:pt idx="0">
                  <c:v>1761713</c:v>
                </c:pt>
                <c:pt idx="1">
                  <c:v>1876054</c:v>
                </c:pt>
                <c:pt idx="2">
                  <c:v>2127604</c:v>
                </c:pt>
                <c:pt idx="3">
                  <c:v>1998280</c:v>
                </c:pt>
                <c:pt idx="4">
                  <c:v>2305603</c:v>
                </c:pt>
                <c:pt idx="5">
                  <c:v>2041902</c:v>
                </c:pt>
                <c:pt idx="6">
                  <c:v>2080623</c:v>
                </c:pt>
              </c:numCache>
            </c:numRef>
          </c:val>
        </c:ser>
        <c:ser>
          <c:idx val="1"/>
          <c:order val="1"/>
          <c:tx>
            <c:strRef>
              <c:f>'Agriculture '!$H$479</c:f>
              <c:strCache>
                <c:ptCount val="1"/>
                <c:pt idx="0">
                  <c:v>Camels</c:v>
                </c:pt>
              </c:strCache>
            </c:strRef>
          </c:tx>
          <c:spPr>
            <a:solidFill>
              <a:srgbClr val="B2B2B2"/>
            </a:solidFill>
          </c:spPr>
          <c:invertIfNegative val="0"/>
          <c:cat>
            <c:numRef>
              <c:f>'Agriculture '!$I$475:$O$475</c:f>
              <c:numCache>
                <c:formatCode>General</c:formatCode>
                <c:ptCount val="7"/>
                <c:pt idx="0">
                  <c:v>2005</c:v>
                </c:pt>
                <c:pt idx="1">
                  <c:v>2006</c:v>
                </c:pt>
                <c:pt idx="2">
                  <c:v>2007</c:v>
                </c:pt>
                <c:pt idx="3">
                  <c:v>2008</c:v>
                </c:pt>
                <c:pt idx="4">
                  <c:v>2009</c:v>
                </c:pt>
                <c:pt idx="5">
                  <c:v>2010</c:v>
                </c:pt>
                <c:pt idx="6">
                  <c:v>2011</c:v>
                </c:pt>
              </c:numCache>
            </c:numRef>
          </c:cat>
          <c:val>
            <c:numRef>
              <c:f>'Agriculture '!$I$479:$O$479</c:f>
              <c:numCache>
                <c:formatCode>_-* #,##0_-;\-* #,##0_-;_-* "-"??_-;_-@_-</c:formatCode>
                <c:ptCount val="7"/>
                <c:pt idx="0">
                  <c:v>286265</c:v>
                </c:pt>
                <c:pt idx="1">
                  <c:v>306068</c:v>
                </c:pt>
                <c:pt idx="2">
                  <c:v>353337</c:v>
                </c:pt>
                <c:pt idx="3">
                  <c:v>336901</c:v>
                </c:pt>
                <c:pt idx="4">
                  <c:v>378076</c:v>
                </c:pt>
                <c:pt idx="5">
                  <c:v>275385</c:v>
                </c:pt>
                <c:pt idx="6">
                  <c:v>277577</c:v>
                </c:pt>
              </c:numCache>
            </c:numRef>
          </c:val>
        </c:ser>
        <c:ser>
          <c:idx val="2"/>
          <c:order val="2"/>
          <c:tx>
            <c:strRef>
              <c:f>'Agriculture '!$H$478</c:f>
              <c:strCache>
                <c:ptCount val="1"/>
                <c:pt idx="0">
                  <c:v>Cattle *</c:v>
                </c:pt>
              </c:strCache>
            </c:strRef>
          </c:tx>
          <c:spPr>
            <a:solidFill>
              <a:srgbClr val="E63723"/>
            </a:solidFill>
          </c:spPr>
          <c:invertIfNegative val="0"/>
          <c:cat>
            <c:numRef>
              <c:f>'Agriculture '!$I$475:$O$475</c:f>
              <c:numCache>
                <c:formatCode>General</c:formatCode>
                <c:ptCount val="7"/>
                <c:pt idx="0">
                  <c:v>2005</c:v>
                </c:pt>
                <c:pt idx="1">
                  <c:v>2006</c:v>
                </c:pt>
                <c:pt idx="2">
                  <c:v>2007</c:v>
                </c:pt>
                <c:pt idx="3">
                  <c:v>2008</c:v>
                </c:pt>
                <c:pt idx="4">
                  <c:v>2009</c:v>
                </c:pt>
                <c:pt idx="5">
                  <c:v>2010</c:v>
                </c:pt>
                <c:pt idx="6">
                  <c:v>2011</c:v>
                </c:pt>
              </c:numCache>
            </c:numRef>
          </c:cat>
          <c:val>
            <c:numRef>
              <c:f>'Agriculture '!$I$478:$O$478</c:f>
              <c:numCache>
                <c:formatCode>_-* #,##0_-;\-* #,##0_-;_-* "-"??_-;_-@_-</c:formatCode>
                <c:ptCount val="7"/>
                <c:pt idx="0">
                  <c:v>30630</c:v>
                </c:pt>
                <c:pt idx="1">
                  <c:v>33430</c:v>
                </c:pt>
                <c:pt idx="2">
                  <c:v>38900</c:v>
                </c:pt>
                <c:pt idx="3">
                  <c:v>42596</c:v>
                </c:pt>
                <c:pt idx="4">
                  <c:v>42992</c:v>
                </c:pt>
                <c:pt idx="5">
                  <c:v>39778</c:v>
                </c:pt>
                <c:pt idx="6">
                  <c:v>39692</c:v>
                </c:pt>
              </c:numCache>
            </c:numRef>
          </c:val>
        </c:ser>
        <c:dLbls>
          <c:showLegendKey val="0"/>
          <c:showVal val="0"/>
          <c:showCatName val="0"/>
          <c:showSerName val="0"/>
          <c:showPercent val="0"/>
          <c:showBubbleSize val="0"/>
        </c:dLbls>
        <c:gapWidth val="150"/>
        <c:axId val="135855104"/>
        <c:axId val="132317952"/>
      </c:barChart>
      <c:catAx>
        <c:axId val="135855104"/>
        <c:scaling>
          <c:orientation val="minMax"/>
        </c:scaling>
        <c:delete val="0"/>
        <c:axPos val="b"/>
        <c:numFmt formatCode="General" sourceLinked="1"/>
        <c:majorTickMark val="out"/>
        <c:minorTickMark val="none"/>
        <c:tickLblPos val="nextTo"/>
        <c:txPr>
          <a:bodyPr/>
          <a:lstStyle/>
          <a:p>
            <a:pPr>
              <a:defRPr lang="en-US"/>
            </a:pPr>
            <a:endParaRPr lang="en-US"/>
          </a:p>
        </c:txPr>
        <c:crossAx val="132317952"/>
        <c:crosses val="autoZero"/>
        <c:auto val="1"/>
        <c:lblAlgn val="ctr"/>
        <c:lblOffset val="100"/>
        <c:noMultiLvlLbl val="0"/>
      </c:catAx>
      <c:valAx>
        <c:axId val="132317952"/>
        <c:scaling>
          <c:orientation val="minMax"/>
          <c:min val="0"/>
        </c:scaling>
        <c:delete val="0"/>
        <c:axPos val="l"/>
        <c:majorGridlines/>
        <c:title>
          <c:tx>
            <c:rich>
              <a:bodyPr rot="-5400000" vert="horz"/>
              <a:lstStyle/>
              <a:p>
                <a:pPr>
                  <a:defRPr lang="ar-AE"/>
                </a:pPr>
                <a:r>
                  <a:rPr lang="en-US"/>
                  <a:t>Head</a:t>
                </a:r>
              </a:p>
            </c:rich>
          </c:tx>
          <c:layout>
            <c:manualLayout>
              <c:xMode val="edge"/>
              <c:yMode val="edge"/>
              <c:x val="2.1187300557276689E-2"/>
              <c:y val="0.4201033008750335"/>
            </c:manualLayout>
          </c:layout>
          <c:overlay val="0"/>
        </c:title>
        <c:numFmt formatCode="#,##0" sourceLinked="0"/>
        <c:majorTickMark val="out"/>
        <c:minorTickMark val="none"/>
        <c:tickLblPos val="nextTo"/>
        <c:txPr>
          <a:bodyPr/>
          <a:lstStyle/>
          <a:p>
            <a:pPr>
              <a:defRPr lang="en-US"/>
            </a:pPr>
            <a:endParaRPr lang="en-US"/>
          </a:p>
        </c:txPr>
        <c:crossAx val="135855104"/>
        <c:crosses val="autoZero"/>
        <c:crossBetween val="between"/>
      </c:valAx>
    </c:plotArea>
    <c:legend>
      <c:legendPos val="t"/>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91102222346541"/>
          <c:y val="0.12028125635587064"/>
          <c:w val="0.84880314960629921"/>
          <c:h val="0.66793562263050521"/>
        </c:manualLayout>
      </c:layout>
      <c:lineChart>
        <c:grouping val="standard"/>
        <c:varyColors val="0"/>
        <c:ser>
          <c:idx val="0"/>
          <c:order val="0"/>
          <c:tx>
            <c:strRef>
              <c:f>'Prices '!$J$118</c:f>
              <c:strCache>
                <c:ptCount val="1"/>
                <c:pt idx="0">
                  <c:v>2010</c:v>
                </c:pt>
              </c:strCache>
            </c:strRef>
          </c:tx>
          <c:spPr>
            <a:ln>
              <a:solidFill>
                <a:srgbClr val="948A54"/>
              </a:solidFill>
            </a:ln>
          </c:spPr>
          <c:marker>
            <c:symbol val="none"/>
          </c:marker>
          <c:cat>
            <c:strRef>
              <c:f>'Prices '!$I$119:$I$130</c:f>
              <c:strCache>
                <c:ptCount val="12"/>
                <c:pt idx="0">
                  <c:v>Jan</c:v>
                </c:pt>
                <c:pt idx="1">
                  <c:v>Feb</c:v>
                </c:pt>
                <c:pt idx="2">
                  <c:v>Mar</c:v>
                </c:pt>
                <c:pt idx="3">
                  <c:v>Apr</c:v>
                </c:pt>
                <c:pt idx="4">
                  <c:v>May</c:v>
                </c:pt>
                <c:pt idx="5">
                  <c:v>Jun</c:v>
                </c:pt>
                <c:pt idx="6">
                  <c:v>Jul</c:v>
                </c:pt>
                <c:pt idx="7">
                  <c:v>Aug</c:v>
                </c:pt>
                <c:pt idx="8">
                  <c:v>Sept</c:v>
                </c:pt>
                <c:pt idx="9">
                  <c:v>Oct</c:v>
                </c:pt>
                <c:pt idx="10">
                  <c:v>Nov</c:v>
                </c:pt>
                <c:pt idx="11">
                  <c:v>Dec</c:v>
                </c:pt>
              </c:strCache>
            </c:strRef>
          </c:cat>
          <c:val>
            <c:numRef>
              <c:f>'Prices '!$J$119:$J$130</c:f>
              <c:numCache>
                <c:formatCode>0.00</c:formatCode>
                <c:ptCount val="12"/>
                <c:pt idx="0">
                  <c:v>116.99063846263418</c:v>
                </c:pt>
                <c:pt idx="1">
                  <c:v>117.55052227203339</c:v>
                </c:pt>
                <c:pt idx="2">
                  <c:v>118.3725813507871</c:v>
                </c:pt>
                <c:pt idx="3">
                  <c:v>117.89300235491137</c:v>
                </c:pt>
                <c:pt idx="4">
                  <c:v>118.2201084982847</c:v>
                </c:pt>
                <c:pt idx="5">
                  <c:v>118.46883826274706</c:v>
                </c:pt>
                <c:pt idx="6">
                  <c:v>118.94758300655161</c:v>
                </c:pt>
                <c:pt idx="7">
                  <c:v>119.90694739509486</c:v>
                </c:pt>
                <c:pt idx="8">
                  <c:v>121.15147921084855</c:v>
                </c:pt>
                <c:pt idx="9">
                  <c:v>121.66786552806306</c:v>
                </c:pt>
                <c:pt idx="10">
                  <c:v>121.87762892547632</c:v>
                </c:pt>
                <c:pt idx="11">
                  <c:v>120.9112136950101</c:v>
                </c:pt>
              </c:numCache>
            </c:numRef>
          </c:val>
          <c:smooth val="0"/>
        </c:ser>
        <c:ser>
          <c:idx val="1"/>
          <c:order val="1"/>
          <c:tx>
            <c:strRef>
              <c:f>'Prices '!$K$118</c:f>
              <c:strCache>
                <c:ptCount val="1"/>
                <c:pt idx="0">
                  <c:v>2011</c:v>
                </c:pt>
              </c:strCache>
            </c:strRef>
          </c:tx>
          <c:spPr>
            <a:ln>
              <a:solidFill>
                <a:srgbClr val="E63723"/>
              </a:solidFill>
            </a:ln>
          </c:spPr>
          <c:marker>
            <c:symbol val="none"/>
          </c:marker>
          <c:cat>
            <c:strRef>
              <c:f>'Prices '!$I$119:$I$130</c:f>
              <c:strCache>
                <c:ptCount val="12"/>
                <c:pt idx="0">
                  <c:v>Jan</c:v>
                </c:pt>
                <c:pt idx="1">
                  <c:v>Feb</c:v>
                </c:pt>
                <c:pt idx="2">
                  <c:v>Mar</c:v>
                </c:pt>
                <c:pt idx="3">
                  <c:v>Apr</c:v>
                </c:pt>
                <c:pt idx="4">
                  <c:v>May</c:v>
                </c:pt>
                <c:pt idx="5">
                  <c:v>Jun</c:v>
                </c:pt>
                <c:pt idx="6">
                  <c:v>Jul</c:v>
                </c:pt>
                <c:pt idx="7">
                  <c:v>Aug</c:v>
                </c:pt>
                <c:pt idx="8">
                  <c:v>Sept</c:v>
                </c:pt>
                <c:pt idx="9">
                  <c:v>Oct</c:v>
                </c:pt>
                <c:pt idx="10">
                  <c:v>Nov</c:v>
                </c:pt>
                <c:pt idx="11">
                  <c:v>Dec</c:v>
                </c:pt>
              </c:strCache>
            </c:strRef>
          </c:cat>
          <c:val>
            <c:numRef>
              <c:f>'Prices '!$K$119:$K$130</c:f>
              <c:numCache>
                <c:formatCode>0.00</c:formatCode>
                <c:ptCount val="12"/>
                <c:pt idx="0">
                  <c:v>121.04159491065158</c:v>
                </c:pt>
                <c:pt idx="1">
                  <c:v>121.21061348047404</c:v>
                </c:pt>
                <c:pt idx="2">
                  <c:v>120.67364808683432</c:v>
                </c:pt>
                <c:pt idx="3">
                  <c:v>120.29788309791816</c:v>
                </c:pt>
                <c:pt idx="4">
                  <c:v>120.68431763379431</c:v>
                </c:pt>
                <c:pt idx="5">
                  <c:v>121.30355821966938</c:v>
                </c:pt>
                <c:pt idx="6">
                  <c:v>121.68102405031298</c:v>
                </c:pt>
                <c:pt idx="7">
                  <c:v>121.8557543996655</c:v>
                </c:pt>
                <c:pt idx="8">
                  <c:v>122.33104807131143</c:v>
                </c:pt>
                <c:pt idx="9">
                  <c:v>122.72200067007097</c:v>
                </c:pt>
                <c:pt idx="10">
                  <c:v>122.62916050551731</c:v>
                </c:pt>
                <c:pt idx="11">
                  <c:v>122.40791167750007</c:v>
                </c:pt>
              </c:numCache>
            </c:numRef>
          </c:val>
          <c:smooth val="0"/>
        </c:ser>
        <c:dLbls>
          <c:showLegendKey val="0"/>
          <c:showVal val="0"/>
          <c:showCatName val="0"/>
          <c:showSerName val="0"/>
          <c:showPercent val="0"/>
          <c:showBubbleSize val="0"/>
        </c:dLbls>
        <c:marker val="1"/>
        <c:smooth val="0"/>
        <c:axId val="120745984"/>
        <c:axId val="120747904"/>
      </c:lineChart>
      <c:catAx>
        <c:axId val="12074598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Index</a:t>
                </a:r>
              </a:p>
            </c:rich>
          </c:tx>
          <c:layout>
            <c:manualLayout>
              <c:xMode val="edge"/>
              <c:yMode val="edge"/>
              <c:x val="8.884071551446833E-2"/>
              <c:y val="2.1211223135853403E-2"/>
            </c:manualLayout>
          </c:layout>
          <c:overlay val="0"/>
        </c:title>
        <c:numFmt formatCode="General" sourceLinked="1"/>
        <c:majorTickMark val="out"/>
        <c:minorTickMark val="none"/>
        <c:tickLblPos val="nextTo"/>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20747904"/>
        <c:crosses val="autoZero"/>
        <c:auto val="1"/>
        <c:lblAlgn val="ctr"/>
        <c:lblOffset val="100"/>
        <c:noMultiLvlLbl val="0"/>
      </c:catAx>
      <c:valAx>
        <c:axId val="120747904"/>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0745984"/>
        <c:crosses val="autoZero"/>
        <c:crossBetween val="between"/>
      </c:valAx>
    </c:plotArea>
    <c:legend>
      <c:legendPos val="r"/>
      <c:layout>
        <c:manualLayout>
          <c:xMode val="edge"/>
          <c:yMode val="edge"/>
          <c:x val="0.62144454856109244"/>
          <c:y val="0.47183852940891613"/>
          <c:w val="0.12166953375943457"/>
          <c:h val="0.17283551733155122"/>
        </c:manualLayout>
      </c:layout>
      <c:overlay val="0"/>
      <c:txPr>
        <a:bodyPr/>
        <a:lstStyle/>
        <a:p>
          <a:pPr>
            <a:defRPr sz="77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39011934769961"/>
          <c:y val="0.16819977515992146"/>
          <c:w val="0.77794876391726275"/>
          <c:h val="0.72558545506365191"/>
        </c:manualLayout>
      </c:layout>
      <c:barChart>
        <c:barDir val="col"/>
        <c:grouping val="clustered"/>
        <c:varyColors val="0"/>
        <c:ser>
          <c:idx val="0"/>
          <c:order val="0"/>
          <c:tx>
            <c:strRef>
              <c:f>'Agriculture '!$G$684</c:f>
              <c:strCache>
                <c:ptCount val="1"/>
                <c:pt idx="0">
                  <c:v>Imports</c:v>
                </c:pt>
              </c:strCache>
            </c:strRef>
          </c:tx>
          <c:spPr>
            <a:solidFill>
              <a:srgbClr val="BE9B55"/>
            </a:solidFill>
          </c:spPr>
          <c:invertIfNegative val="0"/>
          <c:cat>
            <c:numRef>
              <c:f>'Agriculture '!$G$670:$M$670</c:f>
              <c:numCache>
                <c:formatCode>General</c:formatCode>
                <c:ptCount val="7"/>
                <c:pt idx="0">
                  <c:v>2005</c:v>
                </c:pt>
                <c:pt idx="1">
                  <c:v>2006</c:v>
                </c:pt>
                <c:pt idx="2">
                  <c:v>2007</c:v>
                </c:pt>
                <c:pt idx="3">
                  <c:v>2008</c:v>
                </c:pt>
                <c:pt idx="4">
                  <c:v>2009</c:v>
                </c:pt>
                <c:pt idx="5">
                  <c:v>2010</c:v>
                </c:pt>
                <c:pt idx="6">
                  <c:v>2011</c:v>
                </c:pt>
              </c:numCache>
            </c:numRef>
          </c:cat>
          <c:val>
            <c:numRef>
              <c:f>'Agriculture '!$G$647:$M$647</c:f>
              <c:numCache>
                <c:formatCode>#,##0</c:formatCode>
                <c:ptCount val="7"/>
                <c:pt idx="0">
                  <c:v>3317478.898</c:v>
                </c:pt>
                <c:pt idx="1">
                  <c:v>3627429</c:v>
                </c:pt>
                <c:pt idx="2">
                  <c:v>4432513</c:v>
                </c:pt>
                <c:pt idx="3">
                  <c:v>5679424.5659999996</c:v>
                </c:pt>
                <c:pt idx="4">
                  <c:v>6395952.8669999996</c:v>
                </c:pt>
                <c:pt idx="5">
                  <c:v>6705979.0100000007</c:v>
                </c:pt>
                <c:pt idx="6">
                  <c:v>8275498.2359999986</c:v>
                </c:pt>
              </c:numCache>
            </c:numRef>
          </c:val>
        </c:ser>
        <c:ser>
          <c:idx val="1"/>
          <c:order val="1"/>
          <c:tx>
            <c:strRef>
              <c:f>'Agriculture '!$G$685</c:f>
              <c:strCache>
                <c:ptCount val="1"/>
                <c:pt idx="0">
                  <c:v>Exports</c:v>
                </c:pt>
              </c:strCache>
            </c:strRef>
          </c:tx>
          <c:spPr>
            <a:solidFill>
              <a:srgbClr val="B2B2B2"/>
            </a:solidFill>
          </c:spPr>
          <c:invertIfNegative val="0"/>
          <c:cat>
            <c:numRef>
              <c:f>'Agriculture '!$G$670:$M$670</c:f>
              <c:numCache>
                <c:formatCode>General</c:formatCode>
                <c:ptCount val="7"/>
                <c:pt idx="0">
                  <c:v>2005</c:v>
                </c:pt>
                <c:pt idx="1">
                  <c:v>2006</c:v>
                </c:pt>
                <c:pt idx="2">
                  <c:v>2007</c:v>
                </c:pt>
                <c:pt idx="3">
                  <c:v>2008</c:v>
                </c:pt>
                <c:pt idx="4">
                  <c:v>2009</c:v>
                </c:pt>
                <c:pt idx="5">
                  <c:v>2010</c:v>
                </c:pt>
                <c:pt idx="6">
                  <c:v>2011</c:v>
                </c:pt>
              </c:numCache>
            </c:numRef>
          </c:cat>
          <c:val>
            <c:numRef>
              <c:f>'Agriculture '!$G$659:$M$659</c:f>
              <c:numCache>
                <c:formatCode>#,##0</c:formatCode>
                <c:ptCount val="7"/>
                <c:pt idx="0">
                  <c:v>293298.484</c:v>
                </c:pt>
                <c:pt idx="1">
                  <c:v>343956</c:v>
                </c:pt>
                <c:pt idx="2">
                  <c:v>448798</c:v>
                </c:pt>
                <c:pt idx="3">
                  <c:v>614155.62600000005</c:v>
                </c:pt>
                <c:pt idx="4">
                  <c:v>447496.52899999998</c:v>
                </c:pt>
                <c:pt idx="5">
                  <c:v>561997.4709999999</c:v>
                </c:pt>
                <c:pt idx="6">
                  <c:v>584834.62800000003</c:v>
                </c:pt>
              </c:numCache>
            </c:numRef>
          </c:val>
        </c:ser>
        <c:ser>
          <c:idx val="2"/>
          <c:order val="2"/>
          <c:tx>
            <c:strRef>
              <c:f>'Agriculture '!$G$686</c:f>
              <c:strCache>
                <c:ptCount val="1"/>
                <c:pt idx="0">
                  <c:v>Re-Exports</c:v>
                </c:pt>
              </c:strCache>
            </c:strRef>
          </c:tx>
          <c:spPr>
            <a:solidFill>
              <a:srgbClr val="E63723"/>
            </a:solidFill>
          </c:spPr>
          <c:invertIfNegative val="0"/>
          <c:cat>
            <c:numRef>
              <c:f>'Agriculture '!$G$670:$M$670</c:f>
              <c:numCache>
                <c:formatCode>General</c:formatCode>
                <c:ptCount val="7"/>
                <c:pt idx="0">
                  <c:v>2005</c:v>
                </c:pt>
                <c:pt idx="1">
                  <c:v>2006</c:v>
                </c:pt>
                <c:pt idx="2">
                  <c:v>2007</c:v>
                </c:pt>
                <c:pt idx="3">
                  <c:v>2008</c:v>
                </c:pt>
                <c:pt idx="4">
                  <c:v>2009</c:v>
                </c:pt>
                <c:pt idx="5">
                  <c:v>2010</c:v>
                </c:pt>
                <c:pt idx="6">
                  <c:v>2011</c:v>
                </c:pt>
              </c:numCache>
            </c:numRef>
          </c:cat>
          <c:val>
            <c:numRef>
              <c:f>'Agriculture '!$G$671:$M$671</c:f>
              <c:numCache>
                <c:formatCode>#,##0</c:formatCode>
                <c:ptCount val="7"/>
                <c:pt idx="0">
                  <c:v>163206.21599999999</c:v>
                </c:pt>
                <c:pt idx="1">
                  <c:v>94308</c:v>
                </c:pt>
                <c:pt idx="2">
                  <c:v>130883</c:v>
                </c:pt>
                <c:pt idx="3">
                  <c:v>131842.302</c:v>
                </c:pt>
                <c:pt idx="4">
                  <c:v>91690.708000000013</c:v>
                </c:pt>
                <c:pt idx="5">
                  <c:v>115901.53400000001</c:v>
                </c:pt>
                <c:pt idx="6">
                  <c:v>116381.95499999999</c:v>
                </c:pt>
              </c:numCache>
            </c:numRef>
          </c:val>
        </c:ser>
        <c:dLbls>
          <c:showLegendKey val="0"/>
          <c:showVal val="0"/>
          <c:showCatName val="0"/>
          <c:showSerName val="0"/>
          <c:showPercent val="0"/>
          <c:showBubbleSize val="0"/>
        </c:dLbls>
        <c:gapWidth val="150"/>
        <c:axId val="132352640"/>
        <c:axId val="132354432"/>
      </c:barChart>
      <c:catAx>
        <c:axId val="132352640"/>
        <c:scaling>
          <c:orientation val="minMax"/>
        </c:scaling>
        <c:delete val="0"/>
        <c:axPos val="b"/>
        <c:numFmt formatCode="General" sourceLinked="1"/>
        <c:majorTickMark val="out"/>
        <c:minorTickMark val="none"/>
        <c:tickLblPos val="nextTo"/>
        <c:txPr>
          <a:bodyPr/>
          <a:lstStyle/>
          <a:p>
            <a:pPr>
              <a:defRPr lang="en-US"/>
            </a:pPr>
            <a:endParaRPr lang="en-US"/>
          </a:p>
        </c:txPr>
        <c:crossAx val="132354432"/>
        <c:crosses val="autoZero"/>
        <c:auto val="1"/>
        <c:lblAlgn val="ctr"/>
        <c:lblOffset val="100"/>
        <c:noMultiLvlLbl val="0"/>
      </c:catAx>
      <c:valAx>
        <c:axId val="132354432"/>
        <c:scaling>
          <c:orientation val="minMax"/>
        </c:scaling>
        <c:delete val="0"/>
        <c:axPos val="l"/>
        <c:majorGridlines/>
        <c:title>
          <c:tx>
            <c:rich>
              <a:bodyPr rot="-5400000" vert="horz"/>
              <a:lstStyle/>
              <a:p>
                <a:pPr>
                  <a:defRPr lang="ar-AE"/>
                </a:pPr>
                <a:r>
                  <a:rPr lang="en-US"/>
                  <a:t>Thousand AED</a:t>
                </a:r>
              </a:p>
            </c:rich>
          </c:tx>
          <c:layout>
            <c:manualLayout>
              <c:xMode val="edge"/>
              <c:yMode val="edge"/>
              <c:x val="3.2507390496518407E-2"/>
              <c:y val="0.30925367344353666"/>
            </c:manualLayout>
          </c:layout>
          <c:overlay val="0"/>
        </c:title>
        <c:numFmt formatCode="#,##0" sourceLinked="1"/>
        <c:majorTickMark val="out"/>
        <c:minorTickMark val="none"/>
        <c:tickLblPos val="nextTo"/>
        <c:txPr>
          <a:bodyPr/>
          <a:lstStyle/>
          <a:p>
            <a:pPr>
              <a:defRPr lang="en-US"/>
            </a:pPr>
            <a:endParaRPr lang="en-US"/>
          </a:p>
        </c:txPr>
        <c:crossAx val="132352640"/>
        <c:crosses val="autoZero"/>
        <c:crossBetween val="between"/>
      </c:valAx>
    </c:plotArea>
    <c:legend>
      <c:legendPos val="t"/>
      <c:layout>
        <c:manualLayout>
          <c:xMode val="edge"/>
          <c:yMode val="edge"/>
          <c:x val="0.22481376511948453"/>
          <c:y val="3.0163404902147063E-2"/>
          <c:w val="0.53447842422427738"/>
          <c:h val="9.0907039711191337E-2"/>
        </c:manualLayout>
      </c:layout>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62014421373633"/>
          <c:y val="0.17356229819261326"/>
          <c:w val="0.81974212938010294"/>
          <c:h val="0.70144747274231278"/>
        </c:manualLayout>
      </c:layout>
      <c:barChart>
        <c:barDir val="col"/>
        <c:grouping val="clustered"/>
        <c:varyColors val="0"/>
        <c:ser>
          <c:idx val="0"/>
          <c:order val="0"/>
          <c:tx>
            <c:strRef>
              <c:f>'Agriculture '!$A$207</c:f>
              <c:strCache>
                <c:ptCount val="1"/>
                <c:pt idx="0">
                  <c:v>Abu Dhabi</c:v>
                </c:pt>
              </c:strCache>
            </c:strRef>
          </c:tx>
          <c:spPr>
            <a:solidFill>
              <a:srgbClr val="E63723"/>
            </a:solidFill>
          </c:spPr>
          <c:invertIfNegative val="0"/>
          <c:cat>
            <c:numRef>
              <c:f>'Agriculture '!$H$203:$N$203</c:f>
              <c:numCache>
                <c:formatCode>General</c:formatCode>
                <c:ptCount val="7"/>
                <c:pt idx="0">
                  <c:v>2005</c:v>
                </c:pt>
                <c:pt idx="1">
                  <c:v>2006</c:v>
                </c:pt>
                <c:pt idx="2">
                  <c:v>2007</c:v>
                </c:pt>
                <c:pt idx="3">
                  <c:v>2008</c:v>
                </c:pt>
                <c:pt idx="4">
                  <c:v>2009</c:v>
                </c:pt>
                <c:pt idx="5">
                  <c:v>2010</c:v>
                </c:pt>
                <c:pt idx="6">
                  <c:v>2011</c:v>
                </c:pt>
              </c:numCache>
            </c:numRef>
          </c:cat>
          <c:val>
            <c:numRef>
              <c:f>'Agriculture '!$H$209:$N$209</c:f>
              <c:numCache>
                <c:formatCode>_(* #,##0_);_(* \(#,##0\);_(* "-"??_);_(@_)</c:formatCode>
                <c:ptCount val="7"/>
                <c:pt idx="0">
                  <c:v>22</c:v>
                </c:pt>
                <c:pt idx="1">
                  <c:v>22</c:v>
                </c:pt>
                <c:pt idx="2">
                  <c:v>46</c:v>
                </c:pt>
                <c:pt idx="3">
                  <c:v>46</c:v>
                </c:pt>
                <c:pt idx="4">
                  <c:v>87</c:v>
                </c:pt>
                <c:pt idx="5">
                  <c:v>113</c:v>
                </c:pt>
                <c:pt idx="6">
                  <c:v>325</c:v>
                </c:pt>
              </c:numCache>
            </c:numRef>
          </c:val>
        </c:ser>
        <c:ser>
          <c:idx val="1"/>
          <c:order val="1"/>
          <c:tx>
            <c:strRef>
              <c:f>'Agriculture '!$A$210</c:f>
              <c:strCache>
                <c:ptCount val="1"/>
                <c:pt idx="0">
                  <c:v>Al Ain</c:v>
                </c:pt>
              </c:strCache>
            </c:strRef>
          </c:tx>
          <c:spPr>
            <a:solidFill>
              <a:srgbClr val="B4985A"/>
            </a:solidFill>
          </c:spPr>
          <c:invertIfNegative val="0"/>
          <c:cat>
            <c:numRef>
              <c:f>'Agriculture '!$H$203:$N$203</c:f>
              <c:numCache>
                <c:formatCode>General</c:formatCode>
                <c:ptCount val="7"/>
                <c:pt idx="0">
                  <c:v>2005</c:v>
                </c:pt>
                <c:pt idx="1">
                  <c:v>2006</c:v>
                </c:pt>
                <c:pt idx="2">
                  <c:v>2007</c:v>
                </c:pt>
                <c:pt idx="3">
                  <c:v>2008</c:v>
                </c:pt>
                <c:pt idx="4">
                  <c:v>2009</c:v>
                </c:pt>
                <c:pt idx="5">
                  <c:v>2010</c:v>
                </c:pt>
                <c:pt idx="6">
                  <c:v>2011</c:v>
                </c:pt>
              </c:numCache>
            </c:numRef>
          </c:cat>
          <c:val>
            <c:numRef>
              <c:f>'Agriculture '!$H$212:$N$212</c:f>
              <c:numCache>
                <c:formatCode>_(* #,##0_);_(* \(#,##0\);_(* "-"??_);_(@_)</c:formatCode>
                <c:ptCount val="7"/>
                <c:pt idx="0">
                  <c:v>693</c:v>
                </c:pt>
                <c:pt idx="1">
                  <c:v>824</c:v>
                </c:pt>
                <c:pt idx="2">
                  <c:v>1246</c:v>
                </c:pt>
                <c:pt idx="3">
                  <c:v>1328</c:v>
                </c:pt>
                <c:pt idx="4">
                  <c:v>1442.5</c:v>
                </c:pt>
                <c:pt idx="5">
                  <c:v>1080</c:v>
                </c:pt>
                <c:pt idx="6">
                  <c:v>1954</c:v>
                </c:pt>
              </c:numCache>
            </c:numRef>
          </c:val>
        </c:ser>
        <c:ser>
          <c:idx val="2"/>
          <c:order val="2"/>
          <c:tx>
            <c:strRef>
              <c:f>'Agriculture '!$A$213</c:f>
              <c:strCache>
                <c:ptCount val="1"/>
                <c:pt idx="0">
                  <c:v>Al Gharbia</c:v>
                </c:pt>
              </c:strCache>
            </c:strRef>
          </c:tx>
          <c:spPr>
            <a:solidFill>
              <a:srgbClr val="B2B2B2"/>
            </a:solidFill>
          </c:spPr>
          <c:invertIfNegative val="0"/>
          <c:cat>
            <c:numRef>
              <c:f>'Agriculture '!$H$203:$N$203</c:f>
              <c:numCache>
                <c:formatCode>General</c:formatCode>
                <c:ptCount val="7"/>
                <c:pt idx="0">
                  <c:v>2005</c:v>
                </c:pt>
                <c:pt idx="1">
                  <c:v>2006</c:v>
                </c:pt>
                <c:pt idx="2">
                  <c:v>2007</c:v>
                </c:pt>
                <c:pt idx="3">
                  <c:v>2008</c:v>
                </c:pt>
                <c:pt idx="4">
                  <c:v>2009</c:v>
                </c:pt>
                <c:pt idx="5">
                  <c:v>2010</c:v>
                </c:pt>
                <c:pt idx="6">
                  <c:v>2011</c:v>
                </c:pt>
              </c:numCache>
            </c:numRef>
          </c:cat>
          <c:val>
            <c:numRef>
              <c:f>'Agriculture '!$H$215:$N$215</c:f>
              <c:numCache>
                <c:formatCode>_(* #,##0_);_(* \(#,##0\);_(* "-"??_);_(@_)</c:formatCode>
                <c:ptCount val="7"/>
                <c:pt idx="0">
                  <c:v>758</c:v>
                </c:pt>
                <c:pt idx="1">
                  <c:v>723</c:v>
                </c:pt>
                <c:pt idx="2">
                  <c:v>2683</c:v>
                </c:pt>
                <c:pt idx="3">
                  <c:v>948</c:v>
                </c:pt>
                <c:pt idx="4">
                  <c:v>1024.5</c:v>
                </c:pt>
                <c:pt idx="5">
                  <c:v>1632</c:v>
                </c:pt>
                <c:pt idx="6">
                  <c:v>1096</c:v>
                </c:pt>
              </c:numCache>
            </c:numRef>
          </c:val>
        </c:ser>
        <c:dLbls>
          <c:showLegendKey val="0"/>
          <c:showVal val="0"/>
          <c:showCatName val="0"/>
          <c:showSerName val="0"/>
          <c:showPercent val="0"/>
          <c:showBubbleSize val="0"/>
        </c:dLbls>
        <c:gapWidth val="150"/>
        <c:axId val="135206400"/>
        <c:axId val="135207936"/>
      </c:barChart>
      <c:catAx>
        <c:axId val="135206400"/>
        <c:scaling>
          <c:orientation val="minMax"/>
        </c:scaling>
        <c:delete val="0"/>
        <c:axPos val="b"/>
        <c:numFmt formatCode="General" sourceLinked="1"/>
        <c:majorTickMark val="out"/>
        <c:minorTickMark val="none"/>
        <c:tickLblPos val="nextTo"/>
        <c:txPr>
          <a:bodyPr/>
          <a:lstStyle/>
          <a:p>
            <a:pPr>
              <a:defRPr lang="en-US" sz="800"/>
            </a:pPr>
            <a:endParaRPr lang="en-US"/>
          </a:p>
        </c:txPr>
        <c:crossAx val="135207936"/>
        <c:crosses val="autoZero"/>
        <c:auto val="1"/>
        <c:lblAlgn val="ctr"/>
        <c:lblOffset val="100"/>
        <c:noMultiLvlLbl val="0"/>
      </c:catAx>
      <c:valAx>
        <c:axId val="135207936"/>
        <c:scaling>
          <c:orientation val="minMax"/>
          <c:min val="0"/>
        </c:scaling>
        <c:delete val="0"/>
        <c:axPos val="l"/>
        <c:majorGridlines/>
        <c:title>
          <c:tx>
            <c:rich>
              <a:bodyPr rot="-5400000" vert="horz"/>
              <a:lstStyle/>
              <a:p>
                <a:pPr>
                  <a:defRPr lang="ar-AE"/>
                </a:pPr>
                <a:r>
                  <a:rPr lang="en-US"/>
                  <a:t>Donums</a:t>
                </a:r>
              </a:p>
            </c:rich>
          </c:tx>
          <c:overlay val="0"/>
        </c:title>
        <c:numFmt formatCode="#,##0" sourceLinked="0"/>
        <c:majorTickMark val="out"/>
        <c:minorTickMark val="none"/>
        <c:tickLblPos val="nextTo"/>
        <c:txPr>
          <a:bodyPr/>
          <a:lstStyle/>
          <a:p>
            <a:pPr>
              <a:defRPr lang="en-US"/>
            </a:pPr>
            <a:endParaRPr lang="en-US"/>
          </a:p>
        </c:txPr>
        <c:crossAx val="135206400"/>
        <c:crosses val="autoZero"/>
        <c:crossBetween val="between"/>
      </c:valAx>
    </c:plotArea>
    <c:legend>
      <c:legendPos val="t"/>
      <c:layout>
        <c:manualLayout>
          <c:xMode val="edge"/>
          <c:yMode val="edge"/>
          <c:x val="0.35641171360366319"/>
          <c:y val="3.2727263356545924E-2"/>
          <c:w val="0.33228581619167286"/>
          <c:h val="9.2046072427753062E-2"/>
        </c:manualLayout>
      </c:layout>
      <c:overlay val="0"/>
      <c:txPr>
        <a:bodyPr/>
        <a:lstStyle/>
        <a:p>
          <a:pPr>
            <a:defRPr lang="en-US" sz="900"/>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788405929593228"/>
          <c:y val="0.16860320039178955"/>
          <c:w val="0.36949543129069529"/>
          <c:h val="0.7660452967766761"/>
        </c:manualLayout>
      </c:layout>
      <c:pieChart>
        <c:varyColors val="1"/>
        <c:ser>
          <c:idx val="0"/>
          <c:order val="0"/>
          <c:spPr>
            <a:solidFill>
              <a:srgbClr val="E63723"/>
            </a:solidFill>
          </c:spPr>
          <c:dPt>
            <c:idx val="0"/>
            <c:bubble3D val="0"/>
          </c:dPt>
          <c:dPt>
            <c:idx val="1"/>
            <c:bubble3D val="0"/>
            <c:spPr>
              <a:solidFill>
                <a:srgbClr val="BE9B55"/>
              </a:solidFill>
            </c:spPr>
          </c:dPt>
          <c:dPt>
            <c:idx val="2"/>
            <c:bubble3D val="0"/>
            <c:spPr>
              <a:solidFill>
                <a:srgbClr val="B2B2B2"/>
              </a:solidFill>
            </c:spPr>
          </c:dPt>
          <c:dLbls>
            <c:txPr>
              <a:bodyPr/>
              <a:lstStyle/>
              <a:p>
                <a:pPr>
                  <a:defRPr b="0"/>
                </a:pPr>
                <a:endParaRPr lang="en-US"/>
              </a:p>
            </c:txPr>
            <c:showLegendKey val="0"/>
            <c:showVal val="0"/>
            <c:showCatName val="0"/>
            <c:showSerName val="0"/>
            <c:showPercent val="1"/>
            <c:showBubbleSize val="0"/>
            <c:showLeaderLines val="1"/>
          </c:dLbls>
          <c:cat>
            <c:strRef>
              <c:f>('Agriculture '!$A$51,'Agriculture '!$A$54,'Agriculture '!$A$57)</c:f>
              <c:strCache>
                <c:ptCount val="3"/>
                <c:pt idx="0">
                  <c:v>Abu Dhabi</c:v>
                </c:pt>
                <c:pt idx="1">
                  <c:v>Al Ain</c:v>
                </c:pt>
                <c:pt idx="2">
                  <c:v>Al Gharbia</c:v>
                </c:pt>
              </c:strCache>
            </c:strRef>
          </c:cat>
          <c:val>
            <c:numRef>
              <c:f>('Agriculture '!$E$53,'Agriculture '!$E$56,'Agriculture '!$E$59)</c:f>
              <c:numCache>
                <c:formatCode>_(* #,##0_);_(* \(#,##0\);_(* "-"??_);_(@_)</c:formatCode>
                <c:ptCount val="3"/>
                <c:pt idx="0">
                  <c:v>95483</c:v>
                </c:pt>
                <c:pt idx="1">
                  <c:v>446898</c:v>
                </c:pt>
                <c:pt idx="2">
                  <c:v>210458</c:v>
                </c:pt>
              </c:numCache>
            </c:numRef>
          </c:val>
        </c:ser>
        <c:dLbls>
          <c:showLegendKey val="0"/>
          <c:showVal val="0"/>
          <c:showCatName val="0"/>
          <c:showSerName val="0"/>
          <c:showPercent val="1"/>
          <c:showBubbleSize val="0"/>
          <c:showLeaderLines val="1"/>
        </c:dLbls>
        <c:firstSliceAng val="0"/>
      </c:pieChart>
    </c:plotArea>
    <c:legend>
      <c:legendPos val="t"/>
      <c:layout>
        <c:manualLayout>
          <c:xMode val="edge"/>
          <c:yMode val="edge"/>
          <c:x val="0.26231903697653353"/>
          <c:y val="2.9617422195964725E-2"/>
          <c:w val="0.52459252580778903"/>
          <c:h val="8.9261546713515577E-2"/>
        </c:manualLayout>
      </c:layout>
      <c:overlay val="0"/>
      <c:txPr>
        <a:bodyPr/>
        <a:lstStyle/>
        <a:p>
          <a:pPr rtl="0">
            <a:defRPr b="0"/>
          </a:pPr>
          <a:endParaRPr lang="en-US"/>
        </a:p>
      </c:txPr>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E63723"/>
              </a:solidFill>
            </c:spPr>
          </c:dPt>
          <c:dPt>
            <c:idx val="1"/>
            <c:bubble3D val="0"/>
            <c:spPr>
              <a:solidFill>
                <a:srgbClr val="B4985A"/>
              </a:solidFill>
            </c:spPr>
          </c:dPt>
          <c:dPt>
            <c:idx val="2"/>
            <c:bubble3D val="0"/>
            <c:spPr>
              <a:solidFill>
                <a:srgbClr val="B2B2B2"/>
              </a:solidFill>
            </c:spPr>
          </c:dPt>
          <c:dLbls>
            <c:showLegendKey val="0"/>
            <c:showVal val="0"/>
            <c:showCatName val="0"/>
            <c:showSerName val="0"/>
            <c:showPercent val="1"/>
            <c:showBubbleSize val="0"/>
            <c:showLeaderLines val="1"/>
          </c:dLbls>
          <c:cat>
            <c:strRef>
              <c:f>'Agriculture '!$A$138:$A$140</c:f>
              <c:strCache>
                <c:ptCount val="3"/>
                <c:pt idx="0">
                  <c:v>Abu Dhabi</c:v>
                </c:pt>
                <c:pt idx="1">
                  <c:v>Al Ain</c:v>
                </c:pt>
                <c:pt idx="2">
                  <c:v>Al Gharbia</c:v>
                </c:pt>
              </c:strCache>
            </c:strRef>
          </c:cat>
          <c:val>
            <c:numRef>
              <c:f>'Agriculture '!$E$138:$E$140</c:f>
              <c:numCache>
                <c:formatCode>#,##0</c:formatCode>
                <c:ptCount val="3"/>
                <c:pt idx="0">
                  <c:v>29684</c:v>
                </c:pt>
                <c:pt idx="1">
                  <c:v>120757</c:v>
                </c:pt>
                <c:pt idx="2">
                  <c:v>29072</c:v>
                </c:pt>
              </c:numCache>
            </c:numRef>
          </c:val>
        </c:ser>
        <c:dLbls>
          <c:showLegendKey val="0"/>
          <c:showVal val="0"/>
          <c:showCatName val="0"/>
          <c:showSerName val="0"/>
          <c:showPercent val="1"/>
          <c:showBubbleSize val="0"/>
          <c:showLeaderLines val="1"/>
        </c:dLbls>
        <c:firstSliceAng val="0"/>
      </c:pieChart>
    </c:plotArea>
    <c:legend>
      <c:legendPos val="t"/>
      <c:layout>
        <c:manualLayout>
          <c:xMode val="edge"/>
          <c:yMode val="edge"/>
          <c:x val="0.26342014284789261"/>
          <c:y val="2.7777777777777776E-2"/>
          <c:w val="0.47315971430421477"/>
          <c:h val="8.3717191601049873E-2"/>
        </c:manualLayout>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E63723"/>
              </a:solidFill>
            </c:spPr>
          </c:dPt>
          <c:dPt>
            <c:idx val="1"/>
            <c:bubble3D val="0"/>
            <c:spPr>
              <a:solidFill>
                <a:srgbClr val="B4985A"/>
              </a:solidFill>
            </c:spPr>
          </c:dPt>
          <c:dPt>
            <c:idx val="2"/>
            <c:bubble3D val="0"/>
            <c:spPr>
              <a:solidFill>
                <a:srgbClr val="B2B2B2"/>
              </a:solidFill>
            </c:spPr>
          </c:dPt>
          <c:dLbls>
            <c:showLegendKey val="0"/>
            <c:showVal val="0"/>
            <c:showCatName val="0"/>
            <c:showSerName val="0"/>
            <c:showPercent val="1"/>
            <c:showBubbleSize val="0"/>
            <c:showLeaderLines val="1"/>
          </c:dLbls>
          <c:cat>
            <c:strRef>
              <c:f>'Agriculture '!$A$237:$A$239</c:f>
              <c:strCache>
                <c:ptCount val="3"/>
                <c:pt idx="0">
                  <c:v>Abu Dhabi</c:v>
                </c:pt>
                <c:pt idx="1">
                  <c:v>Al Ain</c:v>
                </c:pt>
                <c:pt idx="2">
                  <c:v>Al Gharbia</c:v>
                </c:pt>
              </c:strCache>
            </c:strRef>
          </c:cat>
          <c:val>
            <c:numRef>
              <c:f>'Agriculture '!$C$237:$C$239</c:f>
              <c:numCache>
                <c:formatCode>#,##0</c:formatCode>
                <c:ptCount val="3"/>
                <c:pt idx="0">
                  <c:v>347</c:v>
                </c:pt>
                <c:pt idx="1">
                  <c:v>2122</c:v>
                </c:pt>
                <c:pt idx="2">
                  <c:v>3164</c:v>
                </c:pt>
              </c:numCache>
            </c:numRef>
          </c:val>
        </c:ser>
        <c:dLbls>
          <c:showLegendKey val="0"/>
          <c:showVal val="0"/>
          <c:showCatName val="0"/>
          <c:showSerName val="0"/>
          <c:showPercent val="1"/>
          <c:showBubbleSize val="0"/>
          <c:showLeaderLines val="1"/>
        </c:dLbls>
        <c:firstSliceAng val="0"/>
      </c:pieChart>
    </c:plotArea>
    <c:legend>
      <c:legendPos val="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290536459300854"/>
          <c:y val="0.18137657218482517"/>
          <c:w val="0.28902698477790745"/>
          <c:h val="0.75373011263555778"/>
        </c:manualLayout>
      </c:layout>
      <c:pieChart>
        <c:varyColors val="1"/>
        <c:ser>
          <c:idx val="0"/>
          <c:order val="0"/>
          <c:dPt>
            <c:idx val="0"/>
            <c:bubble3D val="0"/>
            <c:spPr>
              <a:solidFill>
                <a:srgbClr val="E63723"/>
              </a:solidFill>
            </c:spPr>
          </c:dPt>
          <c:dPt>
            <c:idx val="1"/>
            <c:bubble3D val="0"/>
            <c:spPr>
              <a:solidFill>
                <a:srgbClr val="B4985A"/>
              </a:solidFill>
            </c:spPr>
          </c:dPt>
          <c:dPt>
            <c:idx val="2"/>
            <c:bubble3D val="0"/>
            <c:spPr>
              <a:solidFill>
                <a:srgbClr val="B2B2B2"/>
              </a:solidFill>
            </c:spPr>
          </c:dPt>
          <c:dLbls>
            <c:showLegendKey val="0"/>
            <c:showVal val="0"/>
            <c:showCatName val="0"/>
            <c:showSerName val="0"/>
            <c:showPercent val="1"/>
            <c:showBubbleSize val="0"/>
            <c:showLeaderLines val="1"/>
          </c:dLbls>
          <c:cat>
            <c:strRef>
              <c:f>'Agriculture '!$H$493:$H$495</c:f>
              <c:strCache>
                <c:ptCount val="3"/>
                <c:pt idx="0">
                  <c:v>Abu Dhabi</c:v>
                </c:pt>
                <c:pt idx="1">
                  <c:v>Al Ain</c:v>
                </c:pt>
                <c:pt idx="2">
                  <c:v>Al Gharbia</c:v>
                </c:pt>
              </c:strCache>
            </c:strRef>
          </c:cat>
          <c:val>
            <c:numRef>
              <c:f>'Agriculture '!$I$493:$I$495</c:f>
              <c:numCache>
                <c:formatCode>General</c:formatCode>
                <c:ptCount val="3"/>
                <c:pt idx="0">
                  <c:v>429110</c:v>
                </c:pt>
                <c:pt idx="1">
                  <c:v>1507623</c:v>
                </c:pt>
                <c:pt idx="2">
                  <c:v>461159</c:v>
                </c:pt>
              </c:numCache>
            </c:numRef>
          </c:val>
        </c:ser>
        <c:dLbls>
          <c:showLegendKey val="0"/>
          <c:showVal val="0"/>
          <c:showCatName val="0"/>
          <c:showSerName val="0"/>
          <c:showPercent val="1"/>
          <c:showBubbleSize val="0"/>
          <c:showLeaderLines val="1"/>
        </c:dLbls>
        <c:firstSliceAng val="0"/>
      </c:pieChart>
    </c:plotArea>
    <c:legend>
      <c:legendPos val="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644512389155855"/>
          <c:y val="0.13223155247130955"/>
          <c:w val="0.33170848486988452"/>
          <c:h val="0.85614574219889183"/>
        </c:manualLayout>
      </c:layout>
      <c:pieChart>
        <c:varyColors val="1"/>
        <c:ser>
          <c:idx val="0"/>
          <c:order val="0"/>
          <c:dPt>
            <c:idx val="0"/>
            <c:bubble3D val="0"/>
            <c:spPr>
              <a:solidFill>
                <a:srgbClr val="B4985A"/>
              </a:solidFill>
            </c:spPr>
          </c:dPt>
          <c:dPt>
            <c:idx val="1"/>
            <c:bubble3D val="0"/>
            <c:spPr>
              <a:solidFill>
                <a:srgbClr val="B2B2B2"/>
              </a:solidFill>
            </c:spPr>
          </c:dPt>
          <c:dPt>
            <c:idx val="3"/>
            <c:bubble3D val="0"/>
            <c:spPr>
              <a:solidFill>
                <a:srgbClr val="FFFF00"/>
              </a:solidFill>
            </c:spPr>
          </c:dPt>
          <c:dPt>
            <c:idx val="4"/>
            <c:bubble3D val="0"/>
            <c:spPr>
              <a:solidFill>
                <a:srgbClr val="953735"/>
              </a:solidFill>
            </c:spPr>
          </c:dPt>
          <c:dPt>
            <c:idx val="7"/>
            <c:bubble3D val="0"/>
            <c:spPr>
              <a:solidFill>
                <a:srgbClr val="E63723"/>
              </a:solidFill>
            </c:spPr>
          </c:dPt>
          <c:dLbls>
            <c:dLbl>
              <c:idx val="3"/>
              <c:tx>
                <c:rich>
                  <a:bodyPr/>
                  <a:lstStyle/>
                  <a:p>
                    <a:r>
                      <a:rPr lang="en-US"/>
                      <a:t>0.5%</a:t>
                    </a:r>
                  </a:p>
                </c:rich>
              </c:tx>
              <c:showLegendKey val="0"/>
              <c:showVal val="0"/>
              <c:showCatName val="0"/>
              <c:showSerName val="0"/>
              <c:showPercent val="1"/>
              <c:showBubbleSize val="0"/>
            </c:dLbl>
            <c:numFmt formatCode="0.0%" sourceLinked="0"/>
            <c:showLegendKey val="0"/>
            <c:showVal val="0"/>
            <c:showCatName val="0"/>
            <c:showSerName val="0"/>
            <c:showPercent val="1"/>
            <c:showBubbleSize val="0"/>
            <c:showLeaderLines val="1"/>
          </c:dLbls>
          <c:cat>
            <c:strRef>
              <c:f>'Agriculture '!$A$106:$A$113</c:f>
              <c:strCache>
                <c:ptCount val="8"/>
                <c:pt idx="0">
                  <c:v>Fruits</c:v>
                </c:pt>
                <c:pt idx="1">
                  <c:v>Crops</c:v>
                </c:pt>
                <c:pt idx="2">
                  <c:v>Vegetable</c:v>
                </c:pt>
                <c:pt idx="3">
                  <c:v>Green houses</c:v>
                </c:pt>
                <c:pt idx="4">
                  <c:v>Current fallow </c:v>
                </c:pt>
                <c:pt idx="5">
                  <c:v>Windbreaks</c:v>
                </c:pt>
                <c:pt idx="6">
                  <c:v>Building</c:v>
                </c:pt>
                <c:pt idx="7">
                  <c:v>Potentially productive area</c:v>
                </c:pt>
              </c:strCache>
            </c:strRef>
          </c:cat>
          <c:val>
            <c:numRef>
              <c:f>'Agriculture '!$B$106:$B$113</c:f>
              <c:numCache>
                <c:formatCode>#,##0</c:formatCode>
                <c:ptCount val="8"/>
                <c:pt idx="0">
                  <c:v>293022.14500000002</c:v>
                </c:pt>
                <c:pt idx="1">
                  <c:v>179513</c:v>
                </c:pt>
                <c:pt idx="2">
                  <c:v>10499.5</c:v>
                </c:pt>
                <c:pt idx="3">
                  <c:v>3374.6379999999999</c:v>
                </c:pt>
                <c:pt idx="4">
                  <c:v>139403.74599999998</c:v>
                </c:pt>
                <c:pt idx="5">
                  <c:v>25460</c:v>
                </c:pt>
                <c:pt idx="6">
                  <c:v>15307</c:v>
                </c:pt>
                <c:pt idx="7">
                  <c:v>86259.56</c:v>
                </c:pt>
              </c:numCache>
            </c:numRef>
          </c:val>
        </c:ser>
        <c:dLbls>
          <c:showLegendKey val="0"/>
          <c:showVal val="0"/>
          <c:showCatName val="0"/>
          <c:showSerName val="0"/>
          <c:showPercent val="1"/>
          <c:showBubbleSize val="0"/>
          <c:showLeaderLines val="1"/>
        </c:dLbls>
        <c:firstSliceAng val="0"/>
      </c:pieChart>
    </c:plotArea>
    <c:legend>
      <c:legendPos val="t"/>
      <c:layout>
        <c:manualLayout>
          <c:xMode val="edge"/>
          <c:yMode val="edge"/>
          <c:x val="1.5333753695951404E-2"/>
          <c:y val="2.8335332672423476E-2"/>
          <c:w val="0.97663065426151596"/>
          <c:h val="8.5397561079003523E-2"/>
        </c:manualLayout>
      </c:layou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10818739072594"/>
          <c:y val="7.0898879575536936E-2"/>
          <c:w val="0.81139769114226556"/>
          <c:h val="0.592280701754334"/>
        </c:manualLayout>
      </c:layout>
      <c:lineChart>
        <c:grouping val="standard"/>
        <c:varyColors val="0"/>
        <c:ser>
          <c:idx val="0"/>
          <c:order val="0"/>
          <c:tx>
            <c:strRef>
              <c:f>Climate!$I$43</c:f>
              <c:strCache>
                <c:ptCount val="1"/>
                <c:pt idx="0">
                  <c:v>Minimum temperature - Abu Dhabi</c:v>
                </c:pt>
              </c:strCache>
            </c:strRef>
          </c:tx>
          <c:marker>
            <c:symbol val="none"/>
          </c:marker>
          <c:cat>
            <c:strRef>
              <c:f>Climate!$H$46:$H$57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Climate!$I$46:$I$57</c:f>
              <c:numCache>
                <c:formatCode>0.0</c:formatCode>
                <c:ptCount val="12"/>
                <c:pt idx="0">
                  <c:v>15.661854838709679</c:v>
                </c:pt>
                <c:pt idx="1">
                  <c:v>15.968035714285712</c:v>
                </c:pt>
                <c:pt idx="2">
                  <c:v>17.736693548387098</c:v>
                </c:pt>
                <c:pt idx="3">
                  <c:v>22.150416666666668</c:v>
                </c:pt>
                <c:pt idx="4">
                  <c:v>26.226854838709681</c:v>
                </c:pt>
                <c:pt idx="5">
                  <c:v>28.131125000000004</c:v>
                </c:pt>
                <c:pt idx="6">
                  <c:v>30.381774193548384</c:v>
                </c:pt>
                <c:pt idx="7">
                  <c:v>31.205000000000002</c:v>
                </c:pt>
                <c:pt idx="8">
                  <c:v>27.928916666666666</c:v>
                </c:pt>
                <c:pt idx="9">
                  <c:v>25.237096774193549</c:v>
                </c:pt>
                <c:pt idx="10">
                  <c:v>19.919416666666663</c:v>
                </c:pt>
                <c:pt idx="11">
                  <c:v>14.841653225806452</c:v>
                </c:pt>
              </c:numCache>
            </c:numRef>
          </c:val>
          <c:smooth val="1"/>
        </c:ser>
        <c:ser>
          <c:idx val="1"/>
          <c:order val="1"/>
          <c:tx>
            <c:strRef>
              <c:f>Climate!$J$43</c:f>
              <c:strCache>
                <c:ptCount val="1"/>
                <c:pt idx="0">
                  <c:v>Maximum temperature - Abu Dhabi</c:v>
                </c:pt>
              </c:strCache>
            </c:strRef>
          </c:tx>
          <c:marker>
            <c:symbol val="none"/>
          </c:marker>
          <c:cat>
            <c:strRef>
              <c:f>Climate!$H$46:$H$57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Climate!$J$46:$J$57</c:f>
              <c:numCache>
                <c:formatCode>0.0</c:formatCode>
                <c:ptCount val="12"/>
                <c:pt idx="0">
                  <c:v>24.579354838709676</c:v>
                </c:pt>
                <c:pt idx="1">
                  <c:v>25.458392857142861</c:v>
                </c:pt>
                <c:pt idx="2">
                  <c:v>28.47879032258065</c:v>
                </c:pt>
                <c:pt idx="3">
                  <c:v>35.098583333333337</c:v>
                </c:pt>
                <c:pt idx="4">
                  <c:v>38.905967741935484</c:v>
                </c:pt>
                <c:pt idx="5">
                  <c:v>40.394666666666666</c:v>
                </c:pt>
                <c:pt idx="6">
                  <c:v>42.585161290322588</c:v>
                </c:pt>
                <c:pt idx="7">
                  <c:v>42.548225806451619</c:v>
                </c:pt>
                <c:pt idx="8">
                  <c:v>40.603083333333338</c:v>
                </c:pt>
                <c:pt idx="9">
                  <c:v>36.461209677419355</c:v>
                </c:pt>
                <c:pt idx="10">
                  <c:v>30.519499999999997</c:v>
                </c:pt>
                <c:pt idx="11">
                  <c:v>24.665967741935486</c:v>
                </c:pt>
              </c:numCache>
            </c:numRef>
          </c:val>
          <c:smooth val="1"/>
        </c:ser>
        <c:ser>
          <c:idx val="2"/>
          <c:order val="2"/>
          <c:tx>
            <c:strRef>
              <c:f>Climate!$K$43</c:f>
              <c:strCache>
                <c:ptCount val="1"/>
                <c:pt idx="0">
                  <c:v>Minimum temperature - Al Ain</c:v>
                </c:pt>
              </c:strCache>
            </c:strRef>
          </c:tx>
          <c:marker>
            <c:symbol val="none"/>
          </c:marker>
          <c:cat>
            <c:strRef>
              <c:f>Climate!$H$46:$H$57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Climate!$K$46:$K$57</c:f>
              <c:numCache>
                <c:formatCode>0.0</c:formatCode>
                <c:ptCount val="12"/>
                <c:pt idx="0">
                  <c:v>13.180788530465948</c:v>
                </c:pt>
                <c:pt idx="1">
                  <c:v>13.735714285714288</c:v>
                </c:pt>
                <c:pt idx="2">
                  <c:v>15.867849462365591</c:v>
                </c:pt>
                <c:pt idx="3">
                  <c:v>21.840296296296298</c:v>
                </c:pt>
                <c:pt idx="4">
                  <c:v>25.773422939068102</c:v>
                </c:pt>
                <c:pt idx="5">
                  <c:v>28.024712962962962</c:v>
                </c:pt>
                <c:pt idx="6">
                  <c:v>29.564587813620076</c:v>
                </c:pt>
                <c:pt idx="7">
                  <c:v>30.301137992831539</c:v>
                </c:pt>
                <c:pt idx="8">
                  <c:v>27.142555555555557</c:v>
                </c:pt>
                <c:pt idx="9">
                  <c:v>23.154811827956994</c:v>
                </c:pt>
                <c:pt idx="10">
                  <c:v>17.859629629629627</c:v>
                </c:pt>
                <c:pt idx="11">
                  <c:v>12.070564516129032</c:v>
                </c:pt>
              </c:numCache>
            </c:numRef>
          </c:val>
          <c:smooth val="1"/>
        </c:ser>
        <c:ser>
          <c:idx val="3"/>
          <c:order val="3"/>
          <c:tx>
            <c:strRef>
              <c:f>Climate!$L$43</c:f>
              <c:strCache>
                <c:ptCount val="1"/>
                <c:pt idx="0">
                  <c:v>Maximum temperature - Al Ain</c:v>
                </c:pt>
              </c:strCache>
            </c:strRef>
          </c:tx>
          <c:marker>
            <c:symbol val="none"/>
          </c:marker>
          <c:cat>
            <c:strRef>
              <c:f>Climate!$H$46:$H$57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Climate!$L$46:$L$57</c:f>
              <c:numCache>
                <c:formatCode>0.0</c:formatCode>
                <c:ptCount val="12"/>
                <c:pt idx="0">
                  <c:v>23.999784946236559</c:v>
                </c:pt>
                <c:pt idx="1">
                  <c:v>25.87996031746032</c:v>
                </c:pt>
                <c:pt idx="2">
                  <c:v>30.3294623655914</c:v>
                </c:pt>
                <c:pt idx="3">
                  <c:v>35.491407407407408</c:v>
                </c:pt>
                <c:pt idx="4">
                  <c:v>41.083413978494619</c:v>
                </c:pt>
                <c:pt idx="5">
                  <c:v>43.883148148148145</c:v>
                </c:pt>
                <c:pt idx="6">
                  <c:v>43.141254480286733</c:v>
                </c:pt>
                <c:pt idx="7">
                  <c:v>43.635044802867391</c:v>
                </c:pt>
                <c:pt idx="8">
                  <c:v>41.535962962962969</c:v>
                </c:pt>
                <c:pt idx="9">
                  <c:v>36.197383512544803</c:v>
                </c:pt>
                <c:pt idx="10">
                  <c:v>29.910962962962962</c:v>
                </c:pt>
                <c:pt idx="11">
                  <c:v>24.967419354838707</c:v>
                </c:pt>
              </c:numCache>
            </c:numRef>
          </c:val>
          <c:smooth val="1"/>
        </c:ser>
        <c:ser>
          <c:idx val="4"/>
          <c:order val="4"/>
          <c:tx>
            <c:strRef>
              <c:f>Climate!$M$43</c:f>
              <c:strCache>
                <c:ptCount val="1"/>
                <c:pt idx="0">
                  <c:v>Minimum temperature - Al Gharbia</c:v>
                </c:pt>
              </c:strCache>
            </c:strRef>
          </c:tx>
          <c:marker>
            <c:symbol val="none"/>
          </c:marker>
          <c:cat>
            <c:strRef>
              <c:f>Climate!$H$46:$H$57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Climate!$M$46:$M$57</c:f>
              <c:numCache>
                <c:formatCode>0.0</c:formatCode>
                <c:ptCount val="12"/>
                <c:pt idx="0">
                  <c:v>13.20069892473118</c:v>
                </c:pt>
                <c:pt idx="1">
                  <c:v>13.116428571428569</c:v>
                </c:pt>
                <c:pt idx="2">
                  <c:v>15.941397849462364</c:v>
                </c:pt>
                <c:pt idx="3">
                  <c:v>21.615333333333336</c:v>
                </c:pt>
                <c:pt idx="4">
                  <c:v>25.771827956989252</c:v>
                </c:pt>
                <c:pt idx="5">
                  <c:v>27.5855</c:v>
                </c:pt>
                <c:pt idx="6">
                  <c:v>29.704677419354841</c:v>
                </c:pt>
                <c:pt idx="7">
                  <c:v>30.21387096774194</c:v>
                </c:pt>
                <c:pt idx="8">
                  <c:v>26.650500000000005</c:v>
                </c:pt>
                <c:pt idx="9">
                  <c:v>22.913440860215058</c:v>
                </c:pt>
                <c:pt idx="10">
                  <c:v>17.932888888888886</c:v>
                </c:pt>
                <c:pt idx="11">
                  <c:v>12.071827956989248</c:v>
                </c:pt>
              </c:numCache>
            </c:numRef>
          </c:val>
          <c:smooth val="1"/>
        </c:ser>
        <c:ser>
          <c:idx val="5"/>
          <c:order val="5"/>
          <c:tx>
            <c:strRef>
              <c:f>Climate!$N$43</c:f>
              <c:strCache>
                <c:ptCount val="1"/>
                <c:pt idx="0">
                  <c:v>Maximum temperature - Al Gharbia</c:v>
                </c:pt>
              </c:strCache>
            </c:strRef>
          </c:tx>
          <c:marker>
            <c:symbol val="none"/>
          </c:marker>
          <c:cat>
            <c:strRef>
              <c:f>Climate!$H$46:$H$57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Climate!$N$46:$N$57</c:f>
              <c:numCache>
                <c:formatCode>0.0</c:formatCode>
                <c:ptCount val="12"/>
                <c:pt idx="0">
                  <c:v>24.290322580645164</c:v>
                </c:pt>
                <c:pt idx="1">
                  <c:v>26.536964285714291</c:v>
                </c:pt>
                <c:pt idx="2">
                  <c:v>30.100806451612897</c:v>
                </c:pt>
                <c:pt idx="3">
                  <c:v>36.143444444444448</c:v>
                </c:pt>
                <c:pt idx="4">
                  <c:v>41.378172043010757</c:v>
                </c:pt>
                <c:pt idx="5">
                  <c:v>43.666166666666669</c:v>
                </c:pt>
                <c:pt idx="6">
                  <c:v>43.826881720430116</c:v>
                </c:pt>
                <c:pt idx="7">
                  <c:v>43.648709677419355</c:v>
                </c:pt>
                <c:pt idx="8">
                  <c:v>41.459722222222226</c:v>
                </c:pt>
                <c:pt idx="9">
                  <c:v>36.296075268817212</c:v>
                </c:pt>
                <c:pt idx="10">
                  <c:v>29.894888888888886</c:v>
                </c:pt>
                <c:pt idx="11">
                  <c:v>24.129784946236558</c:v>
                </c:pt>
              </c:numCache>
            </c:numRef>
          </c:val>
          <c:smooth val="1"/>
        </c:ser>
        <c:ser>
          <c:idx val="6"/>
          <c:order val="6"/>
          <c:tx>
            <c:strRef>
              <c:f>Climate!$O$43</c:f>
              <c:strCache>
                <c:ptCount val="1"/>
                <c:pt idx="0">
                  <c:v>Minimum temperature - The Islands</c:v>
                </c:pt>
              </c:strCache>
            </c:strRef>
          </c:tx>
          <c:marker>
            <c:symbol val="none"/>
          </c:marker>
          <c:cat>
            <c:strRef>
              <c:f>Climate!$H$46:$H$57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Climate!$O$46:$O$57</c:f>
              <c:numCache>
                <c:formatCode>0.0</c:formatCode>
                <c:ptCount val="12"/>
                <c:pt idx="0">
                  <c:v>17.276774193548388</c:v>
                </c:pt>
                <c:pt idx="1">
                  <c:v>16.619910714285712</c:v>
                </c:pt>
                <c:pt idx="2">
                  <c:v>18.588508064516127</c:v>
                </c:pt>
                <c:pt idx="3">
                  <c:v>22.79660344827586</c:v>
                </c:pt>
                <c:pt idx="4">
                  <c:v>26.857862903225808</c:v>
                </c:pt>
                <c:pt idx="5">
                  <c:v>28.890416666666667</c:v>
                </c:pt>
                <c:pt idx="6">
                  <c:v>30.691048387096775</c:v>
                </c:pt>
                <c:pt idx="7">
                  <c:v>31.346693548387094</c:v>
                </c:pt>
                <c:pt idx="8">
                  <c:v>29.736749999999997</c:v>
                </c:pt>
                <c:pt idx="9">
                  <c:v>26.743145161290318</c:v>
                </c:pt>
                <c:pt idx="10">
                  <c:v>21.752458333333333</c:v>
                </c:pt>
                <c:pt idx="11">
                  <c:v>17.002580645161288</c:v>
                </c:pt>
              </c:numCache>
            </c:numRef>
          </c:val>
          <c:smooth val="1"/>
        </c:ser>
        <c:ser>
          <c:idx val="7"/>
          <c:order val="7"/>
          <c:tx>
            <c:strRef>
              <c:f>Climate!$P$43</c:f>
              <c:strCache>
                <c:ptCount val="1"/>
                <c:pt idx="0">
                  <c:v>Maximum temperature - The Islands</c:v>
                </c:pt>
              </c:strCache>
            </c:strRef>
          </c:tx>
          <c:marker>
            <c:symbol val="none"/>
          </c:marker>
          <c:cat>
            <c:strRef>
              <c:f>Climate!$H$46:$H$57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Climate!$P$46:$P$57</c:f>
              <c:numCache>
                <c:formatCode>0.0</c:formatCode>
                <c:ptCount val="12"/>
                <c:pt idx="0">
                  <c:v>22.673225806451612</c:v>
                </c:pt>
                <c:pt idx="1">
                  <c:v>23.594196428571429</c:v>
                </c:pt>
                <c:pt idx="2">
                  <c:v>25.855483870967745</c:v>
                </c:pt>
                <c:pt idx="3">
                  <c:v>32.153178160919538</c:v>
                </c:pt>
                <c:pt idx="4">
                  <c:v>36.415645161290321</c:v>
                </c:pt>
                <c:pt idx="5">
                  <c:v>38.465666666666664</c:v>
                </c:pt>
                <c:pt idx="6">
                  <c:v>40.020887096774196</c:v>
                </c:pt>
                <c:pt idx="7">
                  <c:v>39.913790322580645</c:v>
                </c:pt>
                <c:pt idx="8">
                  <c:v>37.711166666666664</c:v>
                </c:pt>
                <c:pt idx="9">
                  <c:v>33.81241935483871</c:v>
                </c:pt>
                <c:pt idx="10">
                  <c:v>28.206687500000001</c:v>
                </c:pt>
                <c:pt idx="11">
                  <c:v>22.387137096774193</c:v>
                </c:pt>
              </c:numCache>
            </c:numRef>
          </c:val>
          <c:smooth val="1"/>
        </c:ser>
        <c:dLbls>
          <c:showLegendKey val="0"/>
          <c:showVal val="0"/>
          <c:showCatName val="0"/>
          <c:showSerName val="0"/>
          <c:showPercent val="0"/>
          <c:showBubbleSize val="0"/>
        </c:dLbls>
        <c:marker val="1"/>
        <c:smooth val="0"/>
        <c:axId val="135986560"/>
        <c:axId val="136004736"/>
      </c:lineChart>
      <c:catAx>
        <c:axId val="135986560"/>
        <c:scaling>
          <c:orientation val="minMax"/>
        </c:scaling>
        <c:delete val="0"/>
        <c:axPos val="b"/>
        <c:numFmt formatCode="General" sourceLinked="1"/>
        <c:majorTickMark val="none"/>
        <c:minorTickMark val="none"/>
        <c:tickLblPos val="nextTo"/>
        <c:txPr>
          <a:bodyPr/>
          <a:lstStyle/>
          <a:p>
            <a:pPr>
              <a:defRPr lang="en-US"/>
            </a:pPr>
            <a:endParaRPr lang="en-US"/>
          </a:p>
        </c:txPr>
        <c:crossAx val="136004736"/>
        <c:crosses val="autoZero"/>
        <c:auto val="1"/>
        <c:lblAlgn val="ctr"/>
        <c:lblOffset val="100"/>
        <c:noMultiLvlLbl val="0"/>
      </c:catAx>
      <c:valAx>
        <c:axId val="136004736"/>
        <c:scaling>
          <c:orientation val="minMax"/>
        </c:scaling>
        <c:delete val="0"/>
        <c:axPos val="l"/>
        <c:majorGridlines/>
        <c:title>
          <c:tx>
            <c:rich>
              <a:bodyPr rot="-5400000" vert="horz"/>
              <a:lstStyle/>
              <a:p>
                <a:pPr>
                  <a:defRPr lang="en-US"/>
                </a:pPr>
                <a:r>
                  <a:rPr lang="en-US"/>
                  <a:t>Degree Celsius</a:t>
                </a:r>
              </a:p>
            </c:rich>
          </c:tx>
          <c:layout>
            <c:manualLayout>
              <c:xMode val="edge"/>
              <c:yMode val="edge"/>
              <c:x val="3.2572846575996184E-2"/>
              <c:y val="0.26360618168997529"/>
            </c:manualLayout>
          </c:layout>
          <c:overlay val="0"/>
        </c:title>
        <c:numFmt formatCode="0" sourceLinked="0"/>
        <c:majorTickMark val="none"/>
        <c:minorTickMark val="none"/>
        <c:tickLblPos val="nextTo"/>
        <c:spPr>
          <a:ln w="9525">
            <a:noFill/>
          </a:ln>
        </c:spPr>
        <c:txPr>
          <a:bodyPr/>
          <a:lstStyle/>
          <a:p>
            <a:pPr>
              <a:defRPr lang="en-US"/>
            </a:pPr>
            <a:endParaRPr lang="en-US"/>
          </a:p>
        </c:txPr>
        <c:crossAx val="135986560"/>
        <c:crosses val="autoZero"/>
        <c:crossBetween val="between"/>
      </c:valAx>
      <c:spPr>
        <a:noFill/>
      </c:spPr>
    </c:plotArea>
    <c:legend>
      <c:legendPos val="b"/>
      <c:layout>
        <c:manualLayout>
          <c:xMode val="edge"/>
          <c:yMode val="edge"/>
          <c:x val="1.7311216504251117E-2"/>
          <c:y val="0.79006754349612118"/>
          <c:w val="0.94345524118299651"/>
          <c:h val="0.18807497943354087"/>
        </c:manualLayout>
      </c:layout>
      <c:overlay val="0"/>
      <c:txPr>
        <a:bodyPr/>
        <a:lstStyle/>
        <a:p>
          <a:pPr>
            <a:defRPr lang="en-US" sz="900"/>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69989424143818"/>
          <c:y val="0.1496669370978847"/>
          <c:w val="0.81662972502268993"/>
          <c:h val="0.71121294330780394"/>
        </c:manualLayout>
      </c:layout>
      <c:lineChart>
        <c:grouping val="standard"/>
        <c:varyColors val="0"/>
        <c:ser>
          <c:idx val="0"/>
          <c:order val="0"/>
          <c:tx>
            <c:strRef>
              <c:f>Climate!$B$227</c:f>
              <c:strCache>
                <c:ptCount val="1"/>
                <c:pt idx="0">
                  <c:v>Abu Dhabi</c:v>
                </c:pt>
              </c:strCache>
            </c:strRef>
          </c:tx>
          <c:marker>
            <c:symbol val="none"/>
          </c:marker>
          <c:cat>
            <c:strRef>
              <c:f>Climate!$L$228:$L$239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Climate!$B$228:$B$239</c:f>
              <c:numCache>
                <c:formatCode>0.0</c:formatCode>
                <c:ptCount val="12"/>
                <c:pt idx="0">
                  <c:v>68.806375326315234</c:v>
                </c:pt>
                <c:pt idx="1">
                  <c:v>62.296986607142848</c:v>
                </c:pt>
                <c:pt idx="2">
                  <c:v>58.073961133512555</c:v>
                </c:pt>
                <c:pt idx="3">
                  <c:v>49.211123431899637</c:v>
                </c:pt>
                <c:pt idx="4">
                  <c:v>50.497988152525757</c:v>
                </c:pt>
                <c:pt idx="5">
                  <c:v>56.744161610019276</c:v>
                </c:pt>
                <c:pt idx="6">
                  <c:v>51.495044522543992</c:v>
                </c:pt>
                <c:pt idx="7">
                  <c:v>56.453113686018455</c:v>
                </c:pt>
                <c:pt idx="8">
                  <c:v>59.332810838858457</c:v>
                </c:pt>
                <c:pt idx="9">
                  <c:v>59.793966643458276</c:v>
                </c:pt>
                <c:pt idx="10">
                  <c:v>60.526733153906818</c:v>
                </c:pt>
                <c:pt idx="11">
                  <c:v>63.683325424188979</c:v>
                </c:pt>
              </c:numCache>
            </c:numRef>
          </c:val>
          <c:smooth val="1"/>
        </c:ser>
        <c:ser>
          <c:idx val="1"/>
          <c:order val="1"/>
          <c:tx>
            <c:strRef>
              <c:f>Climate!$C$227</c:f>
              <c:strCache>
                <c:ptCount val="1"/>
                <c:pt idx="0">
                  <c:v>Al Ain</c:v>
                </c:pt>
              </c:strCache>
            </c:strRef>
          </c:tx>
          <c:marker>
            <c:symbol val="none"/>
          </c:marker>
          <c:cat>
            <c:strRef>
              <c:f>Climate!$L$228:$L$239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Climate!$C$228:$C$239</c:f>
              <c:numCache>
                <c:formatCode>0.0</c:formatCode>
                <c:ptCount val="12"/>
                <c:pt idx="0">
                  <c:v>66.437882380027858</c:v>
                </c:pt>
                <c:pt idx="1">
                  <c:v>54.188439015652563</c:v>
                </c:pt>
                <c:pt idx="2">
                  <c:v>42.991061522406817</c:v>
                </c:pt>
                <c:pt idx="3">
                  <c:v>31.588772827096719</c:v>
                </c:pt>
                <c:pt idx="4">
                  <c:v>30.21180816683496</c:v>
                </c:pt>
                <c:pt idx="5">
                  <c:v>30.303695235665689</c:v>
                </c:pt>
                <c:pt idx="6">
                  <c:v>31.455614077966011</c:v>
                </c:pt>
                <c:pt idx="7">
                  <c:v>36.82612969846727</c:v>
                </c:pt>
                <c:pt idx="8">
                  <c:v>34.094341048648452</c:v>
                </c:pt>
                <c:pt idx="9">
                  <c:v>43.62883359628394</c:v>
                </c:pt>
                <c:pt idx="10">
                  <c:v>50.807453398931571</c:v>
                </c:pt>
                <c:pt idx="11">
                  <c:v>59.252307278900652</c:v>
                </c:pt>
              </c:numCache>
            </c:numRef>
          </c:val>
          <c:smooth val="1"/>
        </c:ser>
        <c:ser>
          <c:idx val="2"/>
          <c:order val="2"/>
          <c:tx>
            <c:strRef>
              <c:f>Climate!$D$227</c:f>
              <c:strCache>
                <c:ptCount val="1"/>
                <c:pt idx="0">
                  <c:v>Al Gharbia </c:v>
                </c:pt>
              </c:strCache>
            </c:strRef>
          </c:tx>
          <c:marker>
            <c:symbol val="none"/>
          </c:marker>
          <c:cat>
            <c:strRef>
              <c:f>Climate!$L$228:$L$239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Climate!$D$228:$D$239</c:f>
              <c:numCache>
                <c:formatCode>0.0</c:formatCode>
                <c:ptCount val="12"/>
                <c:pt idx="0">
                  <c:v>74.371959338381259</c:v>
                </c:pt>
                <c:pt idx="1">
                  <c:v>60.601454704677934</c:v>
                </c:pt>
                <c:pt idx="2">
                  <c:v>50.351418757467151</c:v>
                </c:pt>
                <c:pt idx="3">
                  <c:v>41.674864222421341</c:v>
                </c:pt>
                <c:pt idx="4">
                  <c:v>37.184371337182306</c:v>
                </c:pt>
                <c:pt idx="5">
                  <c:v>35.676350250107845</c:v>
                </c:pt>
                <c:pt idx="6">
                  <c:v>42.187016593775454</c:v>
                </c:pt>
                <c:pt idx="7">
                  <c:v>47.946627583333253</c:v>
                </c:pt>
                <c:pt idx="8">
                  <c:v>47.469062464969483</c:v>
                </c:pt>
                <c:pt idx="9">
                  <c:v>54.6014717680128</c:v>
                </c:pt>
                <c:pt idx="10">
                  <c:v>60.068775930234061</c:v>
                </c:pt>
                <c:pt idx="11">
                  <c:v>70.487526876429513</c:v>
                </c:pt>
              </c:numCache>
            </c:numRef>
          </c:val>
          <c:smooth val="1"/>
        </c:ser>
        <c:ser>
          <c:idx val="3"/>
          <c:order val="3"/>
          <c:tx>
            <c:strRef>
              <c:f>Climate!$E$227</c:f>
              <c:strCache>
                <c:ptCount val="1"/>
                <c:pt idx="0">
                  <c:v>The Islands</c:v>
                </c:pt>
              </c:strCache>
            </c:strRef>
          </c:tx>
          <c:marker>
            <c:symbol val="none"/>
          </c:marker>
          <c:cat>
            <c:strRef>
              <c:f>Climate!$L$228:$L$239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Climate!$E$228:$E$239</c:f>
              <c:numCache>
                <c:formatCode>0.0</c:formatCode>
                <c:ptCount val="12"/>
                <c:pt idx="0">
                  <c:v>77.551211142614392</c:v>
                </c:pt>
                <c:pt idx="1">
                  <c:v>74.204638743595979</c:v>
                </c:pt>
                <c:pt idx="2">
                  <c:v>70.876286682347654</c:v>
                </c:pt>
                <c:pt idx="3">
                  <c:v>67.070415016365359</c:v>
                </c:pt>
                <c:pt idx="4">
                  <c:v>63.338724403077151</c:v>
                </c:pt>
                <c:pt idx="5">
                  <c:v>64.370840372937934</c:v>
                </c:pt>
                <c:pt idx="6">
                  <c:v>63.991456285955955</c:v>
                </c:pt>
                <c:pt idx="7">
                  <c:v>65.05008849695389</c:v>
                </c:pt>
                <c:pt idx="8">
                  <c:v>64.646160266072229</c:v>
                </c:pt>
                <c:pt idx="9">
                  <c:v>63.692881003398398</c:v>
                </c:pt>
                <c:pt idx="10">
                  <c:v>64.788616600656553</c:v>
                </c:pt>
                <c:pt idx="11">
                  <c:v>70.122755026637336</c:v>
                </c:pt>
              </c:numCache>
            </c:numRef>
          </c:val>
          <c:smooth val="1"/>
        </c:ser>
        <c:dLbls>
          <c:showLegendKey val="0"/>
          <c:showVal val="0"/>
          <c:showCatName val="0"/>
          <c:showSerName val="0"/>
          <c:showPercent val="0"/>
          <c:showBubbleSize val="0"/>
        </c:dLbls>
        <c:marker val="1"/>
        <c:smooth val="0"/>
        <c:axId val="136039808"/>
        <c:axId val="136045696"/>
      </c:lineChart>
      <c:catAx>
        <c:axId val="136039808"/>
        <c:scaling>
          <c:orientation val="minMax"/>
        </c:scaling>
        <c:delete val="0"/>
        <c:axPos val="b"/>
        <c:numFmt formatCode="General" sourceLinked="1"/>
        <c:majorTickMark val="out"/>
        <c:minorTickMark val="none"/>
        <c:tickLblPos val="nextTo"/>
        <c:txPr>
          <a:bodyPr/>
          <a:lstStyle/>
          <a:p>
            <a:pPr>
              <a:defRPr lang="en-US"/>
            </a:pPr>
            <a:endParaRPr lang="en-US"/>
          </a:p>
        </c:txPr>
        <c:crossAx val="136045696"/>
        <c:crosses val="autoZero"/>
        <c:auto val="1"/>
        <c:lblAlgn val="ctr"/>
        <c:lblOffset val="100"/>
        <c:noMultiLvlLbl val="0"/>
      </c:catAx>
      <c:valAx>
        <c:axId val="136045696"/>
        <c:scaling>
          <c:orientation val="minMax"/>
        </c:scaling>
        <c:delete val="0"/>
        <c:axPos val="l"/>
        <c:majorGridlines/>
        <c:title>
          <c:tx>
            <c:rich>
              <a:bodyPr rot="-5400000" vert="horz"/>
              <a:lstStyle/>
              <a:p>
                <a:pPr>
                  <a:defRPr lang="en-US"/>
                </a:pPr>
                <a:r>
                  <a:rPr lang="en-US"/>
                  <a:t>%</a:t>
                </a:r>
              </a:p>
            </c:rich>
          </c:tx>
          <c:overlay val="0"/>
        </c:title>
        <c:numFmt formatCode="0" sourceLinked="0"/>
        <c:majorTickMark val="out"/>
        <c:minorTickMark val="none"/>
        <c:tickLblPos val="nextTo"/>
        <c:txPr>
          <a:bodyPr/>
          <a:lstStyle/>
          <a:p>
            <a:pPr>
              <a:defRPr lang="en-US"/>
            </a:pPr>
            <a:endParaRPr lang="en-US"/>
          </a:p>
        </c:txPr>
        <c:crossAx val="136039808"/>
        <c:crosses val="autoZero"/>
        <c:crossBetween val="between"/>
      </c:valAx>
    </c:plotArea>
    <c:legend>
      <c:legendPos val="t"/>
      <c:overlay val="0"/>
      <c:txPr>
        <a:bodyPr/>
        <a:lstStyle/>
        <a:p>
          <a:pPr rtl="0">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92717348373943"/>
          <c:y val="0.1487482536057374"/>
          <c:w val="0.81262284570398224"/>
          <c:h val="0.74651652252480272"/>
        </c:manualLayout>
      </c:layout>
      <c:lineChart>
        <c:grouping val="standard"/>
        <c:varyColors val="0"/>
        <c:ser>
          <c:idx val="0"/>
          <c:order val="0"/>
          <c:tx>
            <c:strRef>
              <c:f>Climate!$B$440</c:f>
              <c:strCache>
                <c:ptCount val="1"/>
                <c:pt idx="0">
                  <c:v>Abu Dhabi</c:v>
                </c:pt>
              </c:strCache>
            </c:strRef>
          </c:tx>
          <c:marker>
            <c:symbol val="none"/>
          </c:marker>
          <c:cat>
            <c:strRef>
              <c:f>Climate!$G$458:$G$469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Climate!$B$441:$B$452</c:f>
              <c:numCache>
                <c:formatCode>#,##0</c:formatCode>
                <c:ptCount val="12"/>
                <c:pt idx="0">
                  <c:v>3702.0443549327961</c:v>
                </c:pt>
                <c:pt idx="1">
                  <c:v>4892.563467142857</c:v>
                </c:pt>
                <c:pt idx="2">
                  <c:v>5901.7047713951615</c:v>
                </c:pt>
                <c:pt idx="3">
                  <c:v>6059.5177083333328</c:v>
                </c:pt>
                <c:pt idx="4">
                  <c:v>7228.7615591048389</c:v>
                </c:pt>
                <c:pt idx="5">
                  <c:v>7038.5545833611104</c:v>
                </c:pt>
                <c:pt idx="6">
                  <c:v>6573.5683467150538</c:v>
                </c:pt>
                <c:pt idx="7">
                  <c:v>6501.377755274194</c:v>
                </c:pt>
                <c:pt idx="8">
                  <c:v>6158.9625693333337</c:v>
                </c:pt>
                <c:pt idx="9">
                  <c:v>5304.0058468951611</c:v>
                </c:pt>
                <c:pt idx="10">
                  <c:v>4496.4602082222227</c:v>
                </c:pt>
                <c:pt idx="11">
                  <c:v>4194.6460348467745</c:v>
                </c:pt>
              </c:numCache>
            </c:numRef>
          </c:val>
          <c:smooth val="0"/>
        </c:ser>
        <c:ser>
          <c:idx val="1"/>
          <c:order val="1"/>
          <c:tx>
            <c:strRef>
              <c:f>Climate!$C$440</c:f>
              <c:strCache>
                <c:ptCount val="1"/>
                <c:pt idx="0">
                  <c:v>Al Ain</c:v>
                </c:pt>
              </c:strCache>
            </c:strRef>
          </c:tx>
          <c:marker>
            <c:symbol val="none"/>
          </c:marker>
          <c:cat>
            <c:strRef>
              <c:f>Climate!$G$458:$G$469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Climate!$C$441:$C$452</c:f>
              <c:numCache>
                <c:formatCode>#,##0</c:formatCode>
                <c:ptCount val="12"/>
                <c:pt idx="0">
                  <c:v>3957.4209341868273</c:v>
                </c:pt>
                <c:pt idx="1">
                  <c:v>5203.9596586284079</c:v>
                </c:pt>
                <c:pt idx="2">
                  <c:v>6012.5040023393067</c:v>
                </c:pt>
                <c:pt idx="3">
                  <c:v>5979.0992134951048</c:v>
                </c:pt>
                <c:pt idx="4">
                  <c:v>7053.6991935866199</c:v>
                </c:pt>
                <c:pt idx="5">
                  <c:v>6746.5647244690408</c:v>
                </c:pt>
                <c:pt idx="6">
                  <c:v>6529.3937275866174</c:v>
                </c:pt>
                <c:pt idx="7">
                  <c:v>6415.266547195939</c:v>
                </c:pt>
                <c:pt idx="8">
                  <c:v>6440.8221913580246</c:v>
                </c:pt>
                <c:pt idx="9">
                  <c:v>5700.3243727921135</c:v>
                </c:pt>
                <c:pt idx="10">
                  <c:v>4702.8845678765429</c:v>
                </c:pt>
                <c:pt idx="11">
                  <c:v>4427.0613799677421</c:v>
                </c:pt>
              </c:numCache>
            </c:numRef>
          </c:val>
          <c:smooth val="0"/>
        </c:ser>
        <c:ser>
          <c:idx val="2"/>
          <c:order val="2"/>
          <c:tx>
            <c:strRef>
              <c:f>Climate!$D$440</c:f>
              <c:strCache>
                <c:ptCount val="1"/>
                <c:pt idx="0">
                  <c:v>Al Gharbia</c:v>
                </c:pt>
              </c:strCache>
            </c:strRef>
          </c:tx>
          <c:marker>
            <c:symbol val="none"/>
          </c:marker>
          <c:cat>
            <c:strRef>
              <c:f>Climate!$G$458:$G$469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Climate!$D$441:$D$452</c:f>
              <c:numCache>
                <c:formatCode>#,##0</c:formatCode>
                <c:ptCount val="12"/>
                <c:pt idx="0">
                  <c:v>4095.6862007168461</c:v>
                </c:pt>
                <c:pt idx="1">
                  <c:v>5441.8995535714284</c:v>
                </c:pt>
                <c:pt idx="2">
                  <c:v>6082.9860215053777</c:v>
                </c:pt>
                <c:pt idx="3">
                  <c:v>6168.044027777778</c:v>
                </c:pt>
                <c:pt idx="4">
                  <c:v>7092.465322580646</c:v>
                </c:pt>
                <c:pt idx="5">
                  <c:v>6818.3161574074074</c:v>
                </c:pt>
                <c:pt idx="6">
                  <c:v>6636.7546545201112</c:v>
                </c:pt>
                <c:pt idx="7">
                  <c:v>6728.4208333333327</c:v>
                </c:pt>
                <c:pt idx="8">
                  <c:v>6300.2152777777774</c:v>
                </c:pt>
                <c:pt idx="9">
                  <c:v>5647.9464157706097</c:v>
                </c:pt>
                <c:pt idx="10">
                  <c:v>4682.5555555555557</c:v>
                </c:pt>
                <c:pt idx="11">
                  <c:v>4448.1685035842293</c:v>
                </c:pt>
              </c:numCache>
            </c:numRef>
          </c:val>
          <c:smooth val="0"/>
        </c:ser>
        <c:ser>
          <c:idx val="3"/>
          <c:order val="3"/>
          <c:tx>
            <c:strRef>
              <c:f>Climate!$E$440</c:f>
              <c:strCache>
                <c:ptCount val="1"/>
                <c:pt idx="0">
                  <c:v>The Islands</c:v>
                </c:pt>
              </c:strCache>
            </c:strRef>
          </c:tx>
          <c:marker>
            <c:symbol val="none"/>
          </c:marker>
          <c:cat>
            <c:strRef>
              <c:f>Climate!$G$458:$G$469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Climate!$E$441:$E$452</c:f>
              <c:numCache>
                <c:formatCode>#,##0</c:formatCode>
                <c:ptCount val="12"/>
                <c:pt idx="0">
                  <c:v>2897.6232525940864</c:v>
                </c:pt>
                <c:pt idx="1">
                  <c:v>4218.4024553571426</c:v>
                </c:pt>
                <c:pt idx="2">
                  <c:v>5179.3553763602149</c:v>
                </c:pt>
                <c:pt idx="3">
                  <c:v>5265.6837235756711</c:v>
                </c:pt>
                <c:pt idx="4">
                  <c:v>6305.1093022517925</c:v>
                </c:pt>
                <c:pt idx="5">
                  <c:v>6459.5704167500007</c:v>
                </c:pt>
                <c:pt idx="6">
                  <c:v>6040.4761425241932</c:v>
                </c:pt>
                <c:pt idx="7">
                  <c:v>6203.6762095564518</c:v>
                </c:pt>
                <c:pt idx="8">
                  <c:v>5560.9174999999996</c:v>
                </c:pt>
                <c:pt idx="9">
                  <c:v>4366.2937500806456</c:v>
                </c:pt>
                <c:pt idx="10">
                  <c:v>3205.0095386904759</c:v>
                </c:pt>
                <c:pt idx="11">
                  <c:v>3004.8651209193554</c:v>
                </c:pt>
              </c:numCache>
            </c:numRef>
          </c:val>
          <c:smooth val="0"/>
        </c:ser>
        <c:dLbls>
          <c:showLegendKey val="0"/>
          <c:showVal val="0"/>
          <c:showCatName val="0"/>
          <c:showSerName val="0"/>
          <c:showPercent val="0"/>
          <c:showBubbleSize val="0"/>
        </c:dLbls>
        <c:marker val="1"/>
        <c:smooth val="0"/>
        <c:axId val="136080768"/>
        <c:axId val="136090752"/>
      </c:lineChart>
      <c:catAx>
        <c:axId val="136080768"/>
        <c:scaling>
          <c:orientation val="minMax"/>
        </c:scaling>
        <c:delete val="0"/>
        <c:axPos val="b"/>
        <c:numFmt formatCode="General" sourceLinked="1"/>
        <c:majorTickMark val="out"/>
        <c:minorTickMark val="none"/>
        <c:tickLblPos val="nextTo"/>
        <c:txPr>
          <a:bodyPr/>
          <a:lstStyle/>
          <a:p>
            <a:pPr>
              <a:defRPr lang="en-US"/>
            </a:pPr>
            <a:endParaRPr lang="en-US"/>
          </a:p>
        </c:txPr>
        <c:crossAx val="136090752"/>
        <c:crosses val="autoZero"/>
        <c:auto val="1"/>
        <c:lblAlgn val="ctr"/>
        <c:lblOffset val="100"/>
        <c:noMultiLvlLbl val="0"/>
      </c:catAx>
      <c:valAx>
        <c:axId val="136090752"/>
        <c:scaling>
          <c:orientation val="minMax"/>
          <c:max val="8000"/>
          <c:min val="0"/>
        </c:scaling>
        <c:delete val="0"/>
        <c:axPos val="l"/>
        <c:majorGridlines/>
        <c:title>
          <c:tx>
            <c:rich>
              <a:bodyPr rot="-5400000" vert="horz"/>
              <a:lstStyle/>
              <a:p>
                <a:pPr>
                  <a:defRPr lang="en-US" sz="800"/>
                </a:pPr>
                <a:r>
                  <a:rPr lang="en-US" sz="800"/>
                  <a:t>Watt /m²/h</a:t>
                </a:r>
              </a:p>
            </c:rich>
          </c:tx>
          <c:layout>
            <c:manualLayout>
              <c:xMode val="edge"/>
              <c:yMode val="edge"/>
              <c:x val="1.018839664106617E-2"/>
              <c:y val="0.40747982367938085"/>
            </c:manualLayout>
          </c:layout>
          <c:overlay val="0"/>
        </c:title>
        <c:numFmt formatCode="#,##0" sourceLinked="1"/>
        <c:majorTickMark val="out"/>
        <c:minorTickMark val="none"/>
        <c:tickLblPos val="nextTo"/>
        <c:txPr>
          <a:bodyPr/>
          <a:lstStyle/>
          <a:p>
            <a:pPr>
              <a:defRPr lang="en-US"/>
            </a:pPr>
            <a:endParaRPr lang="en-US"/>
          </a:p>
        </c:txPr>
        <c:crossAx val="136080768"/>
        <c:crosses val="autoZero"/>
        <c:crossBetween val="between"/>
      </c:valAx>
    </c:plotArea>
    <c:legend>
      <c:legendPos val="t"/>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37009162725365E-2"/>
          <c:y val="9.8506118370592421E-2"/>
          <c:w val="0.83136835764381911"/>
          <c:h val="0.84705213456896977"/>
        </c:manualLayout>
      </c:layout>
      <c:barChart>
        <c:barDir val="col"/>
        <c:grouping val="clustered"/>
        <c:varyColors val="0"/>
        <c:ser>
          <c:idx val="0"/>
          <c:order val="0"/>
          <c:spPr>
            <a:solidFill>
              <a:srgbClr val="B4975A"/>
            </a:solidFill>
          </c:spPr>
          <c:invertIfNegative val="0"/>
          <c:dPt>
            <c:idx val="0"/>
            <c:invertIfNegative val="0"/>
            <c:bubble3D val="0"/>
            <c:spPr>
              <a:solidFill>
                <a:srgbClr val="948A54"/>
              </a:solidFill>
            </c:spPr>
          </c:dPt>
          <c:dPt>
            <c:idx val="1"/>
            <c:invertIfNegative val="0"/>
            <c:bubble3D val="0"/>
            <c:spPr>
              <a:solidFill>
                <a:srgbClr val="948A54"/>
              </a:solidFill>
            </c:spPr>
          </c:dPt>
          <c:dPt>
            <c:idx val="2"/>
            <c:invertIfNegative val="0"/>
            <c:bubble3D val="0"/>
            <c:spPr>
              <a:solidFill>
                <a:srgbClr val="E63723"/>
              </a:solidFill>
            </c:spPr>
          </c:dPt>
          <c:dPt>
            <c:idx val="3"/>
            <c:invertIfNegative val="0"/>
            <c:bubble3D val="0"/>
            <c:spPr>
              <a:solidFill>
                <a:srgbClr val="948A54"/>
              </a:solidFill>
            </c:spPr>
          </c:dPt>
          <c:dPt>
            <c:idx val="4"/>
            <c:invertIfNegative val="0"/>
            <c:bubble3D val="0"/>
            <c:spPr>
              <a:solidFill>
                <a:srgbClr val="948A54"/>
              </a:solidFill>
            </c:spPr>
          </c:dPt>
          <c:dPt>
            <c:idx val="5"/>
            <c:invertIfNegative val="0"/>
            <c:bubble3D val="0"/>
            <c:spPr>
              <a:solidFill>
                <a:srgbClr val="E63723"/>
              </a:solidFill>
            </c:spPr>
          </c:dPt>
          <c:dPt>
            <c:idx val="6"/>
            <c:invertIfNegative val="0"/>
            <c:bubble3D val="0"/>
            <c:spPr>
              <a:solidFill>
                <a:srgbClr val="948A54"/>
              </a:solidFill>
            </c:spPr>
          </c:dPt>
          <c:dPt>
            <c:idx val="7"/>
            <c:invertIfNegative val="0"/>
            <c:bubble3D val="0"/>
            <c:spPr>
              <a:solidFill>
                <a:srgbClr val="E63723"/>
              </a:solidFill>
            </c:spPr>
          </c:dPt>
          <c:dPt>
            <c:idx val="8"/>
            <c:invertIfNegative val="0"/>
            <c:bubble3D val="0"/>
            <c:spPr>
              <a:solidFill>
                <a:srgbClr val="948A54"/>
              </a:solidFill>
            </c:spPr>
          </c:dPt>
          <c:dPt>
            <c:idx val="10"/>
            <c:invertIfNegative val="0"/>
            <c:bubble3D val="0"/>
            <c:spPr>
              <a:solidFill>
                <a:srgbClr val="E63723"/>
              </a:solidFill>
            </c:spPr>
          </c:dPt>
          <c:dPt>
            <c:idx val="11"/>
            <c:invertIfNegative val="0"/>
            <c:bubble3D val="0"/>
            <c:spPr>
              <a:solidFill>
                <a:srgbClr val="E63723"/>
              </a:solidFill>
            </c:spPr>
          </c:dPt>
          <c:dPt>
            <c:idx val="12"/>
            <c:invertIfNegative val="0"/>
            <c:bubble3D val="0"/>
            <c:spPr>
              <a:solidFill>
                <a:srgbClr val="948A54"/>
              </a:solidFill>
            </c:spPr>
          </c:dPt>
          <c:dLbls>
            <c:dLbl>
              <c:idx val="0"/>
              <c:layout>
                <c:manualLayout>
                  <c:x val="4.3715846994535519E-3"/>
                  <c:y val="-1.355620547431571E-2"/>
                </c:manualLayout>
              </c:layout>
              <c:dLblPos val="outEnd"/>
              <c:showLegendKey val="0"/>
              <c:showVal val="1"/>
              <c:showCatName val="0"/>
              <c:showSerName val="0"/>
              <c:showPercent val="0"/>
              <c:showBubbleSize val="0"/>
            </c:dLbl>
            <c:dLbl>
              <c:idx val="1"/>
              <c:layout>
                <c:manualLayout>
                  <c:x val="4.3715846994535719E-3"/>
                  <c:y val="-2.0044694413198349E-2"/>
                </c:manualLayout>
              </c:layout>
              <c:dLblPos val="outEnd"/>
              <c:showLegendKey val="0"/>
              <c:showVal val="1"/>
              <c:showCatName val="0"/>
              <c:showSerName val="0"/>
              <c:showPercent val="0"/>
              <c:showBubbleSize val="0"/>
            </c:dLbl>
            <c:dLbl>
              <c:idx val="2"/>
              <c:layout>
                <c:manualLayout>
                  <c:x val="0"/>
                  <c:y val="-1.8831792982548754E-2"/>
                </c:manualLayout>
              </c:layout>
              <c:dLblPos val="outEnd"/>
              <c:showLegendKey val="0"/>
              <c:showVal val="1"/>
              <c:showCatName val="0"/>
              <c:showSerName val="0"/>
              <c:showPercent val="0"/>
              <c:showBubbleSize val="0"/>
            </c:dLbl>
            <c:dLbl>
              <c:idx val="4"/>
              <c:layout>
                <c:manualLayout>
                  <c:x val="0"/>
                  <c:y val="-3.5674482983341839E-2"/>
                </c:manualLayout>
              </c:layout>
              <c:dLblPos val="outEnd"/>
              <c:showLegendKey val="0"/>
              <c:showVal val="1"/>
              <c:showCatName val="0"/>
              <c:showSerName val="0"/>
              <c:showPercent val="0"/>
              <c:showBubbleSize val="0"/>
            </c:dLbl>
            <c:dLbl>
              <c:idx val="5"/>
              <c:layout>
                <c:manualLayout>
                  <c:x val="2.185792349726776E-3"/>
                  <c:y val="-3.9918727132367354E-2"/>
                </c:manualLayout>
              </c:layout>
              <c:dLblPos val="outEnd"/>
              <c:showLegendKey val="0"/>
              <c:showVal val="1"/>
              <c:showCatName val="0"/>
              <c:showSerName val="0"/>
              <c:showPercent val="0"/>
              <c:showBubbleSize val="0"/>
            </c:dLbl>
            <c:dLbl>
              <c:idx val="6"/>
              <c:layout>
                <c:manualLayout>
                  <c:x val="2.185792349726776E-3"/>
                  <c:y val="-1.09598555808071E-2"/>
                </c:manualLayout>
              </c:layout>
              <c:dLblPos val="outEnd"/>
              <c:showLegendKey val="0"/>
              <c:showVal val="1"/>
              <c:showCatName val="0"/>
              <c:showSerName val="0"/>
              <c:showPercent val="0"/>
              <c:showBubbleSize val="0"/>
            </c:dLbl>
            <c:dLbl>
              <c:idx val="7"/>
              <c:layout>
                <c:manualLayout>
                  <c:x val="2.185792349726776E-3"/>
                  <c:y val="-0.21729607862269121"/>
                </c:manualLayout>
              </c:layout>
              <c:dLblPos val="outEnd"/>
              <c:showLegendKey val="0"/>
              <c:showVal val="1"/>
              <c:showCatName val="0"/>
              <c:showSerName val="0"/>
              <c:showPercent val="0"/>
              <c:showBubbleSize val="0"/>
            </c:dLbl>
            <c:dLbl>
              <c:idx val="9"/>
              <c:layout>
                <c:manualLayout>
                  <c:x val="0"/>
                  <c:y val="0.11824668705402651"/>
                </c:manualLayout>
              </c:layout>
              <c:dLblPos val="outEnd"/>
              <c:showLegendKey val="0"/>
              <c:showVal val="1"/>
              <c:showCatName val="0"/>
              <c:showSerName val="0"/>
              <c:showPercent val="0"/>
              <c:showBubbleSize val="0"/>
            </c:dLbl>
            <c:dLbl>
              <c:idx val="11"/>
              <c:layout>
                <c:manualLayout>
                  <c:x val="0"/>
                  <c:y val="-0.3954801086999396"/>
                </c:manualLayout>
              </c:layout>
              <c:dLblPos val="outEnd"/>
              <c:showLegendKey val="0"/>
              <c:showVal val="1"/>
              <c:showCatName val="0"/>
              <c:showSerName val="0"/>
              <c:showPercent val="0"/>
              <c:showBubbleSize val="0"/>
            </c:dLbl>
            <c:numFmt formatCode="#,##0.0" sourceLinked="0"/>
            <c:txPr>
              <a:bodyPr/>
              <a:lstStyle/>
              <a:p>
                <a:pP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'Prices '!$A$146:$A$158</c:f>
              <c:strCache>
                <c:ptCount val="13"/>
                <c:pt idx="0">
                  <c:v>Cement </c:v>
                </c:pt>
                <c:pt idx="1">
                  <c:v>Aggregates and sand</c:v>
                </c:pt>
                <c:pt idx="2">
                  <c:v>Concrete</c:v>
                </c:pt>
                <c:pt idx="3">
                  <c:v>Steel</c:v>
                </c:pt>
                <c:pt idx="4">
                  <c:v>Wood</c:v>
                </c:pt>
                <c:pt idx="5">
                  <c:v>Cement blocks</c:v>
                </c:pt>
                <c:pt idx="6">
                  <c:v>Roofing materials</c:v>
                </c:pt>
                <c:pt idx="7">
                  <c:v>Natural stone</c:v>
                </c:pt>
                <c:pt idx="8">
                  <c:v>Tiles and marble</c:v>
                </c:pt>
                <c:pt idx="9">
                  <c:v>Sanitary equipment</c:v>
                </c:pt>
                <c:pt idx="10">
                  <c:v>Glass</c:v>
                </c:pt>
                <c:pt idx="11">
                  <c:v>Water and sewage pipes </c:v>
                </c:pt>
                <c:pt idx="12">
                  <c:v>Diesel</c:v>
                </c:pt>
              </c:strCache>
            </c:strRef>
          </c:cat>
          <c:val>
            <c:numRef>
              <c:f>'Prices '!$D$146:$D$158</c:f>
              <c:numCache>
                <c:formatCode>0.0</c:formatCode>
                <c:ptCount val="13"/>
                <c:pt idx="0">
                  <c:v>0.82143555642480237</c:v>
                </c:pt>
                <c:pt idx="1">
                  <c:v>9.4537815126050475</c:v>
                </c:pt>
                <c:pt idx="2">
                  <c:v>-6.3911213164944485</c:v>
                </c:pt>
                <c:pt idx="3">
                  <c:v>15.1</c:v>
                </c:pt>
                <c:pt idx="4">
                  <c:v>0.61193268740440487</c:v>
                </c:pt>
                <c:pt idx="5">
                  <c:v>-9.6050870147255552</c:v>
                </c:pt>
                <c:pt idx="6">
                  <c:v>7.5144508670520196</c:v>
                </c:pt>
                <c:pt idx="7">
                  <c:v>-1.0394659004478939</c:v>
                </c:pt>
                <c:pt idx="8">
                  <c:v>1.5249780893952618</c:v>
                </c:pt>
                <c:pt idx="9">
                  <c:v>3.3782832690519599E-2</c:v>
                </c:pt>
                <c:pt idx="10">
                  <c:v>-12.557723819454779</c:v>
                </c:pt>
                <c:pt idx="11">
                  <c:v>-1.5873015873015817</c:v>
                </c:pt>
                <c:pt idx="12">
                  <c:v>9.4590496742899006</c:v>
                </c:pt>
              </c:numCache>
            </c:numRef>
          </c:val>
        </c:ser>
        <c:dLbls>
          <c:showLegendKey val="0"/>
          <c:showVal val="0"/>
          <c:showCatName val="0"/>
          <c:showSerName val="0"/>
          <c:showPercent val="0"/>
          <c:showBubbleSize val="0"/>
        </c:dLbls>
        <c:gapWidth val="150"/>
        <c:axId val="123271808"/>
        <c:axId val="123167488"/>
      </c:barChart>
      <c:catAx>
        <c:axId val="12327180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Percent</a:t>
                </a:r>
              </a:p>
            </c:rich>
          </c:tx>
          <c:layout>
            <c:manualLayout>
              <c:xMode val="edge"/>
              <c:yMode val="edge"/>
              <c:x val="4.591741089646937E-2"/>
              <c:y val="1.6157001822493369E-2"/>
            </c:manualLayout>
          </c:layout>
          <c:overlay val="0"/>
        </c:title>
        <c:numFmt formatCode="General" sourceLinked="0"/>
        <c:majorTickMark val="out"/>
        <c:minorTickMark val="none"/>
        <c:tickLblPos val="nextTo"/>
        <c:txPr>
          <a:bodyPr rot="-5400000" vert="horz"/>
          <a:lstStyle/>
          <a:p>
            <a:pPr>
              <a:defRPr sz="900" b="0" i="0" u="none" strike="noStrike" baseline="0">
                <a:solidFill>
                  <a:srgbClr val="000000"/>
                </a:solidFill>
                <a:latin typeface="Arial"/>
                <a:ea typeface="Arial"/>
                <a:cs typeface="Arial"/>
              </a:defRPr>
            </a:pPr>
            <a:endParaRPr lang="en-US"/>
          </a:p>
        </c:txPr>
        <c:crossAx val="123167488"/>
        <c:crosses val="autoZero"/>
        <c:auto val="1"/>
        <c:lblAlgn val="ctr"/>
        <c:lblOffset val="200"/>
        <c:noMultiLvlLbl val="0"/>
      </c:catAx>
      <c:valAx>
        <c:axId val="123167488"/>
        <c:scaling>
          <c:orientation val="minMax"/>
          <c:max val="20"/>
          <c:min val="-2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3271808"/>
        <c:crosses val="autoZero"/>
        <c:crossBetween val="between"/>
        <c:majorUnit val="4"/>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58578116151685"/>
          <c:y val="0.15537638084169386"/>
          <c:w val="0.8665684601924758"/>
          <c:h val="0.71044492176855378"/>
        </c:manualLayout>
      </c:layout>
      <c:barChart>
        <c:barDir val="col"/>
        <c:grouping val="clustered"/>
        <c:varyColors val="0"/>
        <c:ser>
          <c:idx val="0"/>
          <c:order val="0"/>
          <c:tx>
            <c:strRef>
              <c:f>Climate!$H$153</c:f>
              <c:strCache>
                <c:ptCount val="1"/>
                <c:pt idx="0">
                  <c:v>Abu Dhabi</c:v>
                </c:pt>
              </c:strCache>
            </c:strRef>
          </c:tx>
          <c:invertIfNegative val="0"/>
          <c:cat>
            <c:strRef>
              <c:f>Climate!$G$154:$G$165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Climate!$H$154:$H$165</c:f>
              <c:numCache>
                <c:formatCode>#,##0.0</c:formatCode>
                <c:ptCount val="12"/>
                <c:pt idx="0">
                  <c:v>7.4049999999999994</c:v>
                </c:pt>
                <c:pt idx="1">
                  <c:v>0.1</c:v>
                </c:pt>
                <c:pt idx="2">
                  <c:v>0</c:v>
                </c:pt>
                <c:pt idx="3">
                  <c:v>3.6075000000000004</c:v>
                </c:pt>
                <c:pt idx="4">
                  <c:v>0</c:v>
                </c:pt>
                <c:pt idx="5">
                  <c:v>0</c:v>
                </c:pt>
                <c:pt idx="6">
                  <c:v>0</c:v>
                </c:pt>
                <c:pt idx="7">
                  <c:v>0</c:v>
                </c:pt>
                <c:pt idx="8">
                  <c:v>0.35</c:v>
                </c:pt>
                <c:pt idx="9">
                  <c:v>0.35</c:v>
                </c:pt>
                <c:pt idx="10">
                  <c:v>0.80500000000000005</c:v>
                </c:pt>
                <c:pt idx="11">
                  <c:v>0</c:v>
                </c:pt>
              </c:numCache>
            </c:numRef>
          </c:val>
        </c:ser>
        <c:ser>
          <c:idx val="1"/>
          <c:order val="1"/>
          <c:tx>
            <c:strRef>
              <c:f>Climate!$I$153</c:f>
              <c:strCache>
                <c:ptCount val="1"/>
                <c:pt idx="0">
                  <c:v>Al Ain</c:v>
                </c:pt>
              </c:strCache>
            </c:strRef>
          </c:tx>
          <c:invertIfNegative val="0"/>
          <c:cat>
            <c:strRef>
              <c:f>Climate!$G$154:$G$165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Climate!$I$154:$I$165</c:f>
              <c:numCache>
                <c:formatCode>#,##0.0</c:formatCode>
                <c:ptCount val="12"/>
                <c:pt idx="0">
                  <c:v>10.437777777777777</c:v>
                </c:pt>
                <c:pt idx="1">
                  <c:v>0.1</c:v>
                </c:pt>
                <c:pt idx="2">
                  <c:v>0</c:v>
                </c:pt>
                <c:pt idx="3">
                  <c:v>5.4055555555555559</c:v>
                </c:pt>
                <c:pt idx="4">
                  <c:v>0.48888888888888893</c:v>
                </c:pt>
                <c:pt idx="5">
                  <c:v>0</c:v>
                </c:pt>
                <c:pt idx="6">
                  <c:v>1.6888888888888889</c:v>
                </c:pt>
                <c:pt idx="7">
                  <c:v>6.9788888888888891</c:v>
                </c:pt>
                <c:pt idx="8">
                  <c:v>0.66666666666666663</c:v>
                </c:pt>
                <c:pt idx="9">
                  <c:v>1.0900000000000001</c:v>
                </c:pt>
                <c:pt idx="10">
                  <c:v>0.47500000000000003</c:v>
                </c:pt>
                <c:pt idx="11">
                  <c:v>0</c:v>
                </c:pt>
              </c:numCache>
            </c:numRef>
          </c:val>
        </c:ser>
        <c:ser>
          <c:idx val="2"/>
          <c:order val="2"/>
          <c:tx>
            <c:strRef>
              <c:f>Climate!$J$153</c:f>
              <c:strCache>
                <c:ptCount val="1"/>
                <c:pt idx="0">
                  <c:v>Al Gharbia</c:v>
                </c:pt>
              </c:strCache>
            </c:strRef>
          </c:tx>
          <c:invertIfNegative val="0"/>
          <c:cat>
            <c:strRef>
              <c:f>Climate!$G$154:$G$165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Climate!$J$154:$J$165</c:f>
              <c:numCache>
                <c:formatCode>#,##0.0</c:formatCode>
                <c:ptCount val="12"/>
                <c:pt idx="0">
                  <c:v>14.066666666666668</c:v>
                </c:pt>
                <c:pt idx="1">
                  <c:v>0.1</c:v>
                </c:pt>
                <c:pt idx="2">
                  <c:v>0.1</c:v>
                </c:pt>
                <c:pt idx="3">
                  <c:v>2.6666666666666665</c:v>
                </c:pt>
                <c:pt idx="4">
                  <c:v>0</c:v>
                </c:pt>
                <c:pt idx="5">
                  <c:v>0</c:v>
                </c:pt>
                <c:pt idx="6">
                  <c:v>0</c:v>
                </c:pt>
                <c:pt idx="7">
                  <c:v>2.5666666666666664</c:v>
                </c:pt>
                <c:pt idx="8">
                  <c:v>0</c:v>
                </c:pt>
                <c:pt idx="9">
                  <c:v>0</c:v>
                </c:pt>
                <c:pt idx="10">
                  <c:v>2.0666666666666664</c:v>
                </c:pt>
                <c:pt idx="11">
                  <c:v>0.1</c:v>
                </c:pt>
              </c:numCache>
            </c:numRef>
          </c:val>
        </c:ser>
        <c:ser>
          <c:idx val="3"/>
          <c:order val="3"/>
          <c:tx>
            <c:strRef>
              <c:f>Climate!$K$153</c:f>
              <c:strCache>
                <c:ptCount val="1"/>
                <c:pt idx="0">
                  <c:v>The Islands</c:v>
                </c:pt>
              </c:strCache>
            </c:strRef>
          </c:tx>
          <c:invertIfNegative val="0"/>
          <c:cat>
            <c:strRef>
              <c:f>Climate!$G$154:$G$165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Climate!$K$154:$K$165</c:f>
              <c:numCache>
                <c:formatCode>#,##0.0</c:formatCode>
                <c:ptCount val="12"/>
                <c:pt idx="0">
                  <c:v>10.350000000000001</c:v>
                </c:pt>
                <c:pt idx="1">
                  <c:v>0</c:v>
                </c:pt>
                <c:pt idx="2">
                  <c:v>0</c:v>
                </c:pt>
                <c:pt idx="3">
                  <c:v>1.6274999999999999</c:v>
                </c:pt>
                <c:pt idx="4">
                  <c:v>0</c:v>
                </c:pt>
                <c:pt idx="5">
                  <c:v>0</c:v>
                </c:pt>
                <c:pt idx="6">
                  <c:v>0</c:v>
                </c:pt>
                <c:pt idx="7">
                  <c:v>0</c:v>
                </c:pt>
                <c:pt idx="8">
                  <c:v>0</c:v>
                </c:pt>
                <c:pt idx="9">
                  <c:v>0</c:v>
                </c:pt>
                <c:pt idx="10">
                  <c:v>12.350000000000001</c:v>
                </c:pt>
                <c:pt idx="11">
                  <c:v>0</c:v>
                </c:pt>
              </c:numCache>
            </c:numRef>
          </c:val>
        </c:ser>
        <c:dLbls>
          <c:showLegendKey val="0"/>
          <c:showVal val="0"/>
          <c:showCatName val="0"/>
          <c:showSerName val="0"/>
          <c:showPercent val="0"/>
          <c:showBubbleSize val="0"/>
        </c:dLbls>
        <c:gapWidth val="150"/>
        <c:axId val="137179136"/>
        <c:axId val="137180672"/>
      </c:barChart>
      <c:catAx>
        <c:axId val="137179136"/>
        <c:scaling>
          <c:orientation val="minMax"/>
        </c:scaling>
        <c:delete val="0"/>
        <c:axPos val="b"/>
        <c:numFmt formatCode="General" sourceLinked="1"/>
        <c:majorTickMark val="out"/>
        <c:minorTickMark val="none"/>
        <c:tickLblPos val="nextTo"/>
        <c:txPr>
          <a:bodyPr/>
          <a:lstStyle/>
          <a:p>
            <a:pPr>
              <a:defRPr lang="en-US"/>
            </a:pPr>
            <a:endParaRPr lang="en-US"/>
          </a:p>
        </c:txPr>
        <c:crossAx val="137180672"/>
        <c:crosses val="autoZero"/>
        <c:auto val="1"/>
        <c:lblAlgn val="ctr"/>
        <c:lblOffset val="100"/>
        <c:noMultiLvlLbl val="0"/>
      </c:catAx>
      <c:valAx>
        <c:axId val="137180672"/>
        <c:scaling>
          <c:orientation val="minMax"/>
        </c:scaling>
        <c:delete val="0"/>
        <c:axPos val="l"/>
        <c:majorGridlines/>
        <c:title>
          <c:tx>
            <c:rich>
              <a:bodyPr rot="-5400000" vert="horz"/>
              <a:lstStyle/>
              <a:p>
                <a:pPr>
                  <a:defRPr lang="ar-AE"/>
                </a:pPr>
                <a:r>
                  <a:rPr lang="en-US"/>
                  <a:t>Millimetres</a:t>
                </a:r>
              </a:p>
            </c:rich>
          </c:tx>
          <c:overlay val="0"/>
        </c:title>
        <c:numFmt formatCode="#,##0" sourceLinked="0"/>
        <c:majorTickMark val="out"/>
        <c:minorTickMark val="none"/>
        <c:tickLblPos val="nextTo"/>
        <c:txPr>
          <a:bodyPr/>
          <a:lstStyle/>
          <a:p>
            <a:pPr>
              <a:defRPr lang="en-US"/>
            </a:pPr>
            <a:endParaRPr lang="en-US"/>
          </a:p>
        </c:txPr>
        <c:crossAx val="137179136"/>
        <c:crosses val="autoZero"/>
        <c:crossBetween val="between"/>
      </c:valAx>
    </c:plotArea>
    <c:legend>
      <c:legendPos val="t"/>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2905703860189"/>
          <c:y val="0.19536803851813817"/>
          <c:w val="0.52080967927789512"/>
          <c:h val="0.74705089306522554"/>
        </c:manualLayout>
      </c:layout>
      <c:pieChart>
        <c:varyColors val="1"/>
        <c:ser>
          <c:idx val="0"/>
          <c:order val="0"/>
          <c:dPt>
            <c:idx val="0"/>
            <c:bubble3D val="0"/>
            <c:spPr>
              <a:solidFill>
                <a:srgbClr val="B4985A"/>
              </a:solidFill>
            </c:spPr>
          </c:dPt>
          <c:dPt>
            <c:idx val="1"/>
            <c:bubble3D val="0"/>
            <c:spPr>
              <a:solidFill>
                <a:srgbClr val="B2B2B2"/>
              </a:solidFill>
            </c:spPr>
          </c:dPt>
          <c:dPt>
            <c:idx val="2"/>
            <c:bubble3D val="0"/>
            <c:spPr>
              <a:solidFill>
                <a:srgbClr val="DE0000"/>
              </a:solidFill>
            </c:spPr>
          </c:dPt>
          <c:dPt>
            <c:idx val="6"/>
            <c:bubble3D val="0"/>
            <c:spPr>
              <a:solidFill>
                <a:srgbClr val="F7C037"/>
              </a:solidFill>
            </c:spPr>
          </c:dPt>
          <c:dLbls>
            <c:dLbl>
              <c:idx val="0"/>
              <c:layout>
                <c:manualLayout>
                  <c:x val="-0.13453284758432008"/>
                  <c:y val="-0.22671979430893746"/>
                </c:manualLayout>
              </c:layout>
              <c:showLegendKey val="0"/>
              <c:showVal val="0"/>
              <c:showCatName val="0"/>
              <c:showSerName val="0"/>
              <c:showPercent val="1"/>
              <c:showBubbleSize val="0"/>
            </c:dLbl>
            <c:dLbl>
              <c:idx val="6"/>
              <c:layout>
                <c:manualLayout>
                  <c:x val="0.12310518009826445"/>
                  <c:y val="1.1984026807107938E-2"/>
                </c:manualLayout>
              </c:layout>
              <c:showLegendKey val="0"/>
              <c:showVal val="0"/>
              <c:showCatName val="0"/>
              <c:showSerName val="0"/>
              <c:showPercent val="1"/>
              <c:showBubbleSize val="0"/>
            </c:dLbl>
            <c:numFmt formatCode="0.00%" sourceLinked="0"/>
            <c:showLegendKey val="0"/>
            <c:showVal val="0"/>
            <c:showCatName val="0"/>
            <c:showSerName val="0"/>
            <c:showPercent val="1"/>
            <c:showBubbleSize val="0"/>
            <c:showLeaderLines val="1"/>
          </c:dLbls>
          <c:cat>
            <c:strRef>
              <c:f>Climate!$A$10:$A$16</c:f>
              <c:strCache>
                <c:ptCount val="7"/>
                <c:pt idx="0">
                  <c:v>Abu Dhabi</c:v>
                </c:pt>
                <c:pt idx="1">
                  <c:v>Dubai</c:v>
                </c:pt>
                <c:pt idx="2">
                  <c:v>Sharjah</c:v>
                </c:pt>
                <c:pt idx="3">
                  <c:v>Ras Al-Khaimah</c:v>
                </c:pt>
                <c:pt idx="4">
                  <c:v>Fujairah</c:v>
                </c:pt>
                <c:pt idx="5">
                  <c:v>Umm Al Qiwain</c:v>
                </c:pt>
                <c:pt idx="6">
                  <c:v>Ajman</c:v>
                </c:pt>
              </c:strCache>
            </c:strRef>
          </c:cat>
          <c:val>
            <c:numRef>
              <c:f>Climate!$C$10:$C$16</c:f>
              <c:numCache>
                <c:formatCode>#,##0</c:formatCode>
                <c:ptCount val="7"/>
                <c:pt idx="0">
                  <c:v>67340</c:v>
                </c:pt>
                <c:pt idx="1">
                  <c:v>3885</c:v>
                </c:pt>
                <c:pt idx="2">
                  <c:v>2590</c:v>
                </c:pt>
                <c:pt idx="3">
                  <c:v>1684</c:v>
                </c:pt>
                <c:pt idx="4">
                  <c:v>1165</c:v>
                </c:pt>
                <c:pt idx="5">
                  <c:v>777</c:v>
                </c:pt>
                <c:pt idx="6">
                  <c:v>259</c:v>
                </c:pt>
              </c:numCache>
            </c:numRef>
          </c:val>
        </c:ser>
        <c:dLbls>
          <c:showLegendKey val="0"/>
          <c:showVal val="0"/>
          <c:showCatName val="0"/>
          <c:showSerName val="0"/>
          <c:showPercent val="1"/>
          <c:showBubbleSize val="0"/>
          <c:showLeaderLines val="1"/>
        </c:dLbls>
        <c:firstSliceAng val="0"/>
      </c:pieChart>
    </c:plotArea>
    <c:legend>
      <c:legendPos val="t"/>
      <c:layout>
        <c:manualLayout>
          <c:xMode val="edge"/>
          <c:yMode val="edge"/>
          <c:x val="1.5853658536585366E-2"/>
          <c:y val="2.0991261354426704E-2"/>
          <c:w val="0.93414634146341469"/>
          <c:h val="6.3263860155225143E-2"/>
        </c:manualLayout>
      </c:layout>
      <c:overlay val="0"/>
      <c:txPr>
        <a:bodyPr/>
        <a:lstStyle/>
        <a:p>
          <a:pPr>
            <a:defRPr sz="1050" b="0"/>
          </a:pPr>
          <a:endParaRPr lang="en-US"/>
        </a:p>
      </c:txPr>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0028062054203"/>
          <c:y val="0.18481848184818481"/>
          <c:w val="0.79946015716645258"/>
          <c:h val="0.62658420172725637"/>
        </c:manualLayout>
      </c:layout>
      <c:barChart>
        <c:barDir val="col"/>
        <c:grouping val="stacked"/>
        <c:varyColors val="0"/>
        <c:ser>
          <c:idx val="0"/>
          <c:order val="0"/>
          <c:tx>
            <c:strRef>
              <c:f>Environment!$F$162</c:f>
              <c:strCache>
                <c:ptCount val="1"/>
                <c:pt idx="0">
                  <c:v>Sulphur dioxide</c:v>
                </c:pt>
              </c:strCache>
            </c:strRef>
          </c:tx>
          <c:spPr>
            <a:solidFill>
              <a:srgbClr val="BE9B55"/>
            </a:solidFill>
          </c:spPr>
          <c:invertIfNegative val="0"/>
          <c:cat>
            <c:numRef>
              <c:f>Environment!$G$161:$M$161</c:f>
              <c:numCache>
                <c:formatCode>General</c:formatCode>
                <c:ptCount val="7"/>
                <c:pt idx="0">
                  <c:v>2005</c:v>
                </c:pt>
                <c:pt idx="1">
                  <c:v>2006</c:v>
                </c:pt>
                <c:pt idx="2">
                  <c:v>2007</c:v>
                </c:pt>
                <c:pt idx="3">
                  <c:v>2008</c:v>
                </c:pt>
                <c:pt idx="4">
                  <c:v>2009</c:v>
                </c:pt>
                <c:pt idx="5">
                  <c:v>2010</c:v>
                </c:pt>
                <c:pt idx="6">
                  <c:v>2011</c:v>
                </c:pt>
              </c:numCache>
            </c:numRef>
          </c:cat>
          <c:val>
            <c:numRef>
              <c:f>Environment!$G$162:$M$162</c:f>
              <c:numCache>
                <c:formatCode>General</c:formatCode>
                <c:ptCount val="7"/>
                <c:pt idx="0" formatCode="#,##0">
                  <c:v>262539</c:v>
                </c:pt>
                <c:pt idx="1">
                  <c:v>267739</c:v>
                </c:pt>
                <c:pt idx="2">
                  <c:v>212722</c:v>
                </c:pt>
                <c:pt idx="3" formatCode="#,##0">
                  <c:v>156674</c:v>
                </c:pt>
                <c:pt idx="4" formatCode="#,##0">
                  <c:v>185869.69</c:v>
                </c:pt>
                <c:pt idx="5" formatCode="#,##0">
                  <c:v>219022</c:v>
                </c:pt>
                <c:pt idx="6" formatCode="#,##0">
                  <c:v>208025</c:v>
                </c:pt>
              </c:numCache>
            </c:numRef>
          </c:val>
        </c:ser>
        <c:ser>
          <c:idx val="1"/>
          <c:order val="1"/>
          <c:tx>
            <c:strRef>
              <c:f>Environment!$F$163</c:f>
              <c:strCache>
                <c:ptCount val="1"/>
                <c:pt idx="0">
                  <c:v>Nitrogen oxides</c:v>
                </c:pt>
              </c:strCache>
            </c:strRef>
          </c:tx>
          <c:spPr>
            <a:solidFill>
              <a:srgbClr val="B2B2B2"/>
            </a:solidFill>
          </c:spPr>
          <c:invertIfNegative val="0"/>
          <c:cat>
            <c:numRef>
              <c:f>Environment!$G$161:$M$161</c:f>
              <c:numCache>
                <c:formatCode>General</c:formatCode>
                <c:ptCount val="7"/>
                <c:pt idx="0">
                  <c:v>2005</c:v>
                </c:pt>
                <c:pt idx="1">
                  <c:v>2006</c:v>
                </c:pt>
                <c:pt idx="2">
                  <c:v>2007</c:v>
                </c:pt>
                <c:pt idx="3">
                  <c:v>2008</c:v>
                </c:pt>
                <c:pt idx="4">
                  <c:v>2009</c:v>
                </c:pt>
                <c:pt idx="5">
                  <c:v>2010</c:v>
                </c:pt>
                <c:pt idx="6">
                  <c:v>2011</c:v>
                </c:pt>
              </c:numCache>
            </c:numRef>
          </c:cat>
          <c:val>
            <c:numRef>
              <c:f>Environment!$G$163:$M$163</c:f>
              <c:numCache>
                <c:formatCode>General</c:formatCode>
                <c:ptCount val="7"/>
                <c:pt idx="0" formatCode="#,##0">
                  <c:v>56225</c:v>
                </c:pt>
                <c:pt idx="1">
                  <c:v>57332</c:v>
                </c:pt>
                <c:pt idx="2">
                  <c:v>55881</c:v>
                </c:pt>
                <c:pt idx="3" formatCode="#,##0">
                  <c:v>52755</c:v>
                </c:pt>
                <c:pt idx="4" formatCode="#,##0">
                  <c:v>54781.820000000007</c:v>
                </c:pt>
                <c:pt idx="5" formatCode="#,##0">
                  <c:v>58901</c:v>
                </c:pt>
                <c:pt idx="6" formatCode="#,##0">
                  <c:v>66105</c:v>
                </c:pt>
              </c:numCache>
            </c:numRef>
          </c:val>
        </c:ser>
        <c:ser>
          <c:idx val="2"/>
          <c:order val="2"/>
          <c:tx>
            <c:strRef>
              <c:f>Environment!$F$164</c:f>
              <c:strCache>
                <c:ptCount val="1"/>
                <c:pt idx="0">
                  <c:v>Volatile organic compounds</c:v>
                </c:pt>
              </c:strCache>
            </c:strRef>
          </c:tx>
          <c:spPr>
            <a:solidFill>
              <a:srgbClr val="E63723"/>
            </a:solidFill>
          </c:spPr>
          <c:invertIfNegative val="0"/>
          <c:cat>
            <c:numRef>
              <c:f>Environment!$G$161:$M$161</c:f>
              <c:numCache>
                <c:formatCode>General</c:formatCode>
                <c:ptCount val="7"/>
                <c:pt idx="0">
                  <c:v>2005</c:v>
                </c:pt>
                <c:pt idx="1">
                  <c:v>2006</c:v>
                </c:pt>
                <c:pt idx="2">
                  <c:v>2007</c:v>
                </c:pt>
                <c:pt idx="3">
                  <c:v>2008</c:v>
                </c:pt>
                <c:pt idx="4">
                  <c:v>2009</c:v>
                </c:pt>
                <c:pt idx="5">
                  <c:v>2010</c:v>
                </c:pt>
                <c:pt idx="6">
                  <c:v>2011</c:v>
                </c:pt>
              </c:numCache>
            </c:numRef>
          </c:cat>
          <c:val>
            <c:numRef>
              <c:f>Environment!$G$164:$M$164</c:f>
              <c:numCache>
                <c:formatCode>General</c:formatCode>
                <c:ptCount val="7"/>
                <c:pt idx="0" formatCode="#,##0">
                  <c:v>64915</c:v>
                </c:pt>
                <c:pt idx="1">
                  <c:v>69339</c:v>
                </c:pt>
                <c:pt idx="2">
                  <c:v>66698</c:v>
                </c:pt>
                <c:pt idx="3" formatCode="#,##0">
                  <c:v>65475</c:v>
                </c:pt>
                <c:pt idx="4" formatCode="#,##0">
                  <c:v>57999.01</c:v>
                </c:pt>
                <c:pt idx="5" formatCode="#,##0">
                  <c:v>62170</c:v>
                </c:pt>
                <c:pt idx="6" formatCode="#,##0">
                  <c:v>85420</c:v>
                </c:pt>
              </c:numCache>
            </c:numRef>
          </c:val>
        </c:ser>
        <c:dLbls>
          <c:showLegendKey val="0"/>
          <c:showVal val="0"/>
          <c:showCatName val="0"/>
          <c:showSerName val="0"/>
          <c:showPercent val="0"/>
          <c:showBubbleSize val="0"/>
        </c:dLbls>
        <c:gapWidth val="150"/>
        <c:overlap val="100"/>
        <c:axId val="136973696"/>
        <c:axId val="136975488"/>
      </c:barChart>
      <c:catAx>
        <c:axId val="136973696"/>
        <c:scaling>
          <c:orientation val="minMax"/>
        </c:scaling>
        <c:delete val="0"/>
        <c:axPos val="b"/>
        <c:numFmt formatCode="General" sourceLinked="1"/>
        <c:majorTickMark val="out"/>
        <c:minorTickMark val="none"/>
        <c:tickLblPos val="nextTo"/>
        <c:txPr>
          <a:bodyPr/>
          <a:lstStyle/>
          <a:p>
            <a:pPr>
              <a:defRPr lang="ar-AE"/>
            </a:pPr>
            <a:endParaRPr lang="en-US"/>
          </a:p>
        </c:txPr>
        <c:crossAx val="136975488"/>
        <c:crosses val="autoZero"/>
        <c:auto val="1"/>
        <c:lblAlgn val="ctr"/>
        <c:lblOffset val="100"/>
        <c:noMultiLvlLbl val="0"/>
      </c:catAx>
      <c:valAx>
        <c:axId val="136975488"/>
        <c:scaling>
          <c:orientation val="minMax"/>
        </c:scaling>
        <c:delete val="0"/>
        <c:axPos val="l"/>
        <c:majorGridlines/>
        <c:title>
          <c:tx>
            <c:rich>
              <a:bodyPr rot="-5400000" vert="horz"/>
              <a:lstStyle/>
              <a:p>
                <a:pPr>
                  <a:defRPr lang="ar-AE"/>
                </a:pPr>
                <a:r>
                  <a:rPr lang="en-US"/>
                  <a:t>Tons</a:t>
                </a:r>
              </a:p>
            </c:rich>
          </c:tx>
          <c:layout>
            <c:manualLayout>
              <c:xMode val="edge"/>
              <c:yMode val="edge"/>
              <c:x val="3.0020346880271088E-2"/>
              <c:y val="0.42840743916911378"/>
            </c:manualLayout>
          </c:layout>
          <c:overlay val="0"/>
        </c:title>
        <c:numFmt formatCode="#,##0" sourceLinked="1"/>
        <c:majorTickMark val="out"/>
        <c:minorTickMark val="none"/>
        <c:tickLblPos val="nextTo"/>
        <c:txPr>
          <a:bodyPr/>
          <a:lstStyle/>
          <a:p>
            <a:pPr>
              <a:defRPr lang="ar-AE"/>
            </a:pPr>
            <a:endParaRPr lang="en-US"/>
          </a:p>
        </c:txPr>
        <c:crossAx val="136973696"/>
        <c:crosses val="autoZero"/>
        <c:crossBetween val="between"/>
      </c:valAx>
    </c:plotArea>
    <c:legend>
      <c:legendPos val="t"/>
      <c:overlay val="0"/>
      <c:txPr>
        <a:bodyPr/>
        <a:lstStyle/>
        <a:p>
          <a:pPr>
            <a:defRPr lang="ar-AE"/>
          </a:pPr>
          <a:endParaRPr lang="en-US"/>
        </a:p>
      </c:txPr>
    </c:legend>
    <c:plotVisOnly val="1"/>
    <c:dispBlanksAs val="gap"/>
    <c:showDLblsOverMax val="0"/>
  </c:chart>
  <c:printSettings>
    <c:headerFooter/>
    <c:pageMargins b="0.75000000000001354" l="0.70000000000000062" r="0.70000000000000062" t="0.75000000000001354"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85142955053468"/>
          <c:y val="0.16248506571087215"/>
          <c:w val="0.79962595030482952"/>
          <c:h val="0.68565913131826262"/>
        </c:manualLayout>
      </c:layout>
      <c:barChart>
        <c:barDir val="col"/>
        <c:grouping val="stacked"/>
        <c:varyColors val="0"/>
        <c:ser>
          <c:idx val="0"/>
          <c:order val="0"/>
          <c:tx>
            <c:strRef>
              <c:f>Environment!$F$262</c:f>
              <c:strCache>
                <c:ptCount val="1"/>
                <c:pt idx="0">
                  <c:v>Nitrogen oxides </c:v>
                </c:pt>
              </c:strCache>
            </c:strRef>
          </c:tx>
          <c:spPr>
            <a:solidFill>
              <a:srgbClr val="BE9B55"/>
            </a:solidFill>
          </c:spPr>
          <c:invertIfNegative val="0"/>
          <c:cat>
            <c:numRef>
              <c:f>Environment!$G$260:$M$260</c:f>
              <c:numCache>
                <c:formatCode>General</c:formatCode>
                <c:ptCount val="7"/>
                <c:pt idx="0">
                  <c:v>2005</c:v>
                </c:pt>
                <c:pt idx="1">
                  <c:v>2006</c:v>
                </c:pt>
                <c:pt idx="2">
                  <c:v>2007</c:v>
                </c:pt>
                <c:pt idx="3">
                  <c:v>2008</c:v>
                </c:pt>
                <c:pt idx="4">
                  <c:v>2009</c:v>
                </c:pt>
                <c:pt idx="5">
                  <c:v>2010</c:v>
                </c:pt>
                <c:pt idx="6">
                  <c:v>2011</c:v>
                </c:pt>
              </c:numCache>
            </c:numRef>
          </c:cat>
          <c:val>
            <c:numRef>
              <c:f>Environment!$G$262:$M$262</c:f>
              <c:numCache>
                <c:formatCode>_(* #,##0.00_);_(* \(#,##0.00\);_(* "-"??_);_(@_)</c:formatCode>
                <c:ptCount val="7"/>
                <c:pt idx="0" formatCode="#,##0.00">
                  <c:v>25161.27</c:v>
                </c:pt>
                <c:pt idx="1">
                  <c:v>24490.5</c:v>
                </c:pt>
                <c:pt idx="2">
                  <c:v>14512.77</c:v>
                </c:pt>
                <c:pt idx="3" formatCode="#,##0.00">
                  <c:v>11307.25</c:v>
                </c:pt>
                <c:pt idx="4" formatCode="#,##0.00">
                  <c:v>14479.630000000001</c:v>
                </c:pt>
                <c:pt idx="5" formatCode="#,##0.00">
                  <c:v>13481.088</c:v>
                </c:pt>
                <c:pt idx="6" formatCode="#,##0.00">
                  <c:v>13497</c:v>
                </c:pt>
              </c:numCache>
            </c:numRef>
          </c:val>
        </c:ser>
        <c:ser>
          <c:idx val="1"/>
          <c:order val="1"/>
          <c:tx>
            <c:strRef>
              <c:f>Environment!$F$261</c:f>
              <c:strCache>
                <c:ptCount val="1"/>
                <c:pt idx="0">
                  <c:v>Sulphur dioxide </c:v>
                </c:pt>
              </c:strCache>
            </c:strRef>
          </c:tx>
          <c:spPr>
            <a:solidFill>
              <a:srgbClr val="B2B2B2"/>
            </a:solidFill>
          </c:spPr>
          <c:invertIfNegative val="0"/>
          <c:cat>
            <c:numRef>
              <c:f>Environment!$G$260:$M$260</c:f>
              <c:numCache>
                <c:formatCode>General</c:formatCode>
                <c:ptCount val="7"/>
                <c:pt idx="0">
                  <c:v>2005</c:v>
                </c:pt>
                <c:pt idx="1">
                  <c:v>2006</c:v>
                </c:pt>
                <c:pt idx="2">
                  <c:v>2007</c:v>
                </c:pt>
                <c:pt idx="3">
                  <c:v>2008</c:v>
                </c:pt>
                <c:pt idx="4">
                  <c:v>2009</c:v>
                </c:pt>
                <c:pt idx="5">
                  <c:v>2010</c:v>
                </c:pt>
                <c:pt idx="6">
                  <c:v>2011</c:v>
                </c:pt>
              </c:numCache>
            </c:numRef>
          </c:cat>
          <c:val>
            <c:numRef>
              <c:f>Environment!$G$261:$M$261</c:f>
              <c:numCache>
                <c:formatCode>General</c:formatCode>
                <c:ptCount val="7"/>
                <c:pt idx="0" formatCode="#,##0.00">
                  <c:v>1141.07</c:v>
                </c:pt>
                <c:pt idx="1">
                  <c:v>14369.72</c:v>
                </c:pt>
                <c:pt idx="2">
                  <c:v>5606.26</c:v>
                </c:pt>
                <c:pt idx="3" formatCode="#,##0.00">
                  <c:v>1233.47</c:v>
                </c:pt>
                <c:pt idx="4" formatCode="#,##0.00">
                  <c:v>5383.04</c:v>
                </c:pt>
                <c:pt idx="5" formatCode="#,##0.00">
                  <c:v>4240.0300000000007</c:v>
                </c:pt>
                <c:pt idx="6" formatCode="#,##0.00">
                  <c:v>2134</c:v>
                </c:pt>
              </c:numCache>
            </c:numRef>
          </c:val>
        </c:ser>
        <c:ser>
          <c:idx val="2"/>
          <c:order val="2"/>
          <c:tx>
            <c:strRef>
              <c:f>Environment!$F$263</c:f>
              <c:strCache>
                <c:ptCount val="1"/>
                <c:pt idx="0">
                  <c:v>Volatile organic compounds</c:v>
                </c:pt>
              </c:strCache>
            </c:strRef>
          </c:tx>
          <c:spPr>
            <a:solidFill>
              <a:srgbClr val="E63723"/>
            </a:solidFill>
          </c:spPr>
          <c:invertIfNegative val="0"/>
          <c:cat>
            <c:numRef>
              <c:f>Environment!$G$260:$M$260</c:f>
              <c:numCache>
                <c:formatCode>General</c:formatCode>
                <c:ptCount val="7"/>
                <c:pt idx="0">
                  <c:v>2005</c:v>
                </c:pt>
                <c:pt idx="1">
                  <c:v>2006</c:v>
                </c:pt>
                <c:pt idx="2">
                  <c:v>2007</c:v>
                </c:pt>
                <c:pt idx="3">
                  <c:v>2008</c:v>
                </c:pt>
                <c:pt idx="4">
                  <c:v>2009</c:v>
                </c:pt>
                <c:pt idx="5">
                  <c:v>2010</c:v>
                </c:pt>
                <c:pt idx="6">
                  <c:v>2011</c:v>
                </c:pt>
              </c:numCache>
            </c:numRef>
          </c:cat>
          <c:val>
            <c:numRef>
              <c:f>Environment!$G$263:$M$263</c:f>
              <c:numCache>
                <c:formatCode>General</c:formatCode>
                <c:ptCount val="7"/>
                <c:pt idx="0" formatCode="#,##0.00">
                  <c:v>167.05999999999997</c:v>
                </c:pt>
                <c:pt idx="1">
                  <c:v>158.02000000000001</c:v>
                </c:pt>
                <c:pt idx="2">
                  <c:v>210.59</c:v>
                </c:pt>
                <c:pt idx="3" formatCode="#,##0.00">
                  <c:v>224.29</c:v>
                </c:pt>
                <c:pt idx="4" formatCode="#,##0.00">
                  <c:v>231.02999999999997</c:v>
                </c:pt>
                <c:pt idx="5" formatCode="#,##0.00">
                  <c:v>189</c:v>
                </c:pt>
                <c:pt idx="6" formatCode="#,##0.00">
                  <c:v>232</c:v>
                </c:pt>
              </c:numCache>
            </c:numRef>
          </c:val>
        </c:ser>
        <c:dLbls>
          <c:showLegendKey val="0"/>
          <c:showVal val="0"/>
          <c:showCatName val="0"/>
          <c:showSerName val="0"/>
          <c:showPercent val="0"/>
          <c:showBubbleSize val="0"/>
        </c:dLbls>
        <c:gapWidth val="150"/>
        <c:overlap val="100"/>
        <c:axId val="136997504"/>
        <c:axId val="137003392"/>
      </c:barChart>
      <c:catAx>
        <c:axId val="136997504"/>
        <c:scaling>
          <c:orientation val="minMax"/>
        </c:scaling>
        <c:delete val="0"/>
        <c:axPos val="b"/>
        <c:numFmt formatCode="General" sourceLinked="1"/>
        <c:majorTickMark val="out"/>
        <c:minorTickMark val="none"/>
        <c:tickLblPos val="nextTo"/>
        <c:txPr>
          <a:bodyPr/>
          <a:lstStyle/>
          <a:p>
            <a:pPr>
              <a:defRPr lang="ar-AE"/>
            </a:pPr>
            <a:endParaRPr lang="en-US"/>
          </a:p>
        </c:txPr>
        <c:crossAx val="137003392"/>
        <c:crosses val="autoZero"/>
        <c:auto val="1"/>
        <c:lblAlgn val="ctr"/>
        <c:lblOffset val="100"/>
        <c:noMultiLvlLbl val="0"/>
      </c:catAx>
      <c:valAx>
        <c:axId val="137003392"/>
        <c:scaling>
          <c:orientation val="minMax"/>
        </c:scaling>
        <c:delete val="0"/>
        <c:axPos val="l"/>
        <c:majorGridlines/>
        <c:title>
          <c:tx>
            <c:rich>
              <a:bodyPr rot="-5400000" vert="horz"/>
              <a:lstStyle/>
              <a:p>
                <a:pPr>
                  <a:defRPr lang="ar-AE"/>
                </a:pPr>
                <a:r>
                  <a:rPr lang="en-US"/>
                  <a:t>Tons</a:t>
                </a:r>
              </a:p>
            </c:rich>
          </c:tx>
          <c:layout>
            <c:manualLayout>
              <c:xMode val="edge"/>
              <c:yMode val="edge"/>
              <c:x val="9.2932839402357983E-3"/>
              <c:y val="0.39377341273201166"/>
            </c:manualLayout>
          </c:layout>
          <c:overlay val="0"/>
        </c:title>
        <c:numFmt formatCode="#,##0" sourceLinked="0"/>
        <c:majorTickMark val="out"/>
        <c:minorTickMark val="none"/>
        <c:tickLblPos val="nextTo"/>
        <c:txPr>
          <a:bodyPr/>
          <a:lstStyle/>
          <a:p>
            <a:pPr>
              <a:defRPr lang="ar-AE"/>
            </a:pPr>
            <a:endParaRPr lang="en-US"/>
          </a:p>
        </c:txPr>
        <c:crossAx val="136997504"/>
        <c:crosses val="autoZero"/>
        <c:crossBetween val="between"/>
      </c:valAx>
    </c:plotArea>
    <c:legend>
      <c:legendPos val="t"/>
      <c:overlay val="0"/>
      <c:txPr>
        <a:bodyPr/>
        <a:lstStyle/>
        <a:p>
          <a:pPr>
            <a:defRPr lang="ar-AE"/>
          </a:pPr>
          <a:endParaRPr lang="en-US"/>
        </a:p>
      </c:txPr>
    </c:legend>
    <c:plotVisOnly val="1"/>
    <c:dispBlanksAs val="gap"/>
    <c:showDLblsOverMax val="0"/>
  </c:chart>
  <c:printSettings>
    <c:headerFooter/>
    <c:pageMargins b="0.75000000000001343" l="0.70000000000000062" r="0.70000000000000062" t="0.75000000000001343"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21664310532487"/>
          <c:y val="0.19265543955569697"/>
          <c:w val="0.28125468188221808"/>
          <c:h val="0.7687028054156001"/>
        </c:manualLayout>
      </c:layout>
      <c:pieChart>
        <c:varyColors val="1"/>
        <c:ser>
          <c:idx val="0"/>
          <c:order val="0"/>
          <c:spPr>
            <a:solidFill>
              <a:srgbClr val="BE9B55"/>
            </a:solidFill>
          </c:spPr>
          <c:dPt>
            <c:idx val="0"/>
            <c:bubble3D val="0"/>
            <c:spPr>
              <a:solidFill>
                <a:srgbClr val="E63723"/>
              </a:solidFill>
            </c:spPr>
          </c:dPt>
          <c:dPt>
            <c:idx val="1"/>
            <c:bubble3D val="0"/>
            <c:spPr>
              <a:solidFill>
                <a:srgbClr val="B2B2B2"/>
              </a:solidFill>
            </c:spPr>
          </c:dPt>
          <c:cat>
            <c:strRef>
              <c:f>Environment!$A$329:$A$331</c:f>
              <c:strCache>
                <c:ptCount val="3"/>
                <c:pt idx="0">
                  <c:v>Fresh groundwater</c:v>
                </c:pt>
                <c:pt idx="1">
                  <c:v>Brackish groundwater</c:v>
                </c:pt>
                <c:pt idx="2">
                  <c:v>Saline groundwater</c:v>
                </c:pt>
              </c:strCache>
            </c:strRef>
          </c:cat>
          <c:val>
            <c:numRef>
              <c:f>Environment!$E$329:$E$331</c:f>
              <c:numCache>
                <c:formatCode>_(* #,##0_);_(* \(#,##0\);_(* "-"??_);_(@_)</c:formatCode>
                <c:ptCount val="3"/>
                <c:pt idx="0">
                  <c:v>16520</c:v>
                </c:pt>
                <c:pt idx="1">
                  <c:v>113350</c:v>
                </c:pt>
                <c:pt idx="2">
                  <c:v>505750</c:v>
                </c:pt>
              </c:numCache>
            </c:numRef>
          </c:val>
        </c:ser>
        <c:dLbls>
          <c:showLegendKey val="0"/>
          <c:showVal val="0"/>
          <c:showCatName val="0"/>
          <c:showSerName val="0"/>
          <c:showPercent val="1"/>
          <c:showBubbleSize val="0"/>
          <c:showLeaderLines val="0"/>
        </c:dLbls>
        <c:firstSliceAng val="0"/>
      </c:pieChart>
    </c:plotArea>
    <c:legend>
      <c:legendPos val="t"/>
      <c:overlay val="0"/>
      <c:txPr>
        <a:bodyPr/>
        <a:lstStyle/>
        <a:p>
          <a:pPr rtl="0">
            <a:defRPr lang="ar-AE"/>
          </a:pPr>
          <a:endParaRPr lang="en-US"/>
        </a:p>
      </c:txPr>
    </c:legend>
    <c:plotVisOnly val="1"/>
    <c:dispBlanksAs val="zero"/>
    <c:showDLblsOverMax val="0"/>
  </c:chart>
  <c:printSettings>
    <c:headerFooter/>
    <c:pageMargins b="0.7500000000000131" l="0.70000000000000062" r="0.70000000000000062" t="0.7500000000000131"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01789840927013"/>
          <c:y val="0.17788905407153641"/>
          <c:w val="0.24491731747221729"/>
          <c:h val="0.70636907886806666"/>
        </c:manualLayout>
      </c:layout>
      <c:pieChart>
        <c:varyColors val="1"/>
        <c:ser>
          <c:idx val="0"/>
          <c:order val="0"/>
          <c:spPr>
            <a:solidFill>
              <a:srgbClr val="E63723"/>
            </a:solidFill>
          </c:spPr>
          <c:dPt>
            <c:idx val="0"/>
            <c:bubble3D val="0"/>
            <c:spPr>
              <a:solidFill>
                <a:srgbClr val="BE9B55"/>
              </a:solidFill>
            </c:spPr>
          </c:dPt>
          <c:dPt>
            <c:idx val="2"/>
            <c:bubble3D val="0"/>
            <c:spPr>
              <a:solidFill>
                <a:srgbClr val="B2B2B2"/>
              </a:solidFill>
            </c:spPr>
          </c:dPt>
          <c:cat>
            <c:strRef>
              <c:f>Environment!$C$422:$E$422</c:f>
              <c:strCache>
                <c:ptCount val="3"/>
                <c:pt idx="0">
                  <c:v>Abu Dhabi</c:v>
                </c:pt>
                <c:pt idx="1">
                  <c:v>Al Ain</c:v>
                </c:pt>
                <c:pt idx="2">
                  <c:v>Al Gharbia</c:v>
                </c:pt>
              </c:strCache>
            </c:strRef>
          </c:cat>
          <c:val>
            <c:numRef>
              <c:f>Environment!$C$423:$E$423</c:f>
              <c:numCache>
                <c:formatCode>#,##0</c:formatCode>
                <c:ptCount val="3"/>
                <c:pt idx="0">
                  <c:v>8484489</c:v>
                </c:pt>
                <c:pt idx="1">
                  <c:v>1226421</c:v>
                </c:pt>
                <c:pt idx="2">
                  <c:v>625725</c:v>
                </c:pt>
              </c:numCache>
            </c:numRef>
          </c:val>
        </c:ser>
        <c:dLbls>
          <c:showLegendKey val="0"/>
          <c:showVal val="0"/>
          <c:showCatName val="0"/>
          <c:showSerName val="0"/>
          <c:showPercent val="1"/>
          <c:showBubbleSize val="0"/>
          <c:showLeaderLines val="0"/>
        </c:dLbls>
        <c:firstSliceAng val="0"/>
      </c:pieChart>
    </c:plotArea>
    <c:legend>
      <c:legendPos val="t"/>
      <c:layout>
        <c:manualLayout>
          <c:xMode val="edge"/>
          <c:yMode val="edge"/>
          <c:x val="0.27277480073967786"/>
          <c:y val="3.3644864764863461E-2"/>
          <c:w val="0.50305685840840053"/>
          <c:h val="0.10139952923681349"/>
        </c:manualLayout>
      </c:layout>
      <c:overlay val="0"/>
      <c:txPr>
        <a:bodyPr/>
        <a:lstStyle/>
        <a:p>
          <a:pPr rtl="0">
            <a:defRPr lang="en-US"/>
          </a:pPr>
          <a:endParaRPr lang="en-US"/>
        </a:p>
      </c:txPr>
    </c:legend>
    <c:plotVisOnly val="1"/>
    <c:dispBlanksAs val="zero"/>
    <c:showDLblsOverMax val="0"/>
  </c:chart>
  <c:printSettings>
    <c:headerFooter/>
    <c:pageMargins b="0.75000000000000244" l="0.70000000000000062" r="0.70000000000000062" t="0.750000000000002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93002983060851"/>
          <c:y val="0.12382363969209731"/>
          <c:w val="0.81682509565823735"/>
          <c:h val="0.69421072365954262"/>
        </c:manualLayout>
      </c:layout>
      <c:barChart>
        <c:barDir val="col"/>
        <c:grouping val="clustered"/>
        <c:varyColors val="0"/>
        <c:ser>
          <c:idx val="0"/>
          <c:order val="0"/>
          <c:spPr>
            <a:solidFill>
              <a:srgbClr val="948A54"/>
            </a:solidFill>
          </c:spPr>
          <c:invertIfNegative val="0"/>
          <c:dLbls>
            <c:dLbl>
              <c:idx val="0"/>
              <c:layout>
                <c:manualLayout>
                  <c:x val="0"/>
                  <c:y val="1.6806722689075987E-2"/>
                </c:manualLayout>
              </c:layout>
              <c:dLblPos val="outEnd"/>
              <c:showLegendKey val="0"/>
              <c:showVal val="1"/>
              <c:showCatName val="0"/>
              <c:showSerName val="0"/>
              <c:showPercent val="0"/>
              <c:showBubbleSize val="0"/>
            </c:dLbl>
            <c:dLbl>
              <c:idx val="1"/>
              <c:layout>
                <c:manualLayout>
                  <c:x val="-2.6773761713521516E-3"/>
                  <c:y val="1.1204481792717715E-2"/>
                </c:manualLayout>
              </c:layout>
              <c:dLblPos val="outEnd"/>
              <c:showLegendKey val="0"/>
              <c:showVal val="1"/>
              <c:showCatName val="0"/>
              <c:showSerName val="0"/>
              <c:showPercent val="0"/>
              <c:showBubbleSize val="0"/>
            </c:dLbl>
            <c:dLbl>
              <c:idx val="2"/>
              <c:layout>
                <c:manualLayout>
                  <c:x val="0"/>
                  <c:y val="1.1204481792717715E-2"/>
                </c:manualLayout>
              </c:layout>
              <c:dLblPos val="outEnd"/>
              <c:showLegendKey val="0"/>
              <c:showVal val="1"/>
              <c:showCatName val="0"/>
              <c:showSerName val="0"/>
              <c:showPercent val="0"/>
              <c:showBubbleSize val="0"/>
            </c:dLbl>
            <c:dLbl>
              <c:idx val="3"/>
              <c:layout>
                <c:manualLayout>
                  <c:x val="0"/>
                  <c:y val="1.6806722689075987E-2"/>
                </c:manualLayout>
              </c:layout>
              <c:dLblPos val="outEnd"/>
              <c:showLegendKey val="0"/>
              <c:showVal val="1"/>
              <c:showCatName val="0"/>
              <c:showSerName val="0"/>
              <c:showPercent val="0"/>
              <c:showBubbleSize val="0"/>
            </c:dLbl>
            <c:dLbl>
              <c:idx val="4"/>
              <c:layout>
                <c:manualLayout>
                  <c:x val="-2.7605244996550143E-3"/>
                  <c:y val="-1.680672268907598E-2"/>
                </c:manualLayout>
              </c:layout>
              <c:tx>
                <c:rich>
                  <a:bodyPr/>
                  <a:lstStyle/>
                  <a:p>
                    <a:r>
                      <a:t>0.8</a:t>
                    </a:r>
                  </a:p>
                </c:rich>
              </c:tx>
              <c:dLblPos val="outEnd"/>
              <c:showLegendKey val="0"/>
              <c:showVal val="0"/>
              <c:showCatName val="0"/>
              <c:showSerName val="0"/>
              <c:showPercent val="0"/>
              <c:showBubbleSize val="0"/>
            </c:dLbl>
            <c:numFmt formatCode="#,##0.0" sourceLinked="0"/>
            <c:txPr>
              <a:bodyPr/>
              <a:lstStyle/>
              <a:p>
                <a:pP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numRef>
              <c:f>'Prices '!$H$18:$H$24</c:f>
              <c:numCache>
                <c:formatCode>General</c:formatCode>
                <c:ptCount val="7"/>
                <c:pt idx="0">
                  <c:v>2005</c:v>
                </c:pt>
                <c:pt idx="1">
                  <c:v>2006</c:v>
                </c:pt>
                <c:pt idx="2">
                  <c:v>2007</c:v>
                </c:pt>
                <c:pt idx="3">
                  <c:v>2008</c:v>
                </c:pt>
                <c:pt idx="4">
                  <c:v>2009</c:v>
                </c:pt>
                <c:pt idx="5">
                  <c:v>2010</c:v>
                </c:pt>
                <c:pt idx="6">
                  <c:v>2011</c:v>
                </c:pt>
              </c:numCache>
            </c:numRef>
          </c:cat>
          <c:val>
            <c:numRef>
              <c:f>'Prices '!$I$18:$I$24</c:f>
              <c:numCache>
                <c:formatCode>0.0</c:formatCode>
                <c:ptCount val="7"/>
                <c:pt idx="0">
                  <c:v>6.2</c:v>
                </c:pt>
                <c:pt idx="1">
                  <c:v>8.3000000000000007</c:v>
                </c:pt>
                <c:pt idx="2">
                  <c:v>10.7</c:v>
                </c:pt>
                <c:pt idx="3">
                  <c:v>14.88</c:v>
                </c:pt>
                <c:pt idx="4">
                  <c:v>0.8</c:v>
                </c:pt>
                <c:pt idx="5">
                  <c:v>3.0611235310251033</c:v>
                </c:pt>
                <c:pt idx="6">
                  <c:v>1.8771568834009997</c:v>
                </c:pt>
              </c:numCache>
            </c:numRef>
          </c:val>
        </c:ser>
        <c:dLbls>
          <c:showLegendKey val="0"/>
          <c:showVal val="0"/>
          <c:showCatName val="0"/>
          <c:showSerName val="0"/>
          <c:showPercent val="0"/>
          <c:showBubbleSize val="0"/>
        </c:dLbls>
        <c:gapWidth val="150"/>
        <c:axId val="123187584"/>
        <c:axId val="123189504"/>
      </c:barChart>
      <c:catAx>
        <c:axId val="12318758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Percent</a:t>
                </a:r>
              </a:p>
            </c:rich>
          </c:tx>
          <c:layout>
            <c:manualLayout>
              <c:xMode val="edge"/>
              <c:yMode val="edge"/>
              <c:x val="9.9729343832020992E-2"/>
              <c:y val="1.6524405037605591E-3"/>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3189504"/>
        <c:crossesAt val="0"/>
        <c:auto val="1"/>
        <c:lblAlgn val="ctr"/>
        <c:lblOffset val="100"/>
        <c:noMultiLvlLbl val="0"/>
      </c:catAx>
      <c:valAx>
        <c:axId val="123189504"/>
        <c:scaling>
          <c:orientation val="minMax"/>
        </c:scaling>
        <c:delete val="0"/>
        <c:axPos val="l"/>
        <c:majorGridlines>
          <c:spPr>
            <a:ln>
              <a:solidFill>
                <a:srgbClr val="B2B2B2"/>
              </a:solidFill>
            </a:ln>
          </c:spPr>
        </c:majorGridlines>
        <c:numFmt formatCode="#,##0.0" sourceLinked="0"/>
        <c:majorTickMark val="out"/>
        <c:minorTickMark val="none"/>
        <c:tickLblPos val="nextTo"/>
        <c:spPr>
          <a:ln>
            <a:solidFill>
              <a:schemeClr val="bg1">
                <a:lumMod val="65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23187584"/>
        <c:crosses val="autoZero"/>
        <c:crossBetween val="between"/>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99" l="0.70000000000000062" r="0.70000000000000062" t="0.7500000000000109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97202689236038E-2"/>
          <c:y val="3.8366692713029192E-2"/>
          <c:w val="0.90984294868044913"/>
          <c:h val="0.85958926889863962"/>
        </c:manualLayout>
      </c:layout>
      <c:barChart>
        <c:barDir val="bar"/>
        <c:grouping val="clustered"/>
        <c:varyColors val="0"/>
        <c:ser>
          <c:idx val="0"/>
          <c:order val="0"/>
          <c:spPr>
            <a:solidFill>
              <a:srgbClr val="948A54"/>
            </a:solidFill>
          </c:spPr>
          <c:invertIfNegative val="0"/>
          <c:dPt>
            <c:idx val="2"/>
            <c:invertIfNegative val="0"/>
            <c:bubble3D val="0"/>
            <c:spPr>
              <a:solidFill>
                <a:srgbClr val="E63723"/>
              </a:solidFill>
              <a:ln w="9525" cap="flat" cmpd="sng" algn="ctr">
                <a:solidFill>
                  <a:schemeClr val="accent2">
                    <a:shade val="95000"/>
                    <a:satMod val="105000"/>
                  </a:schemeClr>
                </a:solidFill>
                <a:prstDash val="solid"/>
              </a:ln>
              <a:effectLst/>
            </c:spPr>
          </c:dPt>
          <c:cat>
            <c:strRef>
              <c:f>'Prices '!$A$33:$A$44</c:f>
              <c:strCache>
                <c:ptCount val="12"/>
                <c:pt idx="0">
                  <c:v>Food and non-alcoholic beverages</c:v>
                </c:pt>
                <c:pt idx="1">
                  <c:v>Alcoholic beverages and tobacco</c:v>
                </c:pt>
                <c:pt idx="2">
                  <c:v>Clothing and footwear</c:v>
                </c:pt>
                <c:pt idx="3">
                  <c:v>Housing, water, electricity, gas, and other fuels</c:v>
                </c:pt>
                <c:pt idx="4">
                  <c:v>Fixtures and fittings, household equipment, and routine household maintenance</c:v>
                </c:pt>
                <c:pt idx="5">
                  <c:v>Health</c:v>
                </c:pt>
                <c:pt idx="6">
                  <c:v>Transportation</c:v>
                </c:pt>
                <c:pt idx="7">
                  <c:v>Communication</c:v>
                </c:pt>
                <c:pt idx="8">
                  <c:v>Recreation and culture</c:v>
                </c:pt>
                <c:pt idx="9">
                  <c:v>Education</c:v>
                </c:pt>
                <c:pt idx="10">
                  <c:v>Hotels and restaurants</c:v>
                </c:pt>
                <c:pt idx="11">
                  <c:v>Miscellaneous goods and services</c:v>
                </c:pt>
              </c:strCache>
            </c:strRef>
          </c:cat>
          <c:val>
            <c:numRef>
              <c:f>'Prices '!$C$33:$C$44</c:f>
              <c:numCache>
                <c:formatCode>0.0</c:formatCode>
                <c:ptCount val="12"/>
                <c:pt idx="0">
                  <c:v>7.5479857031688624</c:v>
                </c:pt>
                <c:pt idx="1">
                  <c:v>2.4776670949389512</c:v>
                </c:pt>
                <c:pt idx="2">
                  <c:v>-13.768653804138182</c:v>
                </c:pt>
                <c:pt idx="3">
                  <c:v>1.528897807561961</c:v>
                </c:pt>
                <c:pt idx="4">
                  <c:v>3.9072932848047501</c:v>
                </c:pt>
                <c:pt idx="5">
                  <c:v>4.2364967542596298E-3</c:v>
                </c:pt>
                <c:pt idx="6">
                  <c:v>5.0899287444226502</c:v>
                </c:pt>
                <c:pt idx="7">
                  <c:v>3.7251757006045807</c:v>
                </c:pt>
                <c:pt idx="8">
                  <c:v>0.99553440862621301</c:v>
                </c:pt>
                <c:pt idx="9">
                  <c:v>4.4525392097127963</c:v>
                </c:pt>
                <c:pt idx="10">
                  <c:v>3.2740191886366858</c:v>
                </c:pt>
                <c:pt idx="11">
                  <c:v>2.0423881604842791</c:v>
                </c:pt>
              </c:numCache>
            </c:numRef>
          </c:val>
        </c:ser>
        <c:dLbls>
          <c:showLegendKey val="0"/>
          <c:showVal val="0"/>
          <c:showCatName val="0"/>
          <c:showSerName val="0"/>
          <c:showPercent val="0"/>
          <c:showBubbleSize val="0"/>
        </c:dLbls>
        <c:gapWidth val="16"/>
        <c:overlap val="78"/>
        <c:axId val="123352576"/>
        <c:axId val="123354112"/>
      </c:barChart>
      <c:catAx>
        <c:axId val="123352576"/>
        <c:scaling>
          <c:orientation val="minMax"/>
        </c:scaling>
        <c:delete val="0"/>
        <c:axPos val="l"/>
        <c:numFmt formatCode="General" sourceLinked="1"/>
        <c:majorTickMark val="out"/>
        <c:minorTickMark val="none"/>
        <c:tickLblPos val="nextTo"/>
        <c:spPr>
          <a:noFill/>
        </c:spPr>
        <c:txPr>
          <a:bodyPr rot="0" vert="horz"/>
          <a:lstStyle/>
          <a:p>
            <a:pPr>
              <a:defRPr sz="800" b="1" i="0" u="none" strike="noStrike" baseline="0">
                <a:solidFill>
                  <a:srgbClr val="000000"/>
                </a:solidFill>
                <a:latin typeface="Calibri"/>
                <a:ea typeface="Calibri"/>
                <a:cs typeface="Calibri"/>
              </a:defRPr>
            </a:pPr>
            <a:endParaRPr lang="en-US"/>
          </a:p>
        </c:txPr>
        <c:crossAx val="123354112"/>
        <c:crosses val="autoZero"/>
        <c:auto val="0"/>
        <c:lblAlgn val="ctr"/>
        <c:lblOffset val="100"/>
        <c:noMultiLvlLbl val="0"/>
      </c:catAx>
      <c:valAx>
        <c:axId val="123354112"/>
        <c:scaling>
          <c:orientation val="minMax"/>
        </c:scaling>
        <c:delete val="0"/>
        <c:axPos val="b"/>
        <c:majorGridlines>
          <c:spPr>
            <a:ln>
              <a:solidFill>
                <a:srgbClr val="B2B2B2"/>
              </a:solidFill>
            </a:ln>
          </c:spPr>
        </c:majorGridlines>
        <c:title>
          <c:tx>
            <c:rich>
              <a:bodyPr/>
              <a:lstStyle/>
              <a:p>
                <a:pPr>
                  <a:defRPr sz="1000" b="1" i="0" u="none" strike="noStrike" baseline="0">
                    <a:solidFill>
                      <a:srgbClr val="000000"/>
                    </a:solidFill>
                    <a:latin typeface="Calibri"/>
                    <a:ea typeface="Calibri"/>
                    <a:cs typeface="Calibri"/>
                  </a:defRPr>
                </a:pPr>
                <a:r>
                  <a:rPr lang="en-US"/>
                  <a:t>%</a:t>
                </a:r>
              </a:p>
            </c:rich>
          </c:tx>
          <c:overlay val="0"/>
        </c:title>
        <c:numFmt formatCode="0.0" sourceLinked="1"/>
        <c:majorTickMark val="out"/>
        <c:minorTickMark val="none"/>
        <c:tickLblPos val="nextTo"/>
        <c:spPr>
          <a:ln>
            <a:solidFill>
              <a:srgbClr val="BE9B55"/>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23352576"/>
        <c:crosses val="autoZero"/>
        <c:crossBetween val="between"/>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99" l="0.70000000000000062" r="0.70000000000000062" t="0.7500000000000109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72023975726445E-2"/>
          <c:y val="0.14161810065712588"/>
          <c:w val="0.90675918169803238"/>
          <c:h val="0.72989865317930147"/>
        </c:manualLayout>
      </c:layout>
      <c:barChart>
        <c:barDir val="col"/>
        <c:grouping val="clustered"/>
        <c:varyColors val="0"/>
        <c:ser>
          <c:idx val="0"/>
          <c:order val="0"/>
          <c:spPr>
            <a:solidFill>
              <a:srgbClr val="948A54"/>
            </a:solidFill>
          </c:spPr>
          <c:invertIfNegative val="0"/>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Lbls>
            <c:txPr>
              <a:bodyPr/>
              <a:lstStyle/>
              <a:p>
                <a:pP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'Prices '!$G$84:$G$95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'Prices '!$H$84:$H$95</c:f>
              <c:numCache>
                <c:formatCode>0.0</c:formatCode>
                <c:ptCount val="12"/>
                <c:pt idx="0">
                  <c:v>3.4626329946145518</c:v>
                </c:pt>
                <c:pt idx="1">
                  <c:v>3.1136324515602922</c:v>
                </c:pt>
                <c:pt idx="2">
                  <c:v>1.9439186928163821</c:v>
                </c:pt>
                <c:pt idx="3">
                  <c:v>2.0398842127771246</c:v>
                </c:pt>
                <c:pt idx="4">
                  <c:v>2.0844246945902256</c:v>
                </c:pt>
                <c:pt idx="5">
                  <c:v>2.3927979699060842</c:v>
                </c:pt>
                <c:pt idx="6">
                  <c:v>2.2980215105428528</c:v>
                </c:pt>
                <c:pt idx="7">
                  <c:v>1.6252661308683685</c:v>
                </c:pt>
                <c:pt idx="8">
                  <c:v>0.9736314142809448</c:v>
                </c:pt>
                <c:pt idx="9">
                  <c:v>0.86640390824048552</c:v>
                </c:pt>
                <c:pt idx="10">
                  <c:v>0.61662799536452439</c:v>
                </c:pt>
                <c:pt idx="11">
                  <c:v>1.2378487790762449</c:v>
                </c:pt>
              </c:numCache>
            </c:numRef>
          </c:val>
        </c:ser>
        <c:dLbls>
          <c:showLegendKey val="0"/>
          <c:showVal val="0"/>
          <c:showCatName val="0"/>
          <c:showSerName val="0"/>
          <c:showPercent val="0"/>
          <c:showBubbleSize val="0"/>
        </c:dLbls>
        <c:gapWidth val="72"/>
        <c:axId val="123362304"/>
        <c:axId val="123389056"/>
      </c:barChart>
      <c:catAx>
        <c:axId val="123362304"/>
        <c:scaling>
          <c:orientation val="minMax"/>
        </c:scaling>
        <c:delete val="0"/>
        <c:axPos val="b"/>
        <c:title>
          <c:tx>
            <c:rich>
              <a:bodyPr/>
              <a:lstStyle/>
              <a:p>
                <a:pPr>
                  <a:defRPr sz="900" b="1" i="0" u="none" strike="noStrike" baseline="0">
                    <a:solidFill>
                      <a:srgbClr val="000000"/>
                    </a:solidFill>
                    <a:latin typeface="Calibri"/>
                    <a:ea typeface="Calibri"/>
                    <a:cs typeface="Calibri"/>
                  </a:defRPr>
                </a:pPr>
                <a:r>
                  <a:rPr lang="en-US"/>
                  <a:t>Percent</a:t>
                </a:r>
              </a:p>
            </c:rich>
          </c:tx>
          <c:layout>
            <c:manualLayout>
              <c:xMode val="edge"/>
              <c:yMode val="edge"/>
              <c:x val="4.0272891420487331E-2"/>
              <c:y val="5.4963312067743353E-2"/>
            </c:manualLayout>
          </c:layout>
          <c:overlay val="0"/>
        </c:title>
        <c:numFmt formatCode="General" sourceLinked="1"/>
        <c:majorTickMark val="out"/>
        <c:minorTickMark val="none"/>
        <c:tickLblPos val="low"/>
        <c:txPr>
          <a:bodyPr rot="0" vert="horz"/>
          <a:lstStyle/>
          <a:p>
            <a:pPr>
              <a:defRPr sz="900" b="0" i="0" u="none" strike="noStrike" baseline="0">
                <a:solidFill>
                  <a:srgbClr val="000000"/>
                </a:solidFill>
                <a:latin typeface="Calibri"/>
                <a:ea typeface="Calibri"/>
                <a:cs typeface="Calibri"/>
              </a:defRPr>
            </a:pPr>
            <a:endParaRPr lang="en-US"/>
          </a:p>
        </c:txPr>
        <c:crossAx val="123389056"/>
        <c:crosses val="autoZero"/>
        <c:auto val="1"/>
        <c:lblAlgn val="ctr"/>
        <c:lblOffset val="100"/>
        <c:noMultiLvlLbl val="0"/>
      </c:catAx>
      <c:valAx>
        <c:axId val="123389056"/>
        <c:scaling>
          <c:orientation val="minMax"/>
          <c:max val="5"/>
        </c:scaling>
        <c:delete val="0"/>
        <c:axPos val="l"/>
        <c:majorGridlines/>
        <c:numFmt formatCode="0.0" sourceLinked="1"/>
        <c:majorTickMark val="out"/>
        <c:minorTickMark val="none"/>
        <c:tickLblPos val="nextTo"/>
        <c:spPr>
          <a:ln>
            <a:solidFill>
              <a:schemeClr val="bg1">
                <a:lumMod val="50000"/>
              </a:schemeClr>
            </a:solidFill>
          </a:ln>
        </c:spPr>
        <c:txPr>
          <a:bodyPr rot="0" vert="horz"/>
          <a:lstStyle/>
          <a:p>
            <a:pPr>
              <a:defRPr sz="1000" b="0" i="0" u="none" strike="noStrike" baseline="0">
                <a:solidFill>
                  <a:srgbClr val="000000"/>
                </a:solidFill>
                <a:latin typeface="Calibri"/>
                <a:ea typeface="Calibri"/>
                <a:cs typeface="Calibri"/>
              </a:defRPr>
            </a:pPr>
            <a:endParaRPr lang="en-US"/>
          </a:p>
        </c:txPr>
        <c:crossAx val="123362304"/>
        <c:crosses val="autoZero"/>
        <c:crossBetween val="between"/>
        <c:majorUnit val="1"/>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99" l="0.70000000000000062" r="0.70000000000000062" t="0.7500000000000109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621811495119766E-2"/>
          <c:y val="0.12366415862260562"/>
          <c:w val="0.35710666793076762"/>
          <c:h val="0.73419759708365417"/>
        </c:manualLayout>
      </c:layout>
      <c:pieChart>
        <c:varyColors val="1"/>
        <c:ser>
          <c:idx val="0"/>
          <c:order val="0"/>
          <c:spPr>
            <a:scene3d>
              <a:camera prst="orthographicFront"/>
              <a:lightRig rig="threePt" dir="t"/>
            </a:scene3d>
            <a:sp3d>
              <a:bevelB/>
            </a:sp3d>
          </c:spPr>
          <c:dPt>
            <c:idx val="0"/>
            <c:bubble3D val="0"/>
            <c:spPr>
              <a:solidFill>
                <a:srgbClr val="948A54"/>
              </a:solidFill>
              <a:ln>
                <a:solidFill>
                  <a:srgbClr val="BE9B55"/>
                </a:solidFill>
              </a:ln>
              <a:scene3d>
                <a:camera prst="orthographicFront"/>
                <a:lightRig rig="threePt" dir="t"/>
              </a:scene3d>
              <a:sp3d>
                <a:bevelB/>
              </a:sp3d>
            </c:spPr>
          </c:dPt>
          <c:dPt>
            <c:idx val="1"/>
            <c:bubble3D val="0"/>
            <c:spPr>
              <a:solidFill>
                <a:srgbClr val="828182"/>
              </a:solidFill>
              <a:scene3d>
                <a:camera prst="orthographicFront"/>
                <a:lightRig rig="threePt" dir="t"/>
              </a:scene3d>
              <a:sp3d>
                <a:bevelB/>
              </a:sp3d>
            </c:spPr>
          </c:dPt>
          <c:dPt>
            <c:idx val="2"/>
            <c:bubble3D val="0"/>
            <c:spPr>
              <a:solidFill>
                <a:srgbClr val="E63723"/>
              </a:solidFill>
              <a:scene3d>
                <a:camera prst="orthographicFront"/>
                <a:lightRig rig="threePt" dir="t"/>
              </a:scene3d>
              <a:sp3d>
                <a:bevelB/>
              </a:sp3d>
            </c:spPr>
          </c:dPt>
          <c:dLbls>
            <c:dLbl>
              <c:idx val="0"/>
              <c:layout>
                <c:manualLayout>
                  <c:x val="-0.14928284144338078"/>
                  <c:y val="-0.23701484866839204"/>
                </c:manualLayout>
              </c:layout>
              <c:dLblPos val="bestFit"/>
              <c:showLegendKey val="0"/>
              <c:showVal val="0"/>
              <c:showCatName val="0"/>
              <c:showSerName val="0"/>
              <c:showPercent val="1"/>
              <c:showBubbleSize val="0"/>
            </c:dLbl>
            <c:dLbl>
              <c:idx val="1"/>
              <c:layout>
                <c:manualLayout>
                  <c:x val="4.0689089665773052E-2"/>
                  <c:y val="0.11075601563790541"/>
                </c:manualLayout>
              </c:layout>
              <c:dLblPos val="bestFit"/>
              <c:showLegendKey val="0"/>
              <c:showVal val="0"/>
              <c:showCatName val="0"/>
              <c:showSerName val="0"/>
              <c:showPercent val="1"/>
              <c:showBubbleSize val="0"/>
            </c:dLbl>
            <c:dLbl>
              <c:idx val="2"/>
              <c:layout>
                <c:manualLayout>
                  <c:x val="1.6888523106487731E-2"/>
                  <c:y val="0.10911330139676596"/>
                </c:manualLayout>
              </c:layout>
              <c:dLblPos val="bestFit"/>
              <c:showLegendKey val="0"/>
              <c:showVal val="0"/>
              <c:showCatName val="0"/>
              <c:showSerName val="0"/>
              <c:showPercent val="1"/>
              <c:showBubbleSize val="0"/>
            </c:dLbl>
            <c:numFmt formatCode="0.0%" sourceLinked="0"/>
            <c:spPr>
              <a:noFill/>
              <a:ln w="25400">
                <a:noFill/>
              </a:ln>
            </c:spPr>
            <c:txPr>
              <a:bodyPr/>
              <a:lstStyle/>
              <a:p>
                <a:pPr>
                  <a:defRPr sz="1000" b="1" i="0" u="none" strike="noStrike" baseline="0">
                    <a:solidFill>
                      <a:srgbClr val="FFFFFF"/>
                    </a:solidFill>
                    <a:latin typeface="Calibri"/>
                    <a:ea typeface="Calibri"/>
                    <a:cs typeface="Calibri"/>
                  </a:defRPr>
                </a:pPr>
                <a:endParaRPr lang="en-US"/>
              </a:p>
            </c:txPr>
            <c:showLegendKey val="0"/>
            <c:showVal val="0"/>
            <c:showCatName val="0"/>
            <c:showSerName val="0"/>
            <c:showPercent val="1"/>
            <c:showBubbleSize val="0"/>
            <c:showLeaderLines val="0"/>
          </c:dLbls>
          <c:cat>
            <c:strRef>
              <c:f>GovFinance!$A$7:$A$9</c:f>
              <c:strCache>
                <c:ptCount val="3"/>
                <c:pt idx="0">
                  <c:v>Petroleum royalties and tax revenue</c:v>
                </c:pt>
                <c:pt idx="1">
                  <c:v>Department collections revenue</c:v>
                </c:pt>
                <c:pt idx="2">
                  <c:v>Capital revenue</c:v>
                </c:pt>
              </c:strCache>
            </c:strRef>
          </c:cat>
          <c:val>
            <c:numRef>
              <c:f>GovFinance!$E$7:$E$9</c:f>
              <c:numCache>
                <c:formatCode>0.0</c:formatCode>
                <c:ptCount val="3"/>
                <c:pt idx="0">
                  <c:v>90.56367531463394</c:v>
                </c:pt>
                <c:pt idx="1">
                  <c:v>6.5000677569024017</c:v>
                </c:pt>
                <c:pt idx="2">
                  <c:v>2.9362569284636608</c:v>
                </c:pt>
              </c:numCache>
            </c:numRef>
          </c:val>
        </c:ser>
        <c:dLbls>
          <c:showLegendKey val="0"/>
          <c:showVal val="0"/>
          <c:showCatName val="0"/>
          <c:showSerName val="0"/>
          <c:showPercent val="0"/>
          <c:showBubbleSize val="0"/>
          <c:showLeaderLines val="0"/>
        </c:dLbls>
        <c:firstSliceAng val="0"/>
      </c:pieChart>
      <c:spPr>
        <a:noFill/>
        <a:ln w="25400">
          <a:noFill/>
        </a:ln>
      </c:spPr>
    </c:plotArea>
    <c:legend>
      <c:legendPos val="r"/>
      <c:layout>
        <c:manualLayout>
          <c:xMode val="edge"/>
          <c:yMode val="edge"/>
          <c:wMode val="edge"/>
          <c:hMode val="edge"/>
          <c:x val="0.58988319143033952"/>
          <c:y val="0.27639614355136299"/>
          <c:w val="0.90195062202590537"/>
          <c:h val="0.77221278033315144"/>
        </c:manualLayout>
      </c:layout>
      <c:overlay val="0"/>
      <c:txPr>
        <a:bodyPr/>
        <a:lstStyle/>
        <a:p>
          <a:pPr>
            <a:defRPr sz="650"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955" l="0.70000000000000062" r="0.70000000000000062" t="0.7500000000000095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chart" Target="../charts/chart38.xml"/><Relationship Id="rId1" Type="http://schemas.openxmlformats.org/officeDocument/2006/relationships/chart" Target="../charts/chart37.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46.xml"/><Relationship Id="rId3" Type="http://schemas.openxmlformats.org/officeDocument/2006/relationships/chart" Target="../charts/chart41.xml"/><Relationship Id="rId7" Type="http://schemas.openxmlformats.org/officeDocument/2006/relationships/chart" Target="../charts/chart45.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5" Type="http://schemas.openxmlformats.org/officeDocument/2006/relationships/chart" Target="../charts/chart51.xml"/><Relationship Id="rId4" Type="http://schemas.openxmlformats.org/officeDocument/2006/relationships/chart" Target="../charts/chart50.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chart" Target="../charts/chart5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228</xdr:row>
      <xdr:rowOff>28575</xdr:rowOff>
    </xdr:from>
    <xdr:to>
      <xdr:col>3</xdr:col>
      <xdr:colOff>304800</xdr:colOff>
      <xdr:row>242</xdr:row>
      <xdr:rowOff>76200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254</xdr:row>
      <xdr:rowOff>19050</xdr:rowOff>
    </xdr:from>
    <xdr:to>
      <xdr:col>3</xdr:col>
      <xdr:colOff>276225</xdr:colOff>
      <xdr:row>268</xdr:row>
      <xdr:rowOff>133350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51</xdr:row>
      <xdr:rowOff>57150</xdr:rowOff>
    </xdr:from>
    <xdr:to>
      <xdr:col>4</xdr:col>
      <xdr:colOff>723900</xdr:colOff>
      <xdr:row>77</xdr:row>
      <xdr:rowOff>28575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0.01892</cdr:x>
      <cdr:y>0.0597</cdr:y>
    </cdr:from>
    <cdr:to>
      <cdr:x>0.05428</cdr:x>
      <cdr:y>0.42306</cdr:y>
    </cdr:to>
    <cdr:sp macro="" textlink="">
      <cdr:nvSpPr>
        <cdr:cNvPr id="2" name="TextBox 1"/>
        <cdr:cNvSpPr txBox="1"/>
      </cdr:nvSpPr>
      <cdr:spPr>
        <a:xfrm xmlns:a="http://schemas.openxmlformats.org/drawingml/2006/main">
          <a:off x="112633" y="271259"/>
          <a:ext cx="210503" cy="1655351"/>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US" sz="1100"/>
            <a:t>Million</a:t>
          </a:r>
          <a:r>
            <a:rPr lang="en-US" sz="1100" baseline="0"/>
            <a:t> AED</a:t>
          </a:r>
          <a:endParaRPr lang="en-US" sz="1100"/>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77</xdr:row>
      <xdr:rowOff>161925</xdr:rowOff>
    </xdr:from>
    <xdr:to>
      <xdr:col>4</xdr:col>
      <xdr:colOff>628650</xdr:colOff>
      <xdr:row>95</xdr:row>
      <xdr:rowOff>57150</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495300</xdr:colOff>
      <xdr:row>128</xdr:row>
      <xdr:rowOff>76200</xdr:rowOff>
    </xdr:from>
    <xdr:to>
      <xdr:col>5</xdr:col>
      <xdr:colOff>19050</xdr:colOff>
      <xdr:row>144</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180</xdr:row>
      <xdr:rowOff>85725</xdr:rowOff>
    </xdr:from>
    <xdr:to>
      <xdr:col>4</xdr:col>
      <xdr:colOff>628650</xdr:colOff>
      <xdr:row>198</xdr:row>
      <xdr:rowOff>76200</xdr:rowOff>
    </xdr:to>
    <xdr:graphicFrame macro="">
      <xdr:nvGraphicFramePr>
        <xdr:cNvPr id="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130</xdr:row>
      <xdr:rowOff>76200</xdr:rowOff>
    </xdr:from>
    <xdr:to>
      <xdr:col>4</xdr:col>
      <xdr:colOff>571500</xdr:colOff>
      <xdr:row>145</xdr:row>
      <xdr:rowOff>104775</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57150</xdr:rowOff>
    </xdr:from>
    <xdr:to>
      <xdr:col>4</xdr:col>
      <xdr:colOff>676275</xdr:colOff>
      <xdr:row>54</xdr:row>
      <xdr:rowOff>19050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152400</xdr:colOff>
      <xdr:row>156</xdr:row>
      <xdr:rowOff>142875</xdr:rowOff>
    </xdr:from>
    <xdr:to>
      <xdr:col>4</xdr:col>
      <xdr:colOff>247650</xdr:colOff>
      <xdr:row>171</xdr:row>
      <xdr:rowOff>95250</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202</xdr:row>
      <xdr:rowOff>9525</xdr:rowOff>
    </xdr:from>
    <xdr:to>
      <xdr:col>4</xdr:col>
      <xdr:colOff>161925</xdr:colOff>
      <xdr:row>216</xdr:row>
      <xdr:rowOff>152400</xdr:rowOff>
    </xdr:to>
    <xdr:graphicFrame macro="">
      <xdr:nvGraphicFramePr>
        <xdr:cNvPr id="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66675</xdr:colOff>
      <xdr:row>172</xdr:row>
      <xdr:rowOff>142875</xdr:rowOff>
    </xdr:from>
    <xdr:to>
      <xdr:col>4</xdr:col>
      <xdr:colOff>152400</xdr:colOff>
      <xdr:row>188</xdr:row>
      <xdr:rowOff>57150</xdr:rowOff>
    </xdr:to>
    <xdr:pic>
      <xdr:nvPicPr>
        <xdr:cNvPr id="6" name="Picture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40862250"/>
          <a:ext cx="5476875"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55</xdr:row>
      <xdr:rowOff>142875</xdr:rowOff>
    </xdr:from>
    <xdr:to>
      <xdr:col>4</xdr:col>
      <xdr:colOff>152400</xdr:colOff>
      <xdr:row>69</xdr:row>
      <xdr:rowOff>123825</xdr:rowOff>
    </xdr:to>
    <xdr:pic>
      <xdr:nvPicPr>
        <xdr:cNvPr id="7" name="Picture 6"/>
        <xdr:cNvPicPr>
          <a:picLocks noChangeAspect="1"/>
        </xdr:cNvPicPr>
      </xdr:nvPicPr>
      <xdr:blipFill>
        <a:blip xmlns:r="http://schemas.openxmlformats.org/officeDocument/2006/relationships" r:embed="rId6"/>
        <a:stretch>
          <a:fillRect/>
        </a:stretch>
      </xdr:blipFill>
      <xdr:spPr>
        <a:xfrm>
          <a:off x="285750" y="15506700"/>
          <a:ext cx="5257800" cy="26479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51</xdr:row>
      <xdr:rowOff>133350</xdr:rowOff>
    </xdr:from>
    <xdr:to>
      <xdr:col>2</xdr:col>
      <xdr:colOff>533400</xdr:colOff>
      <xdr:row>66</xdr:row>
      <xdr:rowOff>19050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67</xdr:row>
      <xdr:rowOff>180975</xdr:rowOff>
    </xdr:from>
    <xdr:to>
      <xdr:col>4</xdr:col>
      <xdr:colOff>142875</xdr:colOff>
      <xdr:row>83</xdr:row>
      <xdr:rowOff>104775</xdr:rowOff>
    </xdr:to>
    <xdr:pic>
      <xdr:nvPicPr>
        <xdr:cNvPr id="3"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12944475"/>
          <a:ext cx="25146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28575</xdr:colOff>
      <xdr:row>153</xdr:row>
      <xdr:rowOff>85725</xdr:rowOff>
    </xdr:from>
    <xdr:to>
      <xdr:col>5</xdr:col>
      <xdr:colOff>0</xdr:colOff>
      <xdr:row>167</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80</xdr:row>
      <xdr:rowOff>161925</xdr:rowOff>
    </xdr:from>
    <xdr:to>
      <xdr:col>4</xdr:col>
      <xdr:colOff>571500</xdr:colOff>
      <xdr:row>96</xdr:row>
      <xdr:rowOff>19050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5401925"/>
          <a:ext cx="2962275"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0.07341</cdr:x>
      <cdr:y>0.21007</cdr:y>
    </cdr:from>
    <cdr:to>
      <cdr:x>0.1245</cdr:x>
      <cdr:y>0.76215</cdr:y>
    </cdr:to>
    <cdr:sp macro="" textlink="">
      <cdr:nvSpPr>
        <cdr:cNvPr id="2" name="TextBox 1"/>
        <cdr:cNvSpPr txBox="1"/>
      </cdr:nvSpPr>
      <cdr:spPr>
        <a:xfrm xmlns:a="http://schemas.openxmlformats.org/drawingml/2006/main">
          <a:off x="409068" y="576273"/>
          <a:ext cx="284680" cy="1514466"/>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US" sz="1100"/>
            <a:t>Thousand AED</a:t>
          </a:r>
        </a:p>
      </cdr:txBody>
    </cdr:sp>
  </cdr:relSizeAnchor>
</c:userShapes>
</file>

<file path=xl/drawings/drawing17.xml><?xml version="1.0" encoding="utf-8"?>
<xdr:wsDr xmlns:xdr="http://schemas.openxmlformats.org/drawingml/2006/spreadsheetDrawing" xmlns:a="http://schemas.openxmlformats.org/drawingml/2006/main">
  <xdr:twoCellAnchor>
    <xdr:from>
      <xdr:col>1</xdr:col>
      <xdr:colOff>0</xdr:colOff>
      <xdr:row>7</xdr:row>
      <xdr:rowOff>0</xdr:rowOff>
    </xdr:from>
    <xdr:to>
      <xdr:col>2</xdr:col>
      <xdr:colOff>857250</xdr:colOff>
      <xdr:row>22</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608540</xdr:colOff>
      <xdr:row>7</xdr:row>
      <xdr:rowOff>17992</xdr:rowOff>
    </xdr:from>
    <xdr:to>
      <xdr:col>5</xdr:col>
      <xdr:colOff>31750</xdr:colOff>
      <xdr:row>22</xdr:row>
      <xdr:rowOff>141817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19050</xdr:colOff>
      <xdr:row>137</xdr:row>
      <xdr:rowOff>28575</xdr:rowOff>
    </xdr:from>
    <xdr:to>
      <xdr:col>5</xdr:col>
      <xdr:colOff>314325</xdr:colOff>
      <xdr:row>152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158</xdr:row>
      <xdr:rowOff>76200</xdr:rowOff>
    </xdr:from>
    <xdr:to>
      <xdr:col>5</xdr:col>
      <xdr:colOff>314325</xdr:colOff>
      <xdr:row>173</xdr:row>
      <xdr:rowOff>4764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302</xdr:row>
      <xdr:rowOff>61912</xdr:rowOff>
    </xdr:from>
    <xdr:to>
      <xdr:col>4</xdr:col>
      <xdr:colOff>790575</xdr:colOff>
      <xdr:row>316</xdr:row>
      <xdr:rowOff>138112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21166</xdr:colOff>
      <xdr:row>6</xdr:row>
      <xdr:rowOff>10583</xdr:rowOff>
    </xdr:from>
    <xdr:to>
      <xdr:col>5</xdr:col>
      <xdr:colOff>74083</xdr:colOff>
      <xdr:row>19</xdr:row>
      <xdr:rowOff>158752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209550</xdr:colOff>
      <xdr:row>32</xdr:row>
      <xdr:rowOff>9525</xdr:rowOff>
    </xdr:from>
    <xdr:to>
      <xdr:col>1</xdr:col>
      <xdr:colOff>381000</xdr:colOff>
      <xdr:row>32</xdr:row>
      <xdr:rowOff>95250</xdr:rowOff>
    </xdr:to>
    <xdr:sp macro="" textlink="">
      <xdr:nvSpPr>
        <xdr:cNvPr id="2" name="Rectangle 1"/>
        <xdr:cNvSpPr>
          <a:spLocks noChangeArrowheads="1"/>
        </xdr:cNvSpPr>
      </xdr:nvSpPr>
      <xdr:spPr bwMode="auto">
        <a:xfrm>
          <a:off x="819150" y="6677025"/>
          <a:ext cx="171450" cy="85725"/>
        </a:xfrm>
        <a:prstGeom prst="rect">
          <a:avLst/>
        </a:prstGeom>
        <a:noFill/>
        <a:ln w="9525" algn="ctr">
          <a:noFill/>
          <a:round/>
          <a:headEnd/>
          <a:tailEnd/>
        </a:ln>
      </xdr:spPr>
    </xdr:sp>
    <xdr:clientData/>
  </xdr:twoCellAnchor>
  <xdr:twoCellAnchor>
    <xdr:from>
      <xdr:col>5</xdr:col>
      <xdr:colOff>438150</xdr:colOff>
      <xdr:row>32</xdr:row>
      <xdr:rowOff>47625</xdr:rowOff>
    </xdr:from>
    <xdr:to>
      <xdr:col>5</xdr:col>
      <xdr:colOff>609600</xdr:colOff>
      <xdr:row>32</xdr:row>
      <xdr:rowOff>133350</xdr:rowOff>
    </xdr:to>
    <xdr:sp macro="" textlink="">
      <xdr:nvSpPr>
        <xdr:cNvPr id="3" name="Rectangle 2"/>
        <xdr:cNvSpPr>
          <a:spLocks noChangeArrowheads="1"/>
        </xdr:cNvSpPr>
      </xdr:nvSpPr>
      <xdr:spPr bwMode="auto">
        <a:xfrm>
          <a:off x="3486150" y="6715125"/>
          <a:ext cx="171450" cy="85725"/>
        </a:xfrm>
        <a:prstGeom prst="rect">
          <a:avLst/>
        </a:prstGeom>
        <a:noFill/>
        <a:ln w="9525" algn="ctr">
          <a:noFill/>
          <a:round/>
          <a:headEnd/>
          <a:tailEnd/>
        </a:ln>
      </xdr:spPr>
    </xdr:sp>
    <xdr:clientData/>
  </xdr:twoCellAnchor>
  <xdr:twoCellAnchor>
    <xdr:from>
      <xdr:col>1</xdr:col>
      <xdr:colOff>209550</xdr:colOff>
      <xdr:row>32</xdr:row>
      <xdr:rowOff>9525</xdr:rowOff>
    </xdr:from>
    <xdr:to>
      <xdr:col>1</xdr:col>
      <xdr:colOff>381000</xdr:colOff>
      <xdr:row>32</xdr:row>
      <xdr:rowOff>95250</xdr:rowOff>
    </xdr:to>
    <xdr:sp macro="" textlink="">
      <xdr:nvSpPr>
        <xdr:cNvPr id="4" name="Rectangle 3"/>
        <xdr:cNvSpPr>
          <a:spLocks noChangeArrowheads="1"/>
        </xdr:cNvSpPr>
      </xdr:nvSpPr>
      <xdr:spPr bwMode="auto">
        <a:xfrm>
          <a:off x="819150" y="6677025"/>
          <a:ext cx="171450" cy="85725"/>
        </a:xfrm>
        <a:prstGeom prst="rect">
          <a:avLst/>
        </a:prstGeom>
        <a:noFill/>
        <a:ln w="9525" algn="ctr">
          <a:noFill/>
          <a:round/>
          <a:headEnd/>
          <a:tailEnd/>
        </a:ln>
      </xdr:spPr>
    </xdr:sp>
    <xdr:clientData/>
  </xdr:twoCellAnchor>
  <xdr:twoCellAnchor>
    <xdr:from>
      <xdr:col>5</xdr:col>
      <xdr:colOff>438150</xdr:colOff>
      <xdr:row>32</xdr:row>
      <xdr:rowOff>47625</xdr:rowOff>
    </xdr:from>
    <xdr:to>
      <xdr:col>5</xdr:col>
      <xdr:colOff>609600</xdr:colOff>
      <xdr:row>32</xdr:row>
      <xdr:rowOff>133350</xdr:rowOff>
    </xdr:to>
    <xdr:sp macro="" textlink="">
      <xdr:nvSpPr>
        <xdr:cNvPr id="5" name="Rectangle 4"/>
        <xdr:cNvSpPr>
          <a:spLocks noChangeArrowheads="1"/>
        </xdr:cNvSpPr>
      </xdr:nvSpPr>
      <xdr:spPr bwMode="auto">
        <a:xfrm>
          <a:off x="3486150" y="6715125"/>
          <a:ext cx="171450" cy="85725"/>
        </a:xfrm>
        <a:prstGeom prst="rect">
          <a:avLst/>
        </a:prstGeom>
        <a:noFill/>
        <a:ln w="9525" algn="ctr">
          <a:noFill/>
          <a:round/>
          <a:headEnd/>
          <a:tailEnd/>
        </a:ln>
      </xdr:spPr>
    </xdr:sp>
    <xdr:clientData/>
  </xdr:twoCellAnchor>
  <xdr:twoCellAnchor>
    <xdr:from>
      <xdr:col>1</xdr:col>
      <xdr:colOff>238125</xdr:colOff>
      <xdr:row>37</xdr:row>
      <xdr:rowOff>171450</xdr:rowOff>
    </xdr:from>
    <xdr:to>
      <xdr:col>1</xdr:col>
      <xdr:colOff>409575</xdr:colOff>
      <xdr:row>38</xdr:row>
      <xdr:rowOff>76200</xdr:rowOff>
    </xdr:to>
    <xdr:sp macro="" textlink="">
      <xdr:nvSpPr>
        <xdr:cNvPr id="6" name="Rectangle 5"/>
        <xdr:cNvSpPr>
          <a:spLocks noChangeArrowheads="1"/>
        </xdr:cNvSpPr>
      </xdr:nvSpPr>
      <xdr:spPr bwMode="auto">
        <a:xfrm>
          <a:off x="847725" y="7791450"/>
          <a:ext cx="171450" cy="95250"/>
        </a:xfrm>
        <a:prstGeom prst="rect">
          <a:avLst/>
        </a:prstGeom>
        <a:noFill/>
        <a:ln w="9525" algn="ctr">
          <a:noFill/>
          <a:round/>
          <a:headEnd/>
          <a:tailEnd/>
        </a:ln>
      </xdr:spPr>
    </xdr:sp>
    <xdr:clientData/>
  </xdr:twoCellAnchor>
  <xdr:twoCellAnchor>
    <xdr:from>
      <xdr:col>1</xdr:col>
      <xdr:colOff>0</xdr:colOff>
      <xdr:row>53</xdr:row>
      <xdr:rowOff>38100</xdr:rowOff>
    </xdr:from>
    <xdr:to>
      <xdr:col>4</xdr:col>
      <xdr:colOff>727076</xdr:colOff>
      <xdr:row>67</xdr:row>
      <xdr:rowOff>163513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178</xdr:row>
      <xdr:rowOff>57151</xdr:rowOff>
    </xdr:from>
    <xdr:to>
      <xdr:col>4</xdr:col>
      <xdr:colOff>711200</xdr:colOff>
      <xdr:row>191</xdr:row>
      <xdr:rowOff>142876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104776</xdr:colOff>
      <xdr:row>196</xdr:row>
      <xdr:rowOff>95249</xdr:rowOff>
    </xdr:from>
    <xdr:to>
      <xdr:col>5</xdr:col>
      <xdr:colOff>57150</xdr:colOff>
      <xdr:row>211</xdr:row>
      <xdr:rowOff>114299</xdr:rowOff>
    </xdr:to>
    <xdr:pic>
      <xdr:nvPicPr>
        <xdr:cNvPr id="9" name="Picture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376" y="38004749"/>
          <a:ext cx="2390774" cy="287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505</xdr:row>
      <xdr:rowOff>85725</xdr:rowOff>
    </xdr:from>
    <xdr:to>
      <xdr:col>4</xdr:col>
      <xdr:colOff>476249</xdr:colOff>
      <xdr:row>518</xdr:row>
      <xdr:rowOff>104775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0.01572</cdr:x>
      <cdr:y>0.24419</cdr:y>
    </cdr:from>
    <cdr:to>
      <cdr:x>0.05108</cdr:x>
      <cdr:y>0.60853</cdr:y>
    </cdr:to>
    <cdr:sp macro="" textlink="">
      <cdr:nvSpPr>
        <cdr:cNvPr id="2" name="TextBox 1"/>
        <cdr:cNvSpPr txBox="1"/>
      </cdr:nvSpPr>
      <cdr:spPr>
        <a:xfrm xmlns:a="http://schemas.openxmlformats.org/drawingml/2006/main">
          <a:off x="76200" y="600075"/>
          <a:ext cx="171450" cy="89535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US" sz="1100"/>
            <a:t>Million</a:t>
          </a:r>
          <a:r>
            <a:rPr lang="en-US" sz="1100" baseline="0"/>
            <a:t> AED</a:t>
          </a:r>
          <a:endParaRPr lang="en-US" sz="1100"/>
        </a:p>
      </cdr:txBody>
    </cdr:sp>
  </cdr:relSizeAnchor>
</c:userShapes>
</file>

<file path=xl/drawings/drawing20.xml><?xml version="1.0" encoding="utf-8"?>
<c:userShapes xmlns:c="http://schemas.openxmlformats.org/drawingml/2006/chart">
  <cdr:relSizeAnchor xmlns:cdr="http://schemas.openxmlformats.org/drawingml/2006/chartDrawing">
    <cdr:from>
      <cdr:x>0.00919</cdr:x>
      <cdr:y>0.01527</cdr:y>
    </cdr:from>
    <cdr:to>
      <cdr:x>0.09552</cdr:x>
      <cdr:y>0.09741</cdr:y>
    </cdr:to>
    <cdr:sp macro="" textlink="">
      <cdr:nvSpPr>
        <cdr:cNvPr id="2" name="TextBox 1"/>
        <cdr:cNvSpPr txBox="1"/>
      </cdr:nvSpPr>
      <cdr:spPr>
        <a:xfrm xmlns:a="http://schemas.openxmlformats.org/drawingml/2006/main">
          <a:off x="44905" y="38099"/>
          <a:ext cx="421818" cy="2049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66674</xdr:colOff>
      <xdr:row>17</xdr:row>
      <xdr:rowOff>19050</xdr:rowOff>
    </xdr:from>
    <xdr:to>
      <xdr:col>5</xdr:col>
      <xdr:colOff>266699</xdr:colOff>
      <xdr:row>32</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273</xdr:row>
      <xdr:rowOff>76200</xdr:rowOff>
    </xdr:from>
    <xdr:to>
      <xdr:col>4</xdr:col>
      <xdr:colOff>330846</xdr:colOff>
      <xdr:row>288</xdr:row>
      <xdr:rowOff>155350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19049</xdr:colOff>
      <xdr:row>55</xdr:row>
      <xdr:rowOff>23811</xdr:rowOff>
    </xdr:from>
    <xdr:to>
      <xdr:col>7</xdr:col>
      <xdr:colOff>952499</xdr:colOff>
      <xdr:row>74</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34637</xdr:colOff>
      <xdr:row>98</xdr:row>
      <xdr:rowOff>25978</xdr:rowOff>
    </xdr:from>
    <xdr:to>
      <xdr:col>4</xdr:col>
      <xdr:colOff>640773</xdr:colOff>
      <xdr:row>111</xdr:row>
      <xdr:rowOff>181842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71437</xdr:rowOff>
    </xdr:from>
    <xdr:to>
      <xdr:col>4</xdr:col>
      <xdr:colOff>619125</xdr:colOff>
      <xdr:row>18</xdr:row>
      <xdr:rowOff>147637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13</xdr:row>
      <xdr:rowOff>128587</xdr:rowOff>
    </xdr:from>
    <xdr:to>
      <xdr:col>3</xdr:col>
      <xdr:colOff>666750</xdr:colOff>
      <xdr:row>27</xdr:row>
      <xdr:rowOff>180975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663</xdr:row>
      <xdr:rowOff>95249</xdr:rowOff>
    </xdr:from>
    <xdr:to>
      <xdr:col>4</xdr:col>
      <xdr:colOff>171449</xdr:colOff>
      <xdr:row>677</xdr:row>
      <xdr:rowOff>133349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555</xdr:row>
      <xdr:rowOff>161925</xdr:rowOff>
    </xdr:from>
    <xdr:to>
      <xdr:col>5</xdr:col>
      <xdr:colOff>590550</xdr:colOff>
      <xdr:row>569</xdr:row>
      <xdr:rowOff>19050</xdr:rowOff>
    </xdr:to>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13033175"/>
          <a:ext cx="6105525"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63499</xdr:colOff>
      <xdr:row>518</xdr:row>
      <xdr:rowOff>41272</xdr:rowOff>
    </xdr:from>
    <xdr:to>
      <xdr:col>4</xdr:col>
      <xdr:colOff>1100667</xdr:colOff>
      <xdr:row>532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127001</xdr:colOff>
      <xdr:row>680</xdr:row>
      <xdr:rowOff>42335</xdr:rowOff>
    </xdr:from>
    <xdr:to>
      <xdr:col>4</xdr:col>
      <xdr:colOff>677332</xdr:colOff>
      <xdr:row>693</xdr:row>
      <xdr:rowOff>92075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76728</xdr:colOff>
      <xdr:row>218</xdr:row>
      <xdr:rowOff>84667</xdr:rowOff>
    </xdr:from>
    <xdr:to>
      <xdr:col>4</xdr:col>
      <xdr:colOff>994833</xdr:colOff>
      <xdr:row>230</xdr:row>
      <xdr:rowOff>66675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84665</xdr:colOff>
      <xdr:row>62</xdr:row>
      <xdr:rowOff>51857</xdr:rowOff>
    </xdr:from>
    <xdr:to>
      <xdr:col>4</xdr:col>
      <xdr:colOff>433916</xdr:colOff>
      <xdr:row>75</xdr:row>
      <xdr:rowOff>148167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158752</xdr:colOff>
      <xdr:row>161</xdr:row>
      <xdr:rowOff>125941</xdr:rowOff>
    </xdr:from>
    <xdr:to>
      <xdr:col>4</xdr:col>
      <xdr:colOff>0</xdr:colOff>
      <xdr:row>176</xdr:row>
      <xdr:rowOff>11641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126999</xdr:colOff>
      <xdr:row>242</xdr:row>
      <xdr:rowOff>122765</xdr:rowOff>
    </xdr:from>
    <xdr:to>
      <xdr:col>4</xdr:col>
      <xdr:colOff>656167</xdr:colOff>
      <xdr:row>257</xdr:row>
      <xdr:rowOff>8465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42333</xdr:colOff>
      <xdr:row>500</xdr:row>
      <xdr:rowOff>148166</xdr:rowOff>
    </xdr:from>
    <xdr:to>
      <xdr:col>4</xdr:col>
      <xdr:colOff>1047749</xdr:colOff>
      <xdr:row>514</xdr:row>
      <xdr:rowOff>106891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21168</xdr:colOff>
      <xdr:row>116</xdr:row>
      <xdr:rowOff>105834</xdr:rowOff>
    </xdr:from>
    <xdr:to>
      <xdr:col>4</xdr:col>
      <xdr:colOff>1143000</xdr:colOff>
      <xdr:row>130</xdr:row>
      <xdr:rowOff>128056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42333</xdr:colOff>
      <xdr:row>42</xdr:row>
      <xdr:rowOff>179917</xdr:rowOff>
    </xdr:from>
    <xdr:to>
      <xdr:col>4</xdr:col>
      <xdr:colOff>804333</xdr:colOff>
      <xdr:row>60</xdr:row>
      <xdr:rowOff>154517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242</xdr:row>
      <xdr:rowOff>150284</xdr:rowOff>
    </xdr:from>
    <xdr:to>
      <xdr:col>4</xdr:col>
      <xdr:colOff>514349</xdr:colOff>
      <xdr:row>257</xdr:row>
      <xdr:rowOff>159810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105834</xdr:colOff>
      <xdr:row>455</xdr:row>
      <xdr:rowOff>137584</xdr:rowOff>
    </xdr:from>
    <xdr:to>
      <xdr:col>4</xdr:col>
      <xdr:colOff>698500</xdr:colOff>
      <xdr:row>468</xdr:row>
      <xdr:rowOff>153362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74083</xdr:colOff>
      <xdr:row>150</xdr:row>
      <xdr:rowOff>148166</xdr:rowOff>
    </xdr:from>
    <xdr:to>
      <xdr:col>4</xdr:col>
      <xdr:colOff>635000</xdr:colOff>
      <xdr:row>168</xdr:row>
      <xdr:rowOff>99098</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52918</xdr:colOff>
      <xdr:row>21</xdr:row>
      <xdr:rowOff>10584</xdr:rowOff>
    </xdr:from>
    <xdr:to>
      <xdr:col>4</xdr:col>
      <xdr:colOff>783168</xdr:colOff>
      <xdr:row>37</xdr:row>
      <xdr:rowOff>592666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85725</xdr:colOff>
      <xdr:row>159</xdr:row>
      <xdr:rowOff>168012</xdr:rowOff>
    </xdr:from>
    <xdr:to>
      <xdr:col>4</xdr:col>
      <xdr:colOff>685800</xdr:colOff>
      <xdr:row>175</xdr:row>
      <xdr:rowOff>52918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256</xdr:row>
      <xdr:rowOff>0</xdr:rowOff>
    </xdr:from>
    <xdr:to>
      <xdr:col>4</xdr:col>
      <xdr:colOff>523875</xdr:colOff>
      <xdr:row>269</xdr:row>
      <xdr:rowOff>180975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93928</xdr:colOff>
      <xdr:row>335</xdr:row>
      <xdr:rowOff>97367</xdr:rowOff>
    </xdr:from>
    <xdr:to>
      <xdr:col>4</xdr:col>
      <xdr:colOff>638175</xdr:colOff>
      <xdr:row>347</xdr:row>
      <xdr:rowOff>152400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211666</xdr:colOff>
      <xdr:row>434</xdr:row>
      <xdr:rowOff>179917</xdr:rowOff>
    </xdr:from>
    <xdr:to>
      <xdr:col>4</xdr:col>
      <xdr:colOff>733424</xdr:colOff>
      <xdr:row>446</xdr:row>
      <xdr:rowOff>158750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0.01581</cdr:x>
      <cdr:y>0.24803</cdr:y>
    </cdr:from>
    <cdr:to>
      <cdr:x>0.05138</cdr:x>
      <cdr:y>0.61811</cdr:y>
    </cdr:to>
    <cdr:sp macro="" textlink="">
      <cdr:nvSpPr>
        <cdr:cNvPr id="2" name="TextBox 1"/>
        <cdr:cNvSpPr txBox="1"/>
      </cdr:nvSpPr>
      <cdr:spPr>
        <a:xfrm xmlns:a="http://schemas.openxmlformats.org/drawingml/2006/main">
          <a:off x="76200" y="600075"/>
          <a:ext cx="171450" cy="895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0.01252</cdr:x>
      <cdr:y>0.27297</cdr:y>
    </cdr:from>
    <cdr:to>
      <cdr:x>0.04809</cdr:x>
      <cdr:y>0.64304</cdr:y>
    </cdr:to>
    <cdr:sp macro="" textlink="">
      <cdr:nvSpPr>
        <cdr:cNvPr id="3" name="TextBox 1"/>
        <cdr:cNvSpPr txBox="1"/>
      </cdr:nvSpPr>
      <cdr:spPr>
        <a:xfrm xmlns:a="http://schemas.openxmlformats.org/drawingml/2006/main">
          <a:off x="60325" y="660400"/>
          <a:ext cx="171450" cy="89535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t>Million</a:t>
          </a:r>
          <a:r>
            <a:rPr lang="en-US" sz="1100" baseline="0"/>
            <a:t> AED</a:t>
          </a:r>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30</xdr:row>
      <xdr:rowOff>47625</xdr:rowOff>
    </xdr:from>
    <xdr:to>
      <xdr:col>4</xdr:col>
      <xdr:colOff>190500</xdr:colOff>
      <xdr:row>43</xdr:row>
      <xdr:rowOff>28575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0.05027</cdr:x>
      <cdr:y>0.43487</cdr:y>
    </cdr:from>
    <cdr:to>
      <cdr:x>0.2583</cdr:x>
      <cdr:y>0.5296</cdr:y>
    </cdr:to>
    <cdr:sp macro="" textlink="">
      <cdr:nvSpPr>
        <cdr:cNvPr id="2" name="TextBox 1"/>
        <cdr:cNvSpPr txBox="1"/>
      </cdr:nvSpPr>
      <cdr:spPr>
        <a:xfrm xmlns:a="http://schemas.openxmlformats.org/drawingml/2006/main">
          <a:off x="280647" y="1049452"/>
          <a:ext cx="1161288" cy="228600"/>
        </a:xfrm>
        <a:prstGeom xmlns:a="http://schemas.openxmlformats.org/drawingml/2006/main" prst="rect">
          <a:avLst/>
        </a:prstGeom>
        <a:solidFill xmlns:a="http://schemas.openxmlformats.org/drawingml/2006/main">
          <a:srgbClr val="828182"/>
        </a:solidFill>
      </cdr:spPr>
      <cdr:txBody>
        <a:bodyPr xmlns:a="http://schemas.openxmlformats.org/drawingml/2006/main" wrap="square" rtlCol="0" anchor="ctr"/>
        <a:lstStyle xmlns:a="http://schemas.openxmlformats.org/drawingml/2006/main"/>
        <a:p xmlns:a="http://schemas.openxmlformats.org/drawingml/2006/main">
          <a:pPr algn="l"/>
          <a:r>
            <a:rPr lang="en-US" sz="1000">
              <a:solidFill>
                <a:schemeClr val="bg1"/>
              </a:solidFill>
            </a:rPr>
            <a:t>Non-oil Exports   </a:t>
          </a:r>
          <a:endParaRPr lang="en-US" sz="1100">
            <a:solidFill>
              <a:schemeClr val="bg1"/>
            </a:solidFill>
          </a:endParaRPr>
        </a:p>
      </cdr:txBody>
    </cdr:sp>
  </cdr:relSizeAnchor>
  <cdr:relSizeAnchor xmlns:cdr="http://schemas.openxmlformats.org/drawingml/2006/chartDrawing">
    <cdr:from>
      <cdr:x>0.04912</cdr:x>
      <cdr:y>0.52765</cdr:y>
    </cdr:from>
    <cdr:to>
      <cdr:x>0.25715</cdr:x>
      <cdr:y>0.62342</cdr:y>
    </cdr:to>
    <cdr:sp macro="" textlink="">
      <cdr:nvSpPr>
        <cdr:cNvPr id="3" name="TextBox 2"/>
        <cdr:cNvSpPr txBox="1"/>
      </cdr:nvSpPr>
      <cdr:spPr>
        <a:xfrm xmlns:a="http://schemas.openxmlformats.org/drawingml/2006/main">
          <a:off x="274205" y="1273339"/>
          <a:ext cx="1161288" cy="231115"/>
        </a:xfrm>
        <a:prstGeom xmlns:a="http://schemas.openxmlformats.org/drawingml/2006/main" prst="rect">
          <a:avLst/>
        </a:prstGeom>
        <a:solidFill xmlns:a="http://schemas.openxmlformats.org/drawingml/2006/main">
          <a:srgbClr val="E63723"/>
        </a:solidFill>
      </cdr:spPr>
      <cdr:txBody>
        <a:bodyPr xmlns:a="http://schemas.openxmlformats.org/drawingml/2006/main" wrap="square" rtlCol="0" anchor="ctr"/>
        <a:lstStyle xmlns:a="http://schemas.openxmlformats.org/drawingml/2006/main"/>
        <a:p xmlns:a="http://schemas.openxmlformats.org/drawingml/2006/main">
          <a:pPr algn="l"/>
          <a:r>
            <a:rPr lang="en-US" sz="1000">
              <a:solidFill>
                <a:schemeClr val="bg1"/>
              </a:solidFill>
            </a:rPr>
            <a:t>Re-exports           </a:t>
          </a:r>
          <a:endParaRPr lang="en-US" sz="1100">
            <a:solidFill>
              <a:schemeClr val="bg1"/>
            </a:solidFill>
          </a:endParaRPr>
        </a:p>
      </cdr:txBody>
    </cdr:sp>
  </cdr:relSizeAnchor>
  <cdr:relSizeAnchor xmlns:cdr="http://schemas.openxmlformats.org/drawingml/2006/chartDrawing">
    <cdr:from>
      <cdr:x>0.04841</cdr:x>
      <cdr:y>0.6263</cdr:y>
    </cdr:from>
    <cdr:to>
      <cdr:x>0.25594</cdr:x>
      <cdr:y>0.72041</cdr:y>
    </cdr:to>
    <cdr:sp macro="" textlink="">
      <cdr:nvSpPr>
        <cdr:cNvPr id="8" name="TextBox 7"/>
        <cdr:cNvSpPr txBox="1"/>
      </cdr:nvSpPr>
      <cdr:spPr>
        <a:xfrm xmlns:a="http://schemas.openxmlformats.org/drawingml/2006/main">
          <a:off x="270222" y="1511404"/>
          <a:ext cx="1158501" cy="227109"/>
        </a:xfrm>
        <a:prstGeom xmlns:a="http://schemas.openxmlformats.org/drawingml/2006/main" prst="rect">
          <a:avLst/>
        </a:prstGeom>
        <a:solidFill xmlns:a="http://schemas.openxmlformats.org/drawingml/2006/main">
          <a:schemeClr val="bg2">
            <a:lumMod val="50000"/>
          </a:schemeClr>
        </a:solidFill>
      </cdr:spPr>
      <cdr:txBody>
        <a:bodyPr xmlns:a="http://schemas.openxmlformats.org/drawingml/2006/main" wrap="square" rtlCol="0" anchor="ctr"/>
        <a:lstStyle xmlns:a="http://schemas.openxmlformats.org/drawingml/2006/main"/>
        <a:p xmlns:a="http://schemas.openxmlformats.org/drawingml/2006/main">
          <a:r>
            <a:rPr lang="en-US" sz="1000">
              <a:solidFill>
                <a:schemeClr val="bg1"/>
              </a:solidFill>
            </a:rPr>
            <a:t>Imports                </a:t>
          </a:r>
          <a:endParaRPr lang="en-US" sz="1100">
            <a:solidFill>
              <a:schemeClr val="bg1"/>
            </a:solidFill>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28575</xdr:colOff>
      <xdr:row>118</xdr:row>
      <xdr:rowOff>0</xdr:rowOff>
    </xdr:from>
    <xdr:to>
      <xdr:col>3</xdr:col>
      <xdr:colOff>828675</xdr:colOff>
      <xdr:row>131</xdr:row>
      <xdr:rowOff>104775</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161</xdr:row>
      <xdr:rowOff>219075</xdr:rowOff>
    </xdr:from>
    <xdr:to>
      <xdr:col>4</xdr:col>
      <xdr:colOff>476250</xdr:colOff>
      <xdr:row>179</xdr:row>
      <xdr:rowOff>66675</xdr:rowOff>
    </xdr:to>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16</xdr:row>
      <xdr:rowOff>0</xdr:rowOff>
    </xdr:from>
    <xdr:to>
      <xdr:col>3</xdr:col>
      <xdr:colOff>152400</xdr:colOff>
      <xdr:row>27</xdr:row>
      <xdr:rowOff>171450</xdr:rowOff>
    </xdr:to>
    <xdr:graphicFrame macro="">
      <xdr:nvGraphicFramePr>
        <xdr:cNvPr id="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47</xdr:row>
      <xdr:rowOff>133350</xdr:rowOff>
    </xdr:from>
    <xdr:to>
      <xdr:col>4</xdr:col>
      <xdr:colOff>209550</xdr:colOff>
      <xdr:row>61</xdr:row>
      <xdr:rowOff>171450</xdr:rowOff>
    </xdr:to>
    <xdr:graphicFrame macro="">
      <xdr:nvGraphicFramePr>
        <xdr:cNvPr id="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82</xdr:row>
      <xdr:rowOff>123825</xdr:rowOff>
    </xdr:from>
    <xdr:to>
      <xdr:col>4</xdr:col>
      <xdr:colOff>9525</xdr:colOff>
      <xdr:row>96</xdr:row>
      <xdr:rowOff>66675</xdr:rowOff>
    </xdr:to>
    <xdr:graphicFrame macro="">
      <xdr:nvGraphicFramePr>
        <xdr:cNvPr id="6"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76200</xdr:rowOff>
    </xdr:from>
    <xdr:to>
      <xdr:col>4</xdr:col>
      <xdr:colOff>466725</xdr:colOff>
      <xdr:row>28</xdr:row>
      <xdr:rowOff>104775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58</xdr:row>
      <xdr:rowOff>47625</xdr:rowOff>
    </xdr:from>
    <xdr:to>
      <xdr:col>4</xdr:col>
      <xdr:colOff>304800</xdr:colOff>
      <xdr:row>70</xdr:row>
      <xdr:rowOff>152400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63</xdr:row>
      <xdr:rowOff>133350</xdr:rowOff>
    </xdr:from>
    <xdr:to>
      <xdr:col>3</xdr:col>
      <xdr:colOff>561975</xdr:colOff>
      <xdr:row>75</xdr:row>
      <xdr:rowOff>133350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95</xdr:row>
      <xdr:rowOff>85725</xdr:rowOff>
    </xdr:from>
    <xdr:to>
      <xdr:col>3</xdr:col>
      <xdr:colOff>695325</xdr:colOff>
      <xdr:row>109</xdr:row>
      <xdr:rowOff>85725</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0.02693</cdr:x>
      <cdr:y>0.12811</cdr:y>
    </cdr:from>
    <cdr:to>
      <cdr:x>0.07181</cdr:x>
      <cdr:y>0.6121</cdr:y>
    </cdr:to>
    <cdr:sp macro="" textlink="">
      <cdr:nvSpPr>
        <cdr:cNvPr id="2" name="TextBox 1"/>
        <cdr:cNvSpPr txBox="1"/>
      </cdr:nvSpPr>
      <cdr:spPr>
        <a:xfrm xmlns:a="http://schemas.openxmlformats.org/drawingml/2006/main">
          <a:off x="142875" y="342900"/>
          <a:ext cx="238125" cy="1295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0.02873</cdr:x>
      <cdr:y>0.12456</cdr:y>
    </cdr:from>
    <cdr:to>
      <cdr:x>0.0772</cdr:x>
      <cdr:y>0.6548</cdr:y>
    </cdr:to>
    <cdr:sp macro="" textlink="">
      <cdr:nvSpPr>
        <cdr:cNvPr id="3" name="TextBox 2"/>
        <cdr:cNvSpPr txBox="1"/>
      </cdr:nvSpPr>
      <cdr:spPr>
        <a:xfrm xmlns:a="http://schemas.openxmlformats.org/drawingml/2006/main">
          <a:off x="152400" y="333375"/>
          <a:ext cx="257175" cy="1419225"/>
        </a:xfrm>
        <a:prstGeom xmlns:a="http://schemas.openxmlformats.org/drawingml/2006/main" prst="rect">
          <a:avLst/>
        </a:prstGeom>
      </cdr:spPr>
      <cdr:txBody>
        <a:bodyPr xmlns:a="http://schemas.openxmlformats.org/drawingml/2006/main" vertOverflow="clip" vert="vert" wrap="square" rtlCol="0" anchor="t" anchorCtr="1"/>
        <a:lstStyle xmlns:a="http://schemas.openxmlformats.org/drawingml/2006/main"/>
        <a:p xmlns:a="http://schemas.openxmlformats.org/drawingml/2006/main">
          <a:r>
            <a:rPr lang="en-US" sz="1100"/>
            <a:t>Million  AED</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albalooshi/Documents/healt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anasser\Desktop\new%20labourforce%20tables\Labour%20force%20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soc"/>
      <sheetName val="Education"/>
      <sheetName val="Health"/>
      <sheetName val="crime"/>
      <sheetName val="Social"/>
      <sheetName val="Culture"/>
      <sheetName val="Sheet3"/>
      <sheetName val="Health (2)"/>
    </sheetNames>
    <sheetDataSet>
      <sheetData sheetId="0"/>
      <sheetData sheetId="1"/>
      <sheetData sheetId="2">
        <row r="21">
          <cell r="I21" t="str">
            <v>Abu Dhabi</v>
          </cell>
          <cell r="J21" t="str">
            <v>Al Ain</v>
          </cell>
          <cell r="K21" t="str">
            <v>Al Gharbia</v>
          </cell>
        </row>
        <row r="22">
          <cell r="H22" t="str">
            <v xml:space="preserve">Hospitals </v>
          </cell>
          <cell r="I22">
            <v>19</v>
          </cell>
          <cell r="J22">
            <v>10</v>
          </cell>
          <cell r="K22">
            <v>6</v>
          </cell>
        </row>
        <row r="23">
          <cell r="H23" t="str">
            <v xml:space="preserve">Health Center </v>
          </cell>
          <cell r="I23">
            <v>348</v>
          </cell>
          <cell r="J23">
            <v>124</v>
          </cell>
          <cell r="K23">
            <v>22</v>
          </cell>
        </row>
        <row r="24">
          <cell r="H24" t="str">
            <v xml:space="preserve">Clinics </v>
          </cell>
          <cell r="I24">
            <v>180</v>
          </cell>
          <cell r="J24">
            <v>81</v>
          </cell>
          <cell r="K24">
            <v>4</v>
          </cell>
        </row>
      </sheetData>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sheetNames>
    <sheetDataSet>
      <sheetData sheetId="0">
        <row r="73">
          <cell r="B73" t="str">
            <v>Males</v>
          </cell>
          <cell r="C73" t="str">
            <v>Females</v>
          </cell>
        </row>
        <row r="87">
          <cell r="A87" t="str">
            <v>15 - 19</v>
          </cell>
          <cell r="B87">
            <v>2800</v>
          </cell>
          <cell r="C87">
            <v>600</v>
          </cell>
        </row>
        <row r="88">
          <cell r="A88" t="str">
            <v>20 - 24</v>
          </cell>
          <cell r="B88">
            <v>15800</v>
          </cell>
          <cell r="C88">
            <v>5400</v>
          </cell>
        </row>
        <row r="89">
          <cell r="A89" t="str">
            <v>25 - 29</v>
          </cell>
          <cell r="B89">
            <v>22100</v>
          </cell>
          <cell r="C89">
            <v>10800</v>
          </cell>
        </row>
        <row r="90">
          <cell r="A90" t="str">
            <v>30 - 34</v>
          </cell>
          <cell r="B90">
            <v>20100</v>
          </cell>
          <cell r="C90">
            <v>9300</v>
          </cell>
        </row>
        <row r="91">
          <cell r="A91" t="str">
            <v>35 - 39</v>
          </cell>
          <cell r="B91">
            <v>13000</v>
          </cell>
          <cell r="C91">
            <v>5700</v>
          </cell>
        </row>
        <row r="92">
          <cell r="A92" t="str">
            <v>40 - 44</v>
          </cell>
          <cell r="B92">
            <v>8400</v>
          </cell>
          <cell r="C92">
            <v>2900</v>
          </cell>
        </row>
        <row r="93">
          <cell r="A93" t="str">
            <v>45 - 49</v>
          </cell>
          <cell r="B93">
            <v>5300</v>
          </cell>
          <cell r="C93">
            <v>1400</v>
          </cell>
        </row>
        <row r="94">
          <cell r="A94" t="str">
            <v>50 - 54</v>
          </cell>
          <cell r="B94">
            <v>3300</v>
          </cell>
          <cell r="C94">
            <v>700</v>
          </cell>
        </row>
        <row r="95">
          <cell r="A95" t="str">
            <v>55 - 59</v>
          </cell>
          <cell r="B95">
            <v>2000</v>
          </cell>
          <cell r="C95">
            <v>400</v>
          </cell>
        </row>
        <row r="96">
          <cell r="A96" t="str">
            <v>60 - 64</v>
          </cell>
          <cell r="B96">
            <v>1100</v>
          </cell>
          <cell r="C96">
            <v>200</v>
          </cell>
        </row>
        <row r="97">
          <cell r="A97" t="str">
            <v>65+</v>
          </cell>
          <cell r="B97">
            <v>700</v>
          </cell>
          <cell r="C97">
            <v>0</v>
          </cell>
        </row>
        <row r="664">
          <cell r="H664" t="str">
            <v xml:space="preserve">Abu Dhabi </v>
          </cell>
          <cell r="I664" t="str">
            <v xml:space="preserve">Al Ain </v>
          </cell>
          <cell r="J664" t="str">
            <v xml:space="preserve"> Al Gharbia</v>
          </cell>
        </row>
        <row r="673">
          <cell r="G673" t="str">
            <v>Male</v>
          </cell>
          <cell r="H673">
            <v>6.8117411452820742E-2</v>
          </cell>
          <cell r="I673">
            <v>8.3359252645274204E-2</v>
          </cell>
          <cell r="J673">
            <v>5.1688671623250818E-2</v>
          </cell>
        </row>
        <row r="674">
          <cell r="G674" t="str">
            <v>Female</v>
          </cell>
          <cell r="H674">
            <v>0.17833217278838651</v>
          </cell>
          <cell r="I674">
            <v>0.31213106380497652</v>
          </cell>
          <cell r="J674">
            <v>0.2782091369209807</v>
          </cell>
        </row>
      </sheetData>
    </sheetDataSet>
  </externalBook>
</externalLink>
</file>

<file path=xl/tables/table1.xml><?xml version="1.0" encoding="utf-8"?>
<table xmlns="http://schemas.openxmlformats.org/spreadsheetml/2006/main" id="2" name="Table133" displayName="Table133" ref="B22:R37" headerRowCount="0" totalsRowShown="0" headerRowDxfId="18" dataDxfId="17">
  <tableColumns count="17">
    <tableColumn id="2" name="Column2" dataDxfId="16"/>
    <tableColumn id="1" name="Column1" dataDxfId="15" dataCellStyle="Normal 2"/>
    <tableColumn id="4" name="Column4" dataDxfId="14"/>
    <tableColumn id="3" name="Column3" dataDxfId="13"/>
    <tableColumn id="14" name="Column14" dataDxfId="12" dataCellStyle="Normal 2"/>
    <tableColumn id="15" name="Column15" dataDxfId="11" dataCellStyle="Normal 2"/>
    <tableColumn id="12" name="Column12" dataDxfId="10" dataCellStyle="Normal 2"/>
    <tableColumn id="13" name="Column13" dataDxfId="9" dataCellStyle="Normal 2"/>
    <tableColumn id="10" name="Column10" dataDxfId="8" dataCellStyle="Normal 2"/>
    <tableColumn id="11" name="Column11" dataDxfId="7" dataCellStyle="Normal 2"/>
    <tableColumn id="8" name="Column8" dataDxfId="6" dataCellStyle="Normal 2"/>
    <tableColumn id="16" name="Column16" dataDxfId="5" dataCellStyle="Normal 2"/>
    <tableColumn id="17" name="Column17" dataDxfId="4" dataCellStyle="Normal 2"/>
    <tableColumn id="9" name="Column9" dataDxfId="3" dataCellStyle="Normal 2"/>
    <tableColumn id="7" name="Column7" dataDxfId="2" dataCellStyle="Normal 2"/>
    <tableColumn id="5" name="Column5" dataDxfId="1" dataCellStyle="Normal 2"/>
    <tableColumn id="6" name="Column6"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01"/>
  <sheetViews>
    <sheetView view="pageBreakPreview" zoomScale="90" zoomScaleSheetLayoutView="90" workbookViewId="0">
      <selection activeCell="D6" sqref="D6"/>
    </sheetView>
  </sheetViews>
  <sheetFormatPr defaultRowHeight="15"/>
  <cols>
    <col min="1" max="1" width="18.7109375" style="907" customWidth="1"/>
    <col min="2" max="5" width="11.7109375" style="907" customWidth="1"/>
    <col min="6" max="16384" width="9.140625" style="907"/>
  </cols>
  <sheetData>
    <row r="1" spans="2:3" ht="39.950000000000003" customHeight="1">
      <c r="B1" s="918" t="s">
        <v>570</v>
      </c>
      <c r="C1" s="909"/>
    </row>
    <row r="2" spans="2:3" ht="39.950000000000003" customHeight="1">
      <c r="B2" s="917" t="s">
        <v>600</v>
      </c>
      <c r="C2" s="909"/>
    </row>
    <row r="3" spans="2:3" ht="39.950000000000003" customHeight="1">
      <c r="B3" s="917" t="s">
        <v>599</v>
      </c>
      <c r="C3" s="909"/>
    </row>
    <row r="4" spans="2:3" ht="39.950000000000003" customHeight="1">
      <c r="B4" s="917" t="s">
        <v>598</v>
      </c>
      <c r="C4" s="909"/>
    </row>
    <row r="5" spans="2:3" ht="39.950000000000003" customHeight="1">
      <c r="B5" s="917" t="s">
        <v>597</v>
      </c>
      <c r="C5" s="909"/>
    </row>
    <row r="6" spans="2:3" ht="39.950000000000003" customHeight="1">
      <c r="B6" s="917" t="s">
        <v>596</v>
      </c>
      <c r="C6" s="909"/>
    </row>
    <row r="7" spans="2:3" ht="39.950000000000003" customHeight="1">
      <c r="B7" s="917" t="s">
        <v>595</v>
      </c>
      <c r="C7" s="909"/>
    </row>
    <row r="8" spans="2:3" ht="39.950000000000003" customHeight="1">
      <c r="B8" s="917" t="s">
        <v>594</v>
      </c>
      <c r="C8" s="909"/>
    </row>
    <row r="9" spans="2:3" ht="30" customHeight="1">
      <c r="B9" s="910"/>
      <c r="C9" s="909"/>
    </row>
    <row r="81" spans="2:3" ht="15.75">
      <c r="B81" s="914"/>
      <c r="C81" s="916"/>
    </row>
    <row r="82" spans="2:3" ht="15.75">
      <c r="B82" s="914"/>
      <c r="C82" s="916"/>
    </row>
    <row r="83" spans="2:3" ht="15.75">
      <c r="B83" s="910"/>
      <c r="C83" s="909"/>
    </row>
    <row r="84" spans="2:3" ht="15.75">
      <c r="B84" s="908"/>
      <c r="C84" s="909"/>
    </row>
    <row r="85" spans="2:3" ht="15.75">
      <c r="B85" s="908"/>
      <c r="C85" s="909"/>
    </row>
    <row r="86" spans="2:3" ht="15.75">
      <c r="B86" s="908"/>
      <c r="C86" s="909"/>
    </row>
    <row r="87" spans="2:3" ht="15.75">
      <c r="B87" s="908"/>
      <c r="C87" s="909"/>
    </row>
    <row r="88" spans="2:3" ht="15.75">
      <c r="B88" s="908"/>
      <c r="C88" s="909"/>
    </row>
    <row r="89" spans="2:3" ht="15.75">
      <c r="B89" s="908"/>
      <c r="C89" s="909"/>
    </row>
    <row r="95" spans="2:3" ht="15.75">
      <c r="B95" s="910" t="s">
        <v>563</v>
      </c>
    </row>
    <row r="96" spans="2:3" ht="15.75">
      <c r="B96" s="908" t="s">
        <v>562</v>
      </c>
    </row>
    <row r="97" spans="2:3" ht="15.75">
      <c r="B97" s="908" t="s">
        <v>561</v>
      </c>
    </row>
    <row r="98" spans="2:3" ht="15.75">
      <c r="B98" s="908" t="s">
        <v>560</v>
      </c>
    </row>
    <row r="99" spans="2:3" ht="15.75">
      <c r="B99" s="908" t="s">
        <v>559</v>
      </c>
    </row>
    <row r="100" spans="2:3" ht="15.75">
      <c r="B100" s="908" t="s">
        <v>558</v>
      </c>
    </row>
    <row r="101" spans="2:3" ht="15.75">
      <c r="B101" s="908" t="s">
        <v>170</v>
      </c>
    </row>
    <row r="102" spans="2:3" ht="15.75">
      <c r="B102" s="908" t="s">
        <v>557</v>
      </c>
    </row>
    <row r="103" spans="2:3" ht="15.75">
      <c r="B103" s="908" t="s">
        <v>556</v>
      </c>
    </row>
    <row r="104" spans="2:3" ht="15.75">
      <c r="B104" s="908" t="s">
        <v>555</v>
      </c>
    </row>
    <row r="105" spans="2:3" ht="15.75">
      <c r="B105" s="908" t="s">
        <v>554</v>
      </c>
    </row>
    <row r="106" spans="2:3" ht="15.75">
      <c r="B106" s="908" t="s">
        <v>553</v>
      </c>
    </row>
    <row r="111" spans="2:3" ht="15.75">
      <c r="B111" s="913" t="s">
        <v>587</v>
      </c>
      <c r="C111" s="911"/>
    </row>
    <row r="112" spans="2:3" ht="15.75">
      <c r="B112" s="912" t="s">
        <v>586</v>
      </c>
      <c r="C112" s="911"/>
    </row>
    <row r="113" spans="2:3" ht="15.75">
      <c r="B113" s="912" t="s">
        <v>585</v>
      </c>
      <c r="C113" s="911"/>
    </row>
    <row r="114" spans="2:3" ht="15.75">
      <c r="B114" s="912" t="s">
        <v>584</v>
      </c>
      <c r="C114" s="911"/>
    </row>
    <row r="115" spans="2:3" ht="15.75">
      <c r="B115" s="912" t="s">
        <v>583</v>
      </c>
      <c r="C115" s="911"/>
    </row>
    <row r="116" spans="2:3">
      <c r="B116" s="911"/>
      <c r="C116" s="911"/>
    </row>
    <row r="117" spans="2:3">
      <c r="B117" s="911"/>
      <c r="C117" s="911"/>
    </row>
    <row r="119" spans="2:3">
      <c r="B119" s="911"/>
      <c r="C119" s="911"/>
    </row>
    <row r="120" spans="2:3">
      <c r="B120" s="911"/>
      <c r="C120" s="911"/>
    </row>
    <row r="121" spans="2:3">
      <c r="B121" s="911"/>
      <c r="C121" s="911"/>
    </row>
    <row r="122" spans="2:3" ht="15.75">
      <c r="B122" s="913" t="s">
        <v>582</v>
      </c>
      <c r="C122" s="911"/>
    </row>
    <row r="123" spans="2:3" ht="15.75">
      <c r="B123" s="912" t="s">
        <v>581</v>
      </c>
      <c r="C123" s="911"/>
    </row>
    <row r="124" spans="2:3" ht="15.75">
      <c r="B124" s="912" t="s">
        <v>580</v>
      </c>
      <c r="C124" s="911"/>
    </row>
    <row r="125" spans="2:3" ht="15.75">
      <c r="B125" s="912" t="s">
        <v>579</v>
      </c>
      <c r="C125" s="911"/>
    </row>
    <row r="126" spans="2:3" ht="15.75">
      <c r="B126" s="912" t="s">
        <v>578</v>
      </c>
      <c r="C126" s="911"/>
    </row>
    <row r="127" spans="2:3" ht="15.75">
      <c r="B127" s="912" t="s">
        <v>555</v>
      </c>
      <c r="C127" s="911"/>
    </row>
    <row r="128" spans="2:3" ht="15.75">
      <c r="B128" s="912" t="s">
        <v>577</v>
      </c>
      <c r="C128" s="911"/>
    </row>
    <row r="129" spans="2:3" ht="15.75">
      <c r="B129" s="912" t="s">
        <v>576</v>
      </c>
      <c r="C129" s="911"/>
    </row>
    <row r="130" spans="2:3">
      <c r="B130" s="911"/>
    </row>
    <row r="131" spans="2:3">
      <c r="B131" s="911"/>
      <c r="C131" s="911"/>
    </row>
    <row r="132" spans="2:3">
      <c r="B132" s="911"/>
      <c r="C132" s="911"/>
    </row>
    <row r="133" spans="2:3">
      <c r="B133" s="911"/>
      <c r="C133" s="911"/>
    </row>
    <row r="134" spans="2:3" ht="15.75">
      <c r="B134" s="913" t="s">
        <v>575</v>
      </c>
      <c r="C134" s="911"/>
    </row>
    <row r="135" spans="2:3" ht="15.75">
      <c r="B135" s="912" t="s">
        <v>574</v>
      </c>
      <c r="C135" s="911"/>
    </row>
    <row r="136" spans="2:3" ht="15.75">
      <c r="B136" s="912" t="s">
        <v>573</v>
      </c>
      <c r="C136" s="911"/>
    </row>
    <row r="137" spans="2:3" ht="15.75">
      <c r="B137" s="912" t="s">
        <v>572</v>
      </c>
      <c r="C137" s="911"/>
    </row>
    <row r="138" spans="2:3" ht="15.75">
      <c r="B138" s="912" t="s">
        <v>571</v>
      </c>
      <c r="C138" s="911"/>
    </row>
    <row r="139" spans="2:3">
      <c r="C139" s="911"/>
    </row>
    <row r="140" spans="2:3">
      <c r="C140" s="911"/>
    </row>
    <row r="145" spans="2:5" ht="15.75">
      <c r="B145" s="915" t="s">
        <v>593</v>
      </c>
    </row>
    <row r="146" spans="2:5" ht="15.75">
      <c r="B146" s="914" t="s">
        <v>592</v>
      </c>
    </row>
    <row r="147" spans="2:5" ht="15.75">
      <c r="B147" s="914" t="s">
        <v>591</v>
      </c>
    </row>
    <row r="148" spans="2:5" ht="15.75">
      <c r="B148" s="914" t="s">
        <v>590</v>
      </c>
    </row>
    <row r="149" spans="2:5" ht="15.75">
      <c r="B149" s="914" t="s">
        <v>2</v>
      </c>
    </row>
    <row r="150" spans="2:5" ht="15.75">
      <c r="B150" s="914" t="s">
        <v>589</v>
      </c>
    </row>
    <row r="151" spans="2:5" ht="15.75">
      <c r="B151" s="914" t="s">
        <v>3</v>
      </c>
    </row>
    <row r="152" spans="2:5" ht="15.75">
      <c r="B152" s="914" t="s">
        <v>4</v>
      </c>
    </row>
    <row r="153" spans="2:5" ht="15.75">
      <c r="B153" s="914" t="s">
        <v>588</v>
      </c>
    </row>
    <row r="158" spans="2:5" ht="15.75">
      <c r="B158" s="913" t="s">
        <v>587</v>
      </c>
      <c r="C158" s="911"/>
      <c r="D158" s="911"/>
      <c r="E158" s="911"/>
    </row>
    <row r="159" spans="2:5" ht="15.75">
      <c r="B159" s="912" t="s">
        <v>586</v>
      </c>
      <c r="C159" s="911"/>
      <c r="D159" s="911"/>
      <c r="E159" s="911"/>
    </row>
    <row r="160" spans="2:5" ht="15.75">
      <c r="B160" s="912" t="s">
        <v>585</v>
      </c>
      <c r="C160" s="911"/>
      <c r="D160" s="911"/>
      <c r="E160" s="911"/>
    </row>
    <row r="161" spans="2:5" ht="15.75">
      <c r="B161" s="912" t="s">
        <v>584</v>
      </c>
      <c r="C161" s="911"/>
      <c r="D161" s="911"/>
      <c r="E161" s="911"/>
    </row>
    <row r="162" spans="2:5" ht="15.75">
      <c r="B162" s="912" t="s">
        <v>583</v>
      </c>
      <c r="C162" s="911"/>
      <c r="D162" s="911"/>
      <c r="E162" s="911"/>
    </row>
    <row r="163" spans="2:5">
      <c r="B163" s="911"/>
      <c r="C163" s="911"/>
      <c r="D163" s="911"/>
      <c r="E163" s="911"/>
    </row>
    <row r="164" spans="2:5" ht="15.75">
      <c r="B164" s="913" t="s">
        <v>582</v>
      </c>
      <c r="C164" s="911"/>
      <c r="D164" s="911"/>
      <c r="E164" s="911"/>
    </row>
    <row r="165" spans="2:5" ht="15.75">
      <c r="B165" s="912" t="s">
        <v>581</v>
      </c>
      <c r="C165" s="911"/>
      <c r="D165" s="911"/>
      <c r="E165" s="911"/>
    </row>
    <row r="166" spans="2:5" ht="15.75">
      <c r="B166" s="912" t="s">
        <v>580</v>
      </c>
      <c r="C166" s="911"/>
      <c r="D166" s="911"/>
      <c r="E166" s="911"/>
    </row>
    <row r="167" spans="2:5" ht="15.75">
      <c r="B167" s="912" t="s">
        <v>579</v>
      </c>
      <c r="C167" s="911"/>
      <c r="D167" s="911"/>
      <c r="E167" s="911"/>
    </row>
    <row r="168" spans="2:5" ht="15.75">
      <c r="B168" s="912" t="s">
        <v>578</v>
      </c>
      <c r="C168" s="911"/>
      <c r="D168" s="911"/>
      <c r="E168" s="911"/>
    </row>
    <row r="169" spans="2:5" ht="15.75">
      <c r="B169" s="912" t="s">
        <v>555</v>
      </c>
      <c r="C169" s="911"/>
      <c r="D169" s="911"/>
      <c r="E169" s="911"/>
    </row>
    <row r="170" spans="2:5" ht="15.75">
      <c r="B170" s="912" t="s">
        <v>577</v>
      </c>
      <c r="C170" s="911"/>
      <c r="D170" s="911"/>
      <c r="E170" s="911"/>
    </row>
    <row r="171" spans="2:5" ht="15.75">
      <c r="B171" s="912" t="s">
        <v>576</v>
      </c>
      <c r="C171" s="911"/>
      <c r="D171" s="911"/>
      <c r="E171" s="911"/>
    </row>
    <row r="172" spans="2:5">
      <c r="B172" s="911"/>
      <c r="C172" s="911"/>
      <c r="D172" s="911"/>
      <c r="E172" s="911"/>
    </row>
    <row r="173" spans="2:5" ht="15.75">
      <c r="B173" s="913" t="s">
        <v>575</v>
      </c>
      <c r="C173" s="911"/>
      <c r="D173" s="911"/>
      <c r="E173" s="911"/>
    </row>
    <row r="174" spans="2:5" ht="15.75">
      <c r="B174" s="912" t="s">
        <v>574</v>
      </c>
      <c r="C174" s="911"/>
      <c r="D174" s="911"/>
      <c r="E174" s="911"/>
    </row>
    <row r="175" spans="2:5" ht="15.75">
      <c r="B175" s="912" t="s">
        <v>573</v>
      </c>
      <c r="C175" s="911"/>
      <c r="D175" s="911"/>
      <c r="E175" s="911"/>
    </row>
    <row r="176" spans="2:5" ht="15.75">
      <c r="B176" s="912" t="s">
        <v>572</v>
      </c>
      <c r="C176" s="911"/>
      <c r="D176" s="911"/>
      <c r="E176" s="911"/>
    </row>
    <row r="177" spans="2:5" ht="15.75">
      <c r="B177" s="912" t="s">
        <v>571</v>
      </c>
      <c r="C177" s="911"/>
      <c r="D177" s="911"/>
      <c r="E177" s="911"/>
    </row>
    <row r="182" spans="2:5" ht="15.75">
      <c r="B182" s="910" t="s">
        <v>570</v>
      </c>
      <c r="C182" s="909"/>
    </row>
    <row r="183" spans="2:5" ht="15.75">
      <c r="B183" s="908" t="s">
        <v>569</v>
      </c>
      <c r="C183" s="909"/>
    </row>
    <row r="184" spans="2:5" ht="15.75">
      <c r="B184" s="908" t="s">
        <v>568</v>
      </c>
      <c r="C184" s="909"/>
    </row>
    <row r="185" spans="2:5" ht="15.75">
      <c r="B185" s="908" t="s">
        <v>567</v>
      </c>
      <c r="C185" s="909"/>
    </row>
    <row r="186" spans="2:5" ht="15.75">
      <c r="B186" s="908" t="s">
        <v>566</v>
      </c>
      <c r="C186" s="909"/>
    </row>
    <row r="187" spans="2:5" ht="15.75">
      <c r="B187" s="908" t="s">
        <v>565</v>
      </c>
      <c r="C187" s="909"/>
    </row>
    <row r="188" spans="2:5" ht="15.75">
      <c r="B188" s="908" t="s">
        <v>564</v>
      </c>
      <c r="C188" s="909"/>
    </row>
    <row r="189" spans="2:5" ht="15.75">
      <c r="B189" s="910"/>
      <c r="C189" s="909"/>
    </row>
    <row r="190" spans="2:5" ht="15.75">
      <c r="B190" s="910" t="s">
        <v>563</v>
      </c>
      <c r="C190" s="909"/>
    </row>
    <row r="191" spans="2:5" ht="15.75">
      <c r="B191" s="908" t="s">
        <v>562</v>
      </c>
      <c r="C191" s="909"/>
    </row>
    <row r="192" spans="2:5" ht="15.75">
      <c r="B192" s="908" t="s">
        <v>561</v>
      </c>
      <c r="C192" s="909"/>
    </row>
    <row r="193" spans="2:3" ht="15.75">
      <c r="B193" s="908" t="s">
        <v>560</v>
      </c>
      <c r="C193" s="909"/>
    </row>
    <row r="194" spans="2:3" ht="15.75">
      <c r="B194" s="908" t="s">
        <v>559</v>
      </c>
    </row>
    <row r="195" spans="2:3" ht="15.75">
      <c r="B195" s="908" t="s">
        <v>558</v>
      </c>
    </row>
    <row r="196" spans="2:3" ht="15.75">
      <c r="B196" s="908" t="s">
        <v>170</v>
      </c>
    </row>
    <row r="197" spans="2:3" ht="15.75">
      <c r="B197" s="908" t="s">
        <v>557</v>
      </c>
    </row>
    <row r="198" spans="2:3" ht="15.75">
      <c r="B198" s="908" t="s">
        <v>556</v>
      </c>
    </row>
    <row r="199" spans="2:3" ht="15.75">
      <c r="B199" s="908" t="s">
        <v>555</v>
      </c>
    </row>
    <row r="200" spans="2:3" ht="15.75">
      <c r="B200" s="908" t="s">
        <v>554</v>
      </c>
    </row>
    <row r="201" spans="2:3" ht="15.75">
      <c r="B201" s="908" t="s">
        <v>553</v>
      </c>
    </row>
  </sheetData>
  <pageMargins left="0.70866141732283472" right="0.70866141732283472" top="1.06" bottom="0.19685039370078741" header="0.67" footer="0.11811023622047245"/>
  <pageSetup paperSize="9" orientation="portrait" r:id="rId1"/>
  <rowBreaks count="13" manualBreakCount="13">
    <brk id="9" max="16383" man="1"/>
    <brk id="22" max="16383" man="1"/>
    <brk id="38" max="16383" man="1"/>
    <brk id="57" max="16383" man="1"/>
    <brk id="68" max="16383" man="1"/>
    <brk id="89" max="16383" man="1"/>
    <brk id="106" max="16383" man="1"/>
    <brk id="116" max="16383" man="1"/>
    <brk id="129" max="16383" man="1"/>
    <brk id="140" max="16383" man="1"/>
    <brk id="154" max="16383" man="1"/>
    <brk id="178" max="16383" man="1"/>
    <brk id="20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45"/>
  <sheetViews>
    <sheetView view="pageBreakPreview" topLeftCell="A4" zoomScale="90" zoomScaleSheetLayoutView="90" workbookViewId="0">
      <selection activeCell="I9" sqref="I9"/>
    </sheetView>
  </sheetViews>
  <sheetFormatPr defaultRowHeight="15"/>
  <cols>
    <col min="1" max="1" width="45.7109375" style="1055" customWidth="1"/>
    <col min="2" max="5" width="11.7109375" style="1055" customWidth="1"/>
    <col min="6" max="16384" width="9.140625" style="1295"/>
  </cols>
  <sheetData>
    <row r="1" spans="1:5" ht="31.5" customHeight="1">
      <c r="A1" s="1329" t="s">
        <v>1046</v>
      </c>
    </row>
    <row r="2" spans="1:5" ht="350.1" customHeight="1">
      <c r="A2" s="2387" t="s">
        <v>1045</v>
      </c>
      <c r="B2" s="2387"/>
      <c r="C2" s="2387"/>
      <c r="D2" s="2387"/>
      <c r="E2" s="2387"/>
    </row>
    <row r="3" spans="1:5" ht="14.25" customHeight="1">
      <c r="A3" s="1436"/>
      <c r="E3" s="2424">
        <v>2011</v>
      </c>
    </row>
    <row r="4" spans="1:5" s="1428" customFormat="1" ht="30" customHeight="1">
      <c r="A4" s="2387" t="s">
        <v>1044</v>
      </c>
      <c r="B4" s="2387"/>
      <c r="C4" s="1430"/>
      <c r="D4" s="1433">
        <v>106943</v>
      </c>
      <c r="E4" s="2424"/>
    </row>
    <row r="5" spans="1:5" s="1428" customFormat="1" ht="30" customHeight="1">
      <c r="A5" s="2387" t="s">
        <v>1043</v>
      </c>
      <c r="B5" s="2387"/>
      <c r="C5" s="1430"/>
      <c r="D5" s="1433">
        <v>2502</v>
      </c>
      <c r="E5" s="2424"/>
    </row>
    <row r="6" spans="1:5" s="1428" customFormat="1" ht="30" customHeight="1">
      <c r="A6" s="2387" t="s">
        <v>1042</v>
      </c>
      <c r="B6" s="2387"/>
      <c r="C6" s="1430"/>
      <c r="D6" s="1435">
        <v>5668</v>
      </c>
      <c r="E6" s="2424"/>
    </row>
    <row r="7" spans="1:5" s="1428" customFormat="1" ht="30" customHeight="1">
      <c r="A7" s="2387" t="s">
        <v>1041</v>
      </c>
      <c r="B7" s="2387"/>
      <c r="C7" s="1430"/>
      <c r="D7" s="1433">
        <v>46367</v>
      </c>
      <c r="E7" s="2424"/>
    </row>
    <row r="8" spans="1:5" s="1428" customFormat="1" ht="30" customHeight="1">
      <c r="A8" s="2387" t="s">
        <v>1040</v>
      </c>
      <c r="B8" s="2387"/>
      <c r="C8" s="1430"/>
      <c r="D8" s="1434">
        <v>20.39</v>
      </c>
      <c r="E8" s="2424"/>
    </row>
    <row r="9" spans="1:5" s="1428" customFormat="1" ht="30" customHeight="1">
      <c r="A9" s="2387" t="s">
        <v>1039</v>
      </c>
      <c r="B9" s="2387"/>
      <c r="C9" s="2387"/>
      <c r="D9" s="1433">
        <v>219788</v>
      </c>
      <c r="E9" s="2424"/>
    </row>
    <row r="10" spans="1:5" s="1428" customFormat="1" ht="30" customHeight="1">
      <c r="A10" s="2387" t="s">
        <v>1038</v>
      </c>
      <c r="B10" s="2387"/>
      <c r="C10" s="2387"/>
      <c r="D10" s="1433">
        <v>273</v>
      </c>
      <c r="E10" s="2424"/>
    </row>
    <row r="11" spans="1:5" s="1428" customFormat="1" ht="30" customHeight="1">
      <c r="A11" s="2387" t="s">
        <v>1037</v>
      </c>
      <c r="B11" s="2387"/>
      <c r="C11" s="1430"/>
      <c r="D11" s="1433">
        <v>785076</v>
      </c>
      <c r="E11" s="2424"/>
    </row>
    <row r="12" spans="1:5" s="1428" customFormat="1" ht="30" customHeight="1">
      <c r="A12" s="2387" t="s">
        <v>1036</v>
      </c>
      <c r="B12" s="2387"/>
      <c r="C12" s="1430"/>
      <c r="D12" s="1434">
        <v>12.6</v>
      </c>
      <c r="E12" s="2424"/>
    </row>
    <row r="13" spans="1:5" s="1428" customFormat="1" ht="30" customHeight="1">
      <c r="A13" s="2387" t="s">
        <v>1035</v>
      </c>
      <c r="B13" s="2387"/>
      <c r="C13" s="1430"/>
      <c r="D13" s="1433">
        <v>199</v>
      </c>
      <c r="E13" s="2424"/>
    </row>
    <row r="14" spans="1:5" s="1428" customFormat="1" ht="30" customHeight="1">
      <c r="A14" s="2387" t="s">
        <v>1034</v>
      </c>
      <c r="B14" s="2387"/>
      <c r="C14" s="1430"/>
      <c r="D14" s="1432">
        <v>23</v>
      </c>
      <c r="E14" s="2424"/>
    </row>
    <row r="15" spans="1:5" s="1428" customFormat="1" ht="30" customHeight="1">
      <c r="A15" s="2387" t="s">
        <v>1033</v>
      </c>
      <c r="B15" s="2387"/>
      <c r="C15" s="1430"/>
      <c r="D15" s="1431">
        <v>129</v>
      </c>
      <c r="E15" s="2424"/>
    </row>
    <row r="16" spans="1:5" s="1428" customFormat="1" ht="30" customHeight="1">
      <c r="A16" s="2387" t="s">
        <v>1032</v>
      </c>
      <c r="B16" s="2387"/>
      <c r="C16" s="1430"/>
      <c r="D16" s="1429">
        <v>2112</v>
      </c>
      <c r="E16" s="2424"/>
    </row>
    <row r="17" spans="1:6" ht="21" customHeight="1">
      <c r="A17" s="1427"/>
      <c r="B17" s="1426"/>
      <c r="C17" s="1425"/>
    </row>
    <row r="18" spans="1:6" ht="24.95" customHeight="1">
      <c r="A18" s="1329" t="s">
        <v>1031</v>
      </c>
    </row>
    <row r="19" spans="1:6" ht="260.10000000000002" customHeight="1">
      <c r="A19" s="2409" t="s">
        <v>1030</v>
      </c>
      <c r="B19" s="2410"/>
      <c r="C19" s="2410"/>
      <c r="D19" s="2410"/>
      <c r="E19" s="2410"/>
    </row>
    <row r="20" spans="1:6" ht="15" customHeight="1"/>
    <row r="21" spans="1:6" ht="20.100000000000001" customHeight="1">
      <c r="A21" s="2426" t="s">
        <v>1029</v>
      </c>
      <c r="B21" s="2426"/>
      <c r="C21" s="2426"/>
      <c r="D21" s="2426"/>
      <c r="E21" s="2426"/>
    </row>
    <row r="22" spans="1:6" s="1298" customFormat="1" ht="20.100000000000001" customHeight="1">
      <c r="A22" s="1424" t="s">
        <v>928</v>
      </c>
      <c r="B22" s="1168">
        <v>2008</v>
      </c>
      <c r="C22" s="1168">
        <v>2009</v>
      </c>
      <c r="D22" s="1168">
        <v>2010</v>
      </c>
      <c r="E22" s="1168">
        <v>2011</v>
      </c>
    </row>
    <row r="23" spans="1:6" s="1298" customFormat="1" ht="20.100000000000001" customHeight="1">
      <c r="A23" s="1423" t="s">
        <v>1028</v>
      </c>
      <c r="B23" s="1164">
        <v>73677</v>
      </c>
      <c r="C23" s="1164">
        <v>86402</v>
      </c>
      <c r="D23" s="1164">
        <v>96381</v>
      </c>
      <c r="E23" s="1164">
        <v>106943</v>
      </c>
    </row>
    <row r="24" spans="1:6" s="1298" customFormat="1" ht="20.100000000000001" customHeight="1">
      <c r="A24" s="1422" t="s">
        <v>1027</v>
      </c>
      <c r="B24" s="1421">
        <v>10686</v>
      </c>
      <c r="C24" s="1421">
        <v>12725</v>
      </c>
      <c r="D24" s="1421">
        <v>9979</v>
      </c>
      <c r="E24" s="1421">
        <v>10562</v>
      </c>
    </row>
    <row r="25" spans="1:6" s="1298" customFormat="1" ht="20.100000000000001" customHeight="1">
      <c r="A25" s="1420" t="s">
        <v>1026</v>
      </c>
      <c r="B25" s="1419">
        <v>14.5</v>
      </c>
      <c r="C25" s="1419">
        <v>14.727668341010624</v>
      </c>
      <c r="D25" s="1419">
        <v>10.353700418132204</v>
      </c>
      <c r="E25" s="1419">
        <v>9.8762892381923084</v>
      </c>
    </row>
    <row r="26" spans="1:6" s="1297" customFormat="1" ht="15" customHeight="1">
      <c r="A26" s="1418" t="s">
        <v>1025</v>
      </c>
      <c r="B26" s="1309"/>
      <c r="C26" s="1309"/>
      <c r="D26" s="1074"/>
      <c r="E26" s="1074"/>
      <c r="F26" s="1417"/>
    </row>
    <row r="27" spans="1:6" s="1297" customFormat="1" ht="15" customHeight="1">
      <c r="A27" s="1074"/>
      <c r="B27" s="1074"/>
      <c r="C27" s="1074"/>
      <c r="D27" s="1074"/>
      <c r="E27" s="1074"/>
      <c r="F27" s="1417"/>
    </row>
    <row r="28" spans="1:6" ht="20.100000000000001" customHeight="1">
      <c r="A28" s="2425" t="s">
        <v>1024</v>
      </c>
      <c r="B28" s="2425"/>
      <c r="C28" s="2425"/>
      <c r="D28" s="2425"/>
      <c r="E28" s="2425"/>
      <c r="F28" s="1416"/>
    </row>
    <row r="29" spans="1:6" s="1298" customFormat="1" ht="20.100000000000001" customHeight="1">
      <c r="A29" s="1163" t="s">
        <v>928</v>
      </c>
      <c r="B29" s="1093">
        <v>2008</v>
      </c>
      <c r="C29" s="1093">
        <v>2009</v>
      </c>
      <c r="D29" s="1415" t="s">
        <v>620</v>
      </c>
      <c r="E29" s="1415" t="s">
        <v>619</v>
      </c>
    </row>
    <row r="30" spans="1:6" s="1298" customFormat="1" ht="20.100000000000001" customHeight="1">
      <c r="A30" s="1133" t="s">
        <v>1023</v>
      </c>
      <c r="B30" s="1414">
        <v>4.5999999999999996</v>
      </c>
      <c r="C30" s="1077">
        <v>5.2</v>
      </c>
      <c r="D30" s="1130">
        <v>4.8</v>
      </c>
      <c r="E30" s="1131">
        <v>3.832707187171041</v>
      </c>
    </row>
    <row r="31" spans="1:6" s="1412" customFormat="1" ht="20.100000000000001" customHeight="1">
      <c r="A31" s="1269" t="s">
        <v>1022</v>
      </c>
      <c r="B31" s="1267">
        <v>11</v>
      </c>
      <c r="C31" s="1267">
        <v>9.5</v>
      </c>
      <c r="D31" s="1288">
        <v>9.5</v>
      </c>
      <c r="E31" s="1288">
        <v>9.1999999999999993</v>
      </c>
      <c r="F31" s="1413"/>
    </row>
    <row r="32" spans="1:6" s="1298" customFormat="1" ht="20.100000000000001" customHeight="1">
      <c r="A32" s="1133" t="s">
        <v>1021</v>
      </c>
      <c r="B32" s="1140">
        <v>5.7</v>
      </c>
      <c r="C32" s="1140">
        <v>6.5</v>
      </c>
      <c r="D32" s="1115">
        <v>5.9</v>
      </c>
      <c r="E32" s="1131">
        <v>4.7</v>
      </c>
    </row>
    <row r="33" spans="1:5" s="1298" customFormat="1" ht="20.100000000000001" customHeight="1">
      <c r="A33" s="1133" t="s">
        <v>932</v>
      </c>
      <c r="B33" s="1140">
        <v>0.2</v>
      </c>
      <c r="C33" s="1140">
        <v>0.30077916631613405</v>
      </c>
      <c r="D33" s="1115">
        <v>0.3</v>
      </c>
      <c r="E33" s="1131">
        <v>0.22006035061246199</v>
      </c>
    </row>
    <row r="34" spans="1:5" s="1298" customFormat="1" ht="20.100000000000001" customHeight="1">
      <c r="A34" s="1133" t="s">
        <v>931</v>
      </c>
      <c r="B34" s="1411">
        <v>8953</v>
      </c>
      <c r="C34" s="1138">
        <v>6603</v>
      </c>
      <c r="D34" s="1129">
        <v>6956</v>
      </c>
      <c r="E34" s="1410">
        <v>7410.987990950689</v>
      </c>
    </row>
    <row r="35" spans="1:5" s="1297" customFormat="1" ht="15" customHeight="1">
      <c r="A35" s="1162" t="s">
        <v>73</v>
      </c>
      <c r="B35" s="1058"/>
      <c r="C35" s="1058"/>
      <c r="D35" s="1058"/>
      <c r="E35" s="1058"/>
    </row>
    <row r="36" spans="1:5" s="1297" customFormat="1" ht="15" customHeight="1">
      <c r="A36" s="1058" t="s">
        <v>601</v>
      </c>
      <c r="B36" s="1074"/>
      <c r="C36" s="1074"/>
      <c r="D36" s="1074"/>
      <c r="E36" s="1074"/>
    </row>
    <row r="45" spans="1:5">
      <c r="D45" s="1055" t="s">
        <v>1020</v>
      </c>
    </row>
  </sheetData>
  <mergeCells count="18">
    <mergeCell ref="A28:E28"/>
    <mergeCell ref="A11:B11"/>
    <mergeCell ref="A12:B12"/>
    <mergeCell ref="A13:B13"/>
    <mergeCell ref="A14:B14"/>
    <mergeCell ref="A15:B15"/>
    <mergeCell ref="A19:E19"/>
    <mergeCell ref="A21:E21"/>
    <mergeCell ref="A2:E2"/>
    <mergeCell ref="A10:C10"/>
    <mergeCell ref="A9:C9"/>
    <mergeCell ref="A5:B5"/>
    <mergeCell ref="E3:E16"/>
    <mergeCell ref="A6:B6"/>
    <mergeCell ref="A7:B7"/>
    <mergeCell ref="A8:B8"/>
    <mergeCell ref="A4:B4"/>
    <mergeCell ref="A16:B16"/>
  </mergeCells>
  <pageMargins left="0.7" right="0.7" top="0.75" bottom="0.56999999999999995" header="0.3" footer="0.3"/>
  <pageSetup paperSize="9" scale="82" orientation="portrait" r:id="rId1"/>
  <headerFooter>
    <oddFooter>&amp;C&amp;P</oddFooter>
  </headerFooter>
  <rowBreaks count="1" manualBreakCount="1">
    <brk id="1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V90"/>
  <sheetViews>
    <sheetView view="pageBreakPreview" topLeftCell="A61" zoomScaleSheetLayoutView="100" workbookViewId="0">
      <selection activeCell="I9" sqref="I9"/>
    </sheetView>
  </sheetViews>
  <sheetFormatPr defaultRowHeight="15"/>
  <cols>
    <col min="1" max="1" width="45.7109375" style="1430" customWidth="1"/>
    <col min="2" max="3" width="11.7109375" style="1430" customWidth="1"/>
    <col min="4" max="5" width="11.7109375" style="1431" customWidth="1"/>
    <col min="6" max="6" width="31.140625" style="1428" customWidth="1"/>
    <col min="7" max="7" width="9.5703125" style="1428" customWidth="1"/>
    <col min="8" max="8" width="10" style="1428" bestFit="1" customWidth="1"/>
    <col min="9" max="9" width="20.7109375" style="1428" bestFit="1" customWidth="1"/>
    <col min="10" max="16384" width="9.140625" style="1428"/>
  </cols>
  <sheetData>
    <row r="1" spans="1:5" ht="24.95" customHeight="1">
      <c r="A1" s="1491" t="s">
        <v>1071</v>
      </c>
    </row>
    <row r="2" spans="1:5" s="1489" customFormat="1" ht="170.1" customHeight="1">
      <c r="A2" s="2387" t="s">
        <v>1070</v>
      </c>
      <c r="B2" s="2387"/>
      <c r="C2" s="2387"/>
      <c r="D2" s="2387"/>
      <c r="E2" s="2387"/>
    </row>
    <row r="3" spans="1:5" s="1489" customFormat="1" ht="15" customHeight="1">
      <c r="A3" s="1490"/>
      <c r="B3" s="1490"/>
      <c r="C3" s="1490"/>
      <c r="D3" s="1490"/>
      <c r="E3" s="1490"/>
    </row>
    <row r="4" spans="1:5" ht="20.100000000000001" customHeight="1">
      <c r="A4" s="2427" t="s">
        <v>1069</v>
      </c>
      <c r="B4" s="2427"/>
      <c r="C4" s="2427"/>
      <c r="D4" s="2427"/>
      <c r="E4" s="2427"/>
    </row>
    <row r="5" spans="1:5" s="1441" customFormat="1" ht="20.100000000000001" customHeight="1">
      <c r="A5" s="1220" t="s">
        <v>928</v>
      </c>
      <c r="B5" s="1307">
        <v>2008</v>
      </c>
      <c r="C5" s="1307">
        <v>2009</v>
      </c>
      <c r="D5" s="1306" t="s">
        <v>620</v>
      </c>
      <c r="E5" s="1306" t="s">
        <v>619</v>
      </c>
    </row>
    <row r="6" spans="1:5" s="1441" customFormat="1" ht="20.100000000000001" customHeight="1">
      <c r="A6" s="1452" t="s">
        <v>1023</v>
      </c>
      <c r="B6" s="1488">
        <v>5.5</v>
      </c>
      <c r="C6" s="1486">
        <v>5.6</v>
      </c>
      <c r="D6" s="1487">
        <v>5.4</v>
      </c>
      <c r="E6" s="1487">
        <v>5</v>
      </c>
    </row>
    <row r="7" spans="1:5" s="1441" customFormat="1" ht="20.100000000000001" customHeight="1">
      <c r="A7" s="1452" t="s">
        <v>1022</v>
      </c>
      <c r="B7" s="1488">
        <v>13.4</v>
      </c>
      <c r="C7" s="1486">
        <v>10.1</v>
      </c>
      <c r="D7" s="1487">
        <v>10.7</v>
      </c>
      <c r="E7" s="1487">
        <v>12.1</v>
      </c>
    </row>
    <row r="8" spans="1:5" s="1441" customFormat="1" ht="20.100000000000001" customHeight="1">
      <c r="A8" s="1452" t="s">
        <v>1021</v>
      </c>
      <c r="B8" s="1486">
        <v>18.399999999999999</v>
      </c>
      <c r="C8" s="1485">
        <v>18.399999999999999</v>
      </c>
      <c r="D8" s="1484">
        <v>17.5</v>
      </c>
      <c r="E8" s="1484">
        <v>16.899999999999999</v>
      </c>
    </row>
    <row r="9" spans="1:5" s="1441" customFormat="1" ht="20.100000000000001" customHeight="1">
      <c r="A9" s="1452" t="s">
        <v>932</v>
      </c>
      <c r="B9" s="1485">
        <v>2.7</v>
      </c>
      <c r="C9" s="1485">
        <v>4.8</v>
      </c>
      <c r="D9" s="1484">
        <v>4.5999999999999996</v>
      </c>
      <c r="E9" s="1484">
        <v>4.3</v>
      </c>
    </row>
    <row r="10" spans="1:5" s="1441" customFormat="1" ht="20.100000000000001" customHeight="1">
      <c r="A10" s="1452" t="s">
        <v>931</v>
      </c>
      <c r="B10" s="1462">
        <v>7572</v>
      </c>
      <c r="C10" s="1475">
        <v>10220</v>
      </c>
      <c r="D10" s="1474">
        <v>11281</v>
      </c>
      <c r="E10" s="1474">
        <v>11741</v>
      </c>
    </row>
    <row r="11" spans="1:5" s="1437" customFormat="1" ht="15" customHeight="1">
      <c r="A11" s="2428" t="s">
        <v>1047</v>
      </c>
      <c r="B11" s="2428"/>
      <c r="C11" s="2428"/>
      <c r="D11" s="2429"/>
      <c r="E11" s="1440"/>
    </row>
    <row r="12" spans="1:5" s="1437" customFormat="1" ht="15" customHeight="1">
      <c r="A12" s="1440" t="s">
        <v>601</v>
      </c>
      <c r="B12" s="1439"/>
      <c r="C12" s="1439"/>
      <c r="D12" s="1438"/>
      <c r="E12" s="1438"/>
    </row>
    <row r="13" spans="1:5" s="1437" customFormat="1" ht="15" customHeight="1">
      <c r="A13" s="1440"/>
      <c r="B13" s="1439"/>
      <c r="C13" s="1439"/>
      <c r="D13" s="1438"/>
      <c r="E13" s="1438"/>
    </row>
    <row r="14" spans="1:5" ht="20.100000000000001" customHeight="1">
      <c r="A14" s="2384" t="s">
        <v>1068</v>
      </c>
      <c r="B14" s="2384"/>
      <c r="C14" s="2384"/>
      <c r="D14" s="2384"/>
      <c r="E14" s="2384"/>
    </row>
    <row r="15" spans="1:5" ht="15" customHeight="1">
      <c r="A15" s="1328" t="s">
        <v>668</v>
      </c>
      <c r="B15" s="1328"/>
      <c r="C15" s="1328"/>
      <c r="D15" s="1483"/>
    </row>
    <row r="16" spans="1:5" s="1441" customFormat="1" ht="15" customHeight="1">
      <c r="A16" s="2434" t="s">
        <v>1063</v>
      </c>
      <c r="B16" s="2436">
        <v>2009</v>
      </c>
      <c r="C16" s="2437"/>
      <c r="D16" s="2432" t="s">
        <v>1067</v>
      </c>
      <c r="E16" s="2433"/>
    </row>
    <row r="17" spans="1:6" s="1441" customFormat="1" ht="15" customHeight="1">
      <c r="A17" s="2435"/>
      <c r="B17" s="1307" t="s">
        <v>1066</v>
      </c>
      <c r="C17" s="1482" t="s">
        <v>1065</v>
      </c>
      <c r="D17" s="1481" t="s">
        <v>1066</v>
      </c>
      <c r="E17" s="1307" t="s">
        <v>1065</v>
      </c>
    </row>
    <row r="18" spans="1:6" s="1441" customFormat="1" ht="27" customHeight="1">
      <c r="A18" s="1471" t="s">
        <v>8</v>
      </c>
      <c r="B18" s="1480">
        <v>98378.234059733295</v>
      </c>
      <c r="C18" s="1480">
        <v>29989.847058237938</v>
      </c>
      <c r="D18" s="1479">
        <v>108627.66503573056</v>
      </c>
      <c r="E18" s="1479">
        <v>33323.301946115709</v>
      </c>
      <c r="F18" s="1478"/>
    </row>
    <row r="19" spans="1:6" s="1441" customFormat="1" ht="27" customHeight="1">
      <c r="A19" s="1452" t="s">
        <v>1061</v>
      </c>
      <c r="B19" s="1462">
        <v>3662.5142574388601</v>
      </c>
      <c r="C19" s="1462">
        <v>1342.2655156408671</v>
      </c>
      <c r="D19" s="1476">
        <v>4075.6458656779587</v>
      </c>
      <c r="E19" s="1476">
        <v>1493.6730658051576</v>
      </c>
    </row>
    <row r="20" spans="1:6" s="1441" customFormat="1" ht="27" customHeight="1">
      <c r="A20" s="1452" t="s">
        <v>1060</v>
      </c>
      <c r="B20" s="1462">
        <v>1550.938066445194</v>
      </c>
      <c r="C20" s="1462">
        <v>859.16271135641887</v>
      </c>
      <c r="D20" s="1476">
        <v>1656.507865544452</v>
      </c>
      <c r="E20" s="1476">
        <v>917.05351847288034</v>
      </c>
    </row>
    <row r="21" spans="1:6" s="1441" customFormat="1" ht="27" customHeight="1">
      <c r="A21" s="1452" t="s">
        <v>1059</v>
      </c>
      <c r="B21" s="1462">
        <v>647.78614607894701</v>
      </c>
      <c r="C21" s="1462">
        <v>461.08240378947397</v>
      </c>
      <c r="D21" s="1476">
        <v>690.50313292502767</v>
      </c>
      <c r="E21" s="1476">
        <v>491.48757854792444</v>
      </c>
    </row>
    <row r="22" spans="1:6" s="1441" customFormat="1" ht="27" customHeight="1">
      <c r="A22" s="1452" t="s">
        <v>1058</v>
      </c>
      <c r="B22" s="1462">
        <v>696.36584519999997</v>
      </c>
      <c r="C22" s="1462">
        <v>341.59002469999996</v>
      </c>
      <c r="D22" s="1476">
        <v>740.11404812129035</v>
      </c>
      <c r="E22" s="1476">
        <v>366.69633553960801</v>
      </c>
    </row>
    <row r="23" spans="1:6" s="1441" customFormat="1" ht="27" customHeight="1">
      <c r="A23" s="1452" t="s">
        <v>1057</v>
      </c>
      <c r="B23" s="1462">
        <v>54044.176830878074</v>
      </c>
      <c r="C23" s="1462">
        <v>10846.142631973529</v>
      </c>
      <c r="D23" s="1476">
        <v>60635.909036630947</v>
      </c>
      <c r="E23" s="1476">
        <v>12520.845354499008</v>
      </c>
    </row>
    <row r="24" spans="1:6" s="1441" customFormat="1" ht="27" customHeight="1">
      <c r="A24" s="1452" t="s">
        <v>1056</v>
      </c>
      <c r="B24" s="1462">
        <v>10865.193702839901</v>
      </c>
      <c r="C24" s="1462">
        <v>4282.1284513022902</v>
      </c>
      <c r="D24" s="1476">
        <v>11282.376923095</v>
      </c>
      <c r="E24" s="1476">
        <v>4485.9577655842759</v>
      </c>
    </row>
    <row r="25" spans="1:6" s="1441" customFormat="1" ht="27" customHeight="1">
      <c r="A25" s="1452" t="s">
        <v>1055</v>
      </c>
      <c r="B25" s="1462">
        <v>6163.5777718666604</v>
      </c>
      <c r="C25" s="1462">
        <v>929.4628061333309</v>
      </c>
      <c r="D25" s="1476">
        <v>6988.11443764666</v>
      </c>
      <c r="E25" s="1476">
        <v>1068.8822270533315</v>
      </c>
    </row>
    <row r="26" spans="1:6" s="1441" customFormat="1" ht="27" customHeight="1">
      <c r="A26" s="1445" t="s">
        <v>1054</v>
      </c>
      <c r="B26" s="1462">
        <v>9446.4728618642221</v>
      </c>
      <c r="C26" s="1462">
        <v>5377.0468646646405</v>
      </c>
      <c r="D26" s="1476">
        <v>10763.4437911438</v>
      </c>
      <c r="E26" s="1476">
        <v>6183.6038943643398</v>
      </c>
      <c r="F26" s="1477"/>
    </row>
    <row r="27" spans="1:6" s="1441" customFormat="1" ht="27" customHeight="1">
      <c r="A27" s="1445" t="s">
        <v>1053</v>
      </c>
      <c r="B27" s="1462">
        <v>6476.2599421499999</v>
      </c>
      <c r="C27" s="1462">
        <v>2198.74554485</v>
      </c>
      <c r="D27" s="1476">
        <v>6759.7875871604438</v>
      </c>
      <c r="E27" s="1476">
        <v>2296.4722870582445</v>
      </c>
    </row>
    <row r="28" spans="1:6" s="1441" customFormat="1" ht="27" customHeight="1">
      <c r="A28" s="1445" t="s">
        <v>1052</v>
      </c>
      <c r="B28" s="1462">
        <v>737.35451537142887</v>
      </c>
      <c r="C28" s="1462">
        <v>438.80339948571401</v>
      </c>
      <c r="D28" s="1476">
        <v>767.5860505016575</v>
      </c>
      <c r="E28" s="1476">
        <v>456.79433886462823</v>
      </c>
    </row>
    <row r="29" spans="1:6" s="1441" customFormat="1" ht="27" customHeight="1">
      <c r="A29" s="1452" t="s">
        <v>1051</v>
      </c>
      <c r="B29" s="1475">
        <v>4087.5941195999999</v>
      </c>
      <c r="C29" s="1475">
        <v>2913.4167043416701</v>
      </c>
      <c r="D29" s="1474">
        <v>4267.6762972833276</v>
      </c>
      <c r="E29" s="1474">
        <v>3041.8355803263084</v>
      </c>
    </row>
    <row r="30" spans="1:6" s="1437" customFormat="1" ht="15" customHeight="1">
      <c r="A30" s="1460" t="s">
        <v>73</v>
      </c>
      <c r="B30" s="1460"/>
      <c r="C30" s="1460"/>
      <c r="D30" s="1473"/>
      <c r="E30" s="1455"/>
    </row>
    <row r="31" spans="1:6" s="1437" customFormat="1" ht="15" customHeight="1">
      <c r="A31" s="1440" t="s">
        <v>601</v>
      </c>
      <c r="B31" s="1439"/>
      <c r="C31" s="1439"/>
      <c r="D31" s="1438"/>
      <c r="E31" s="1438"/>
    </row>
    <row r="32" spans="1:6" s="1437" customFormat="1" ht="15" customHeight="1">
      <c r="A32" s="1439"/>
      <c r="B32" s="1439"/>
      <c r="C32" s="1439"/>
      <c r="D32" s="1439"/>
      <c r="E32" s="1455"/>
    </row>
    <row r="33" spans="1:9" ht="20.100000000000001" customHeight="1">
      <c r="A33" s="2384" t="s">
        <v>1064</v>
      </c>
      <c r="B33" s="2384"/>
      <c r="C33" s="2384"/>
      <c r="D33" s="2384"/>
      <c r="E33" s="2384"/>
    </row>
    <row r="34" spans="1:9" s="1437" customFormat="1" ht="15" customHeight="1">
      <c r="A34" s="1328" t="s">
        <v>668</v>
      </c>
      <c r="B34" s="1328"/>
      <c r="C34" s="1328"/>
      <c r="D34" s="1472"/>
      <c r="E34" s="1455"/>
    </row>
    <row r="35" spans="1:9" ht="20.100000000000001" customHeight="1">
      <c r="A35" s="1065" t="s">
        <v>1063</v>
      </c>
      <c r="B35" s="1454">
        <v>2009</v>
      </c>
      <c r="C35" s="1453" t="s">
        <v>620</v>
      </c>
      <c r="D35" s="2438"/>
      <c r="E35" s="2438"/>
    </row>
    <row r="36" spans="1:9" ht="27" customHeight="1">
      <c r="A36" s="1471" t="s">
        <v>8</v>
      </c>
      <c r="B36" s="1470">
        <v>25608.952412301325</v>
      </c>
      <c r="C36" s="1469">
        <v>28281.789652064104</v>
      </c>
      <c r="D36" s="1468"/>
      <c r="E36" s="1468"/>
      <c r="F36" s="1467"/>
      <c r="G36" s="1467"/>
      <c r="H36" s="1467"/>
      <c r="I36" s="1467"/>
    </row>
    <row r="37" spans="1:9" ht="27" customHeight="1">
      <c r="A37" s="1452" t="s">
        <v>1061</v>
      </c>
      <c r="B37" s="1466">
        <v>263.67180394117702</v>
      </c>
      <c r="C37" s="1465">
        <v>293.41398342574126</v>
      </c>
      <c r="D37" s="1462"/>
      <c r="E37" s="1462"/>
      <c r="F37" s="1461"/>
      <c r="G37" s="1461"/>
      <c r="H37" s="1461"/>
      <c r="I37" s="1461"/>
    </row>
    <row r="38" spans="1:9" ht="27" customHeight="1">
      <c r="A38" s="1452" t="s">
        <v>1060</v>
      </c>
      <c r="B38" s="1466">
        <v>15.59383299634554</v>
      </c>
      <c r="C38" s="1465">
        <v>16.612356397671668</v>
      </c>
      <c r="D38" s="1462"/>
      <c r="E38" s="1462"/>
      <c r="F38" s="1461"/>
      <c r="G38" s="1461"/>
      <c r="H38" s="1461"/>
      <c r="I38" s="1461"/>
    </row>
    <row r="39" spans="1:9" ht="27" customHeight="1">
      <c r="A39" s="1452" t="s">
        <v>1059</v>
      </c>
      <c r="B39" s="1466">
        <v>157.44733794736797</v>
      </c>
      <c r="C39" s="1465">
        <v>167.82989383368729</v>
      </c>
      <c r="D39" s="1462"/>
      <c r="E39" s="1462"/>
      <c r="F39" s="1461"/>
      <c r="G39" s="1461"/>
      <c r="H39" s="1461"/>
      <c r="I39" s="1461"/>
    </row>
    <row r="40" spans="1:9" ht="27" customHeight="1">
      <c r="A40" s="1452" t="s">
        <v>1058</v>
      </c>
      <c r="B40" s="1466">
        <v>101.59250950000001</v>
      </c>
      <c r="C40" s="1465">
        <v>105.68417236268294</v>
      </c>
      <c r="D40" s="1462"/>
      <c r="E40" s="1462"/>
      <c r="F40" s="1461"/>
      <c r="G40" s="1461"/>
      <c r="H40" s="1461"/>
      <c r="I40" s="1461"/>
    </row>
    <row r="41" spans="1:9" ht="27" customHeight="1">
      <c r="A41" s="1452" t="s">
        <v>1057</v>
      </c>
      <c r="B41" s="1466">
        <v>9256.9915901268778</v>
      </c>
      <c r="C41" s="1465">
        <v>10549.128182669479</v>
      </c>
      <c r="D41" s="1462"/>
      <c r="E41" s="1462"/>
      <c r="F41" s="1461"/>
      <c r="G41" s="1461"/>
      <c r="H41" s="1461"/>
      <c r="I41" s="1461"/>
    </row>
    <row r="42" spans="1:9" ht="27" customHeight="1">
      <c r="A42" s="1452" t="s">
        <v>1056</v>
      </c>
      <c r="B42" s="1466">
        <v>765.67706466993502</v>
      </c>
      <c r="C42" s="1465">
        <v>802.1232929482245</v>
      </c>
      <c r="D42" s="1462"/>
      <c r="E42" s="1462"/>
      <c r="F42" s="1461"/>
      <c r="G42" s="1461"/>
      <c r="H42" s="1461"/>
      <c r="I42" s="1461"/>
    </row>
    <row r="43" spans="1:9" ht="27" customHeight="1">
      <c r="A43" s="1452" t="s">
        <v>1055</v>
      </c>
      <c r="B43" s="1466">
        <v>11718.850412066602</v>
      </c>
      <c r="C43" s="1465">
        <v>12815.677973876662</v>
      </c>
      <c r="D43" s="1462"/>
      <c r="E43" s="1462"/>
      <c r="F43" s="1461"/>
      <c r="G43" s="1461"/>
      <c r="H43" s="1461"/>
      <c r="I43" s="1461"/>
    </row>
    <row r="44" spans="1:9" ht="27" customHeight="1">
      <c r="A44" s="1445" t="s">
        <v>1054</v>
      </c>
      <c r="B44" s="1466">
        <v>513.62810610777899</v>
      </c>
      <c r="C44" s="1465">
        <v>590.67232202394598</v>
      </c>
      <c r="D44" s="1462"/>
      <c r="E44" s="1462"/>
      <c r="F44" s="1461"/>
      <c r="G44" s="1461"/>
      <c r="H44" s="1461"/>
      <c r="I44" s="1461"/>
    </row>
    <row r="45" spans="1:9" ht="27" customHeight="1">
      <c r="A45" s="1445" t="s">
        <v>1053</v>
      </c>
      <c r="B45" s="1466">
        <v>2182.6758098999999</v>
      </c>
      <c r="C45" s="1465">
        <v>2280.4142053770984</v>
      </c>
      <c r="D45" s="1462"/>
      <c r="E45" s="1462"/>
      <c r="F45" s="1461"/>
      <c r="G45" s="1461"/>
      <c r="H45" s="1461"/>
      <c r="I45" s="1461"/>
    </row>
    <row r="46" spans="1:9" ht="27" customHeight="1">
      <c r="A46" s="1445" t="s">
        <v>1052</v>
      </c>
      <c r="B46" s="1466">
        <v>150.51146042857201</v>
      </c>
      <c r="C46" s="1465">
        <v>156.68243030614346</v>
      </c>
      <c r="D46" s="1462"/>
      <c r="E46" s="1462"/>
      <c r="F46" s="1461"/>
      <c r="G46" s="1461"/>
      <c r="H46" s="1461"/>
      <c r="I46" s="1461"/>
    </row>
    <row r="47" spans="1:9" ht="27" customHeight="1">
      <c r="A47" s="1452" t="s">
        <v>1051</v>
      </c>
      <c r="B47" s="1464">
        <v>482.31248461666701</v>
      </c>
      <c r="C47" s="1463">
        <v>503.55083884276121</v>
      </c>
      <c r="D47" s="1462"/>
      <c r="E47" s="1462"/>
      <c r="F47" s="1461"/>
      <c r="G47" s="1461"/>
      <c r="H47" s="1461"/>
      <c r="I47" s="1461"/>
    </row>
    <row r="48" spans="1:9" s="1437" customFormat="1" ht="15" customHeight="1">
      <c r="A48" s="1460" t="s">
        <v>73</v>
      </c>
      <c r="B48" s="1460"/>
      <c r="C48" s="1460"/>
      <c r="D48" s="1438"/>
      <c r="E48" s="1438"/>
    </row>
    <row r="49" spans="1:256" s="1437" customFormat="1" ht="15" customHeight="1">
      <c r="A49" s="1440" t="s">
        <v>601</v>
      </c>
      <c r="B49" s="1439"/>
      <c r="C49" s="1439"/>
      <c r="D49" s="1438"/>
      <c r="E49" s="1438"/>
    </row>
    <row r="50" spans="1:256" s="1437" customFormat="1" ht="15" customHeight="1">
      <c r="A50" s="1439"/>
      <c r="B50" s="1439"/>
      <c r="C50" s="1439"/>
      <c r="D50" s="1438"/>
      <c r="E50" s="1455"/>
    </row>
    <row r="51" spans="1:256" s="1437" customFormat="1" ht="20.100000000000001" customHeight="1">
      <c r="A51" s="2431" t="s">
        <v>1062</v>
      </c>
      <c r="B51" s="2431"/>
      <c r="C51" s="2431"/>
      <c r="D51" s="2431"/>
      <c r="E51" s="2431"/>
      <c r="F51" s="1459"/>
      <c r="G51" s="1459"/>
      <c r="H51" s="1459"/>
      <c r="I51" s="1459"/>
      <c r="J51" s="1459"/>
      <c r="K51" s="1459"/>
      <c r="L51" s="1459"/>
      <c r="M51" s="1459"/>
      <c r="N51" s="1459"/>
      <c r="O51" s="1459"/>
      <c r="P51" s="1459"/>
      <c r="Q51" s="1459"/>
      <c r="R51" s="1459"/>
      <c r="S51" s="1459"/>
      <c r="T51" s="1459"/>
      <c r="U51" s="1459"/>
      <c r="V51" s="1459"/>
      <c r="W51" s="1459"/>
      <c r="X51" s="1459"/>
      <c r="Y51" s="1459"/>
      <c r="Z51" s="1459"/>
      <c r="AA51" s="1459"/>
      <c r="AB51" s="1459"/>
      <c r="AC51" s="1459"/>
      <c r="AD51" s="1459"/>
      <c r="AE51" s="1459"/>
      <c r="AF51" s="1459"/>
      <c r="AG51" s="1459"/>
      <c r="AH51" s="1459"/>
      <c r="AI51" s="1459"/>
      <c r="AJ51" s="1459"/>
      <c r="AK51" s="1459"/>
      <c r="AL51" s="1459"/>
      <c r="AM51" s="1459"/>
      <c r="AN51" s="1459"/>
      <c r="AO51" s="1459"/>
      <c r="AP51" s="1459"/>
      <c r="AQ51" s="1459"/>
      <c r="AR51" s="1459"/>
      <c r="AS51" s="1459"/>
      <c r="AT51" s="1459"/>
      <c r="AU51" s="1459"/>
      <c r="AV51" s="1459"/>
      <c r="AW51" s="1459"/>
      <c r="AX51" s="1459"/>
      <c r="AY51" s="1459"/>
      <c r="AZ51" s="1459"/>
      <c r="BA51" s="1459"/>
      <c r="BB51" s="1459"/>
      <c r="BC51" s="1459"/>
      <c r="BD51" s="1459"/>
      <c r="BE51" s="1459"/>
      <c r="BF51" s="1459"/>
      <c r="BG51" s="1459"/>
      <c r="BH51" s="1459"/>
      <c r="BI51" s="1459"/>
      <c r="BJ51" s="1459"/>
      <c r="BK51" s="1459"/>
      <c r="BL51" s="1459"/>
      <c r="BM51" s="1459"/>
      <c r="BN51" s="1459"/>
      <c r="BO51" s="1459"/>
      <c r="BP51" s="1459"/>
      <c r="BQ51" s="1459"/>
      <c r="BR51" s="1459"/>
      <c r="BS51" s="1459"/>
      <c r="BT51" s="1459"/>
      <c r="BU51" s="1459"/>
      <c r="BV51" s="1459"/>
      <c r="BW51" s="1459"/>
      <c r="BX51" s="1459"/>
      <c r="BY51" s="1459"/>
      <c r="BZ51" s="1459"/>
      <c r="CA51" s="1459"/>
      <c r="CB51" s="1459"/>
      <c r="CC51" s="1459"/>
      <c r="CD51" s="1459"/>
      <c r="CE51" s="1459"/>
      <c r="CF51" s="1459"/>
      <c r="CG51" s="1459"/>
      <c r="CH51" s="1459"/>
      <c r="CI51" s="1459"/>
      <c r="CJ51" s="1459"/>
      <c r="CK51" s="1459"/>
      <c r="CL51" s="1459"/>
      <c r="CM51" s="1459"/>
      <c r="CN51" s="1459"/>
      <c r="CO51" s="1459"/>
      <c r="CP51" s="1459"/>
      <c r="CQ51" s="1459"/>
      <c r="CR51" s="1459"/>
      <c r="CS51" s="1459"/>
      <c r="CT51" s="1459"/>
      <c r="CU51" s="1459"/>
      <c r="CV51" s="1459"/>
      <c r="CW51" s="1459"/>
      <c r="CX51" s="1459"/>
      <c r="CY51" s="1459"/>
      <c r="CZ51" s="1459"/>
      <c r="DA51" s="1459"/>
      <c r="DB51" s="1459"/>
      <c r="DC51" s="1459"/>
      <c r="DD51" s="1459"/>
      <c r="DE51" s="1459"/>
      <c r="DF51" s="1459"/>
      <c r="DG51" s="1459"/>
      <c r="DH51" s="1459"/>
      <c r="DI51" s="1459"/>
      <c r="DJ51" s="1459"/>
      <c r="DK51" s="1459"/>
      <c r="DL51" s="1459"/>
      <c r="DM51" s="1459"/>
      <c r="DN51" s="1459"/>
      <c r="DO51" s="1459"/>
      <c r="DP51" s="1459"/>
      <c r="DQ51" s="1459"/>
      <c r="DR51" s="1459"/>
      <c r="DS51" s="1459"/>
      <c r="DT51" s="1459"/>
      <c r="DU51" s="1459"/>
      <c r="DV51" s="1459"/>
      <c r="DW51" s="1459"/>
      <c r="DX51" s="1459"/>
      <c r="DY51" s="1459"/>
      <c r="DZ51" s="1459"/>
      <c r="EA51" s="1459"/>
      <c r="EB51" s="1459"/>
      <c r="EC51" s="1459"/>
      <c r="ED51" s="1459"/>
      <c r="EE51" s="1459"/>
      <c r="EF51" s="1459"/>
      <c r="EG51" s="1459"/>
      <c r="EH51" s="1459"/>
      <c r="EI51" s="1459"/>
      <c r="EJ51" s="1459"/>
      <c r="EK51" s="1459"/>
      <c r="EL51" s="1459"/>
      <c r="EM51" s="1459"/>
      <c r="EN51" s="1459"/>
      <c r="EO51" s="1459"/>
      <c r="EP51" s="1459"/>
      <c r="EQ51" s="1459"/>
      <c r="ER51" s="1459"/>
      <c r="ES51" s="1459"/>
      <c r="ET51" s="1459"/>
      <c r="EU51" s="1459"/>
      <c r="EV51" s="1459"/>
      <c r="EW51" s="1459"/>
      <c r="EX51" s="1459"/>
      <c r="EY51" s="1459"/>
      <c r="EZ51" s="1459"/>
      <c r="FA51" s="1459"/>
      <c r="FB51" s="1459"/>
      <c r="FC51" s="1459"/>
      <c r="FD51" s="1459"/>
      <c r="FE51" s="1459"/>
      <c r="FF51" s="1459"/>
      <c r="FG51" s="1459"/>
      <c r="FH51" s="1459"/>
      <c r="FI51" s="1459"/>
      <c r="FJ51" s="1459"/>
      <c r="FK51" s="1459"/>
      <c r="FL51" s="1459"/>
      <c r="FM51" s="1459"/>
      <c r="FN51" s="1459"/>
      <c r="FO51" s="1459"/>
      <c r="FP51" s="1459"/>
      <c r="FQ51" s="1459"/>
      <c r="FR51" s="1459"/>
      <c r="FS51" s="1459"/>
      <c r="FT51" s="1459"/>
      <c r="FU51" s="1459"/>
      <c r="FV51" s="1459"/>
      <c r="FW51" s="1459"/>
      <c r="FX51" s="1459"/>
      <c r="FY51" s="1459"/>
      <c r="FZ51" s="1459"/>
      <c r="GA51" s="1459"/>
      <c r="GB51" s="1459"/>
      <c r="GC51" s="1459"/>
      <c r="GD51" s="1459"/>
      <c r="GE51" s="1459"/>
      <c r="GF51" s="1459"/>
      <c r="GG51" s="1459"/>
      <c r="GH51" s="1459"/>
      <c r="GI51" s="1459"/>
      <c r="GJ51" s="1459"/>
      <c r="GK51" s="1459"/>
      <c r="GL51" s="1459"/>
      <c r="GM51" s="1459"/>
      <c r="GN51" s="1459"/>
      <c r="GO51" s="1459"/>
      <c r="GP51" s="1459"/>
      <c r="GQ51" s="1459"/>
      <c r="GR51" s="1459"/>
      <c r="GS51" s="1459"/>
      <c r="GT51" s="1459"/>
      <c r="GU51" s="1459"/>
      <c r="GV51" s="1459"/>
      <c r="GW51" s="1459"/>
      <c r="GX51" s="1459"/>
      <c r="GY51" s="1459"/>
      <c r="GZ51" s="1459"/>
      <c r="HA51" s="1459"/>
      <c r="HB51" s="1459"/>
      <c r="HC51" s="1459"/>
      <c r="HD51" s="1459"/>
      <c r="HE51" s="1459"/>
      <c r="HF51" s="1459"/>
      <c r="HG51" s="1459"/>
      <c r="HH51" s="1459"/>
      <c r="HI51" s="1459"/>
      <c r="HJ51" s="1459"/>
      <c r="HK51" s="1459"/>
      <c r="HL51" s="1459"/>
      <c r="HM51" s="1459"/>
      <c r="HN51" s="1459"/>
      <c r="HO51" s="1459"/>
      <c r="HP51" s="1459"/>
      <c r="HQ51" s="1459"/>
      <c r="HR51" s="1459"/>
      <c r="HS51" s="1459"/>
      <c r="HT51" s="1459"/>
      <c r="HU51" s="1459"/>
      <c r="HV51" s="1459"/>
      <c r="HW51" s="1459"/>
      <c r="HX51" s="1459"/>
      <c r="HY51" s="1459"/>
      <c r="HZ51" s="1459"/>
      <c r="IA51" s="1459"/>
      <c r="IB51" s="1459"/>
      <c r="IC51" s="1459"/>
      <c r="ID51" s="1459"/>
      <c r="IE51" s="1459"/>
      <c r="IF51" s="1459"/>
      <c r="IG51" s="1459"/>
      <c r="IH51" s="1459"/>
      <c r="II51" s="1459"/>
      <c r="IJ51" s="1459"/>
      <c r="IK51" s="1459"/>
      <c r="IL51" s="1459"/>
      <c r="IM51" s="1459"/>
      <c r="IN51" s="1459"/>
      <c r="IO51" s="1459"/>
      <c r="IP51" s="1459"/>
      <c r="IQ51" s="1459"/>
      <c r="IR51" s="1459"/>
      <c r="IS51" s="1459"/>
      <c r="IT51" s="1459"/>
      <c r="IU51" s="1459"/>
      <c r="IV51" s="1459"/>
    </row>
    <row r="52" spans="1:256" s="1437" customFormat="1" ht="15" customHeight="1">
      <c r="A52" s="1439"/>
      <c r="B52" s="1439"/>
      <c r="C52" s="1439"/>
      <c r="D52" s="1438"/>
      <c r="E52" s="1455"/>
      <c r="F52" s="1456"/>
      <c r="G52" s="1456"/>
      <c r="H52" s="1456"/>
      <c r="I52" s="1456"/>
    </row>
    <row r="53" spans="1:256" s="1437" customFormat="1" ht="15" customHeight="1">
      <c r="A53" s="1439"/>
      <c r="B53" s="1439"/>
      <c r="C53" s="1439"/>
      <c r="D53" s="1438"/>
      <c r="E53" s="1455"/>
      <c r="F53" s="1456"/>
      <c r="G53" s="1456">
        <v>2009</v>
      </c>
      <c r="H53" s="1456">
        <v>2010</v>
      </c>
      <c r="I53" s="1456"/>
    </row>
    <row r="54" spans="1:256" s="1437" customFormat="1" ht="15" customHeight="1">
      <c r="A54" s="1439"/>
      <c r="B54" s="1439"/>
      <c r="C54" s="1439"/>
      <c r="D54" s="1438"/>
      <c r="E54" s="1455"/>
      <c r="F54" s="1458" t="s">
        <v>1061</v>
      </c>
      <c r="G54" s="1457">
        <v>1342.2655156408671</v>
      </c>
      <c r="H54" s="1457">
        <v>1493.6730658051576</v>
      </c>
      <c r="I54" s="1456"/>
    </row>
    <row r="55" spans="1:256" s="1437" customFormat="1" ht="15" customHeight="1">
      <c r="A55" s="1439"/>
      <c r="B55" s="1439"/>
      <c r="C55" s="1439"/>
      <c r="D55" s="1438"/>
      <c r="E55" s="1455"/>
      <c r="F55" s="1458" t="s">
        <v>1060</v>
      </c>
      <c r="G55" s="1457">
        <v>859.16271135641887</v>
      </c>
      <c r="H55" s="1457">
        <v>917.05351847288034</v>
      </c>
      <c r="I55" s="1456"/>
    </row>
    <row r="56" spans="1:256" s="1437" customFormat="1" ht="15" customHeight="1">
      <c r="A56" s="1439"/>
      <c r="B56" s="1439"/>
      <c r="C56" s="1439"/>
      <c r="D56" s="1438"/>
      <c r="E56" s="1455"/>
      <c r="F56" s="1458" t="s">
        <v>1059</v>
      </c>
      <c r="G56" s="1457">
        <v>461.08240378947397</v>
      </c>
      <c r="H56" s="1457">
        <v>491.48757854792444</v>
      </c>
      <c r="I56" s="1456"/>
    </row>
    <row r="57" spans="1:256" s="1437" customFormat="1" ht="15" customHeight="1">
      <c r="A57" s="1439"/>
      <c r="B57" s="1439"/>
      <c r="C57" s="1439"/>
      <c r="D57" s="1438"/>
      <c r="E57" s="1455"/>
      <c r="F57" s="1458" t="s">
        <v>1058</v>
      </c>
      <c r="G57" s="1457">
        <v>341.59002469999996</v>
      </c>
      <c r="H57" s="1457">
        <v>366.69633553960801</v>
      </c>
      <c r="I57" s="1456"/>
    </row>
    <row r="58" spans="1:256" s="1437" customFormat="1" ht="15" customHeight="1">
      <c r="A58" s="1439"/>
      <c r="B58" s="1439"/>
      <c r="C58" s="1439"/>
      <c r="D58" s="1438"/>
      <c r="E58" s="1455"/>
      <c r="F58" s="1458" t="s">
        <v>1057</v>
      </c>
      <c r="G58" s="1457">
        <v>10846.142631973529</v>
      </c>
      <c r="H58" s="1457">
        <v>12520.845354499008</v>
      </c>
      <c r="I58" s="1456"/>
    </row>
    <row r="59" spans="1:256" s="1437" customFormat="1" ht="15" customHeight="1">
      <c r="A59" s="1439"/>
      <c r="B59" s="1439"/>
      <c r="C59" s="1439"/>
      <c r="D59" s="1438"/>
      <c r="E59" s="1455"/>
      <c r="F59" s="1458" t="s">
        <v>1056</v>
      </c>
      <c r="G59" s="1457">
        <v>4282.1284513022902</v>
      </c>
      <c r="H59" s="1457">
        <v>4485.9577655842759</v>
      </c>
      <c r="I59" s="1456"/>
    </row>
    <row r="60" spans="1:256" s="1437" customFormat="1" ht="15" customHeight="1">
      <c r="A60" s="1439"/>
      <c r="B60" s="1439"/>
      <c r="C60" s="1439"/>
      <c r="D60" s="1438"/>
      <c r="E60" s="1455"/>
      <c r="F60" s="1458" t="s">
        <v>1055</v>
      </c>
      <c r="G60" s="1457">
        <v>929.4628061333309</v>
      </c>
      <c r="H60" s="1457">
        <v>1068.8822270533315</v>
      </c>
      <c r="I60" s="1456"/>
    </row>
    <row r="61" spans="1:256" s="1437" customFormat="1" ht="15" customHeight="1">
      <c r="A61" s="1439"/>
      <c r="B61" s="1439"/>
      <c r="C61" s="1439"/>
      <c r="D61" s="1438"/>
      <c r="E61" s="1455"/>
      <c r="F61" s="1458" t="s">
        <v>1054</v>
      </c>
      <c r="G61" s="1457">
        <v>5377.0468646646405</v>
      </c>
      <c r="H61" s="1457">
        <v>6183.6038943643398</v>
      </c>
      <c r="I61" s="1456"/>
    </row>
    <row r="62" spans="1:256" s="1437" customFormat="1" ht="15" customHeight="1">
      <c r="A62" s="1439"/>
      <c r="B62" s="1439"/>
      <c r="C62" s="1439"/>
      <c r="D62" s="1438"/>
      <c r="E62" s="1455"/>
      <c r="F62" s="1458" t="s">
        <v>1053</v>
      </c>
      <c r="G62" s="1457">
        <v>2198.74554485</v>
      </c>
      <c r="H62" s="1457">
        <v>2296.4722870582445</v>
      </c>
      <c r="I62" s="1456"/>
    </row>
    <row r="63" spans="1:256" s="1437" customFormat="1" ht="15" customHeight="1">
      <c r="A63" s="1439"/>
      <c r="B63" s="1439"/>
      <c r="C63" s="1439"/>
      <c r="D63" s="1438"/>
      <c r="E63" s="1455"/>
      <c r="F63" s="1458" t="s">
        <v>1052</v>
      </c>
      <c r="G63" s="1457">
        <v>438.80339948571401</v>
      </c>
      <c r="H63" s="1457">
        <v>456.79433886462823</v>
      </c>
      <c r="I63" s="1456"/>
    </row>
    <row r="64" spans="1:256" s="1437" customFormat="1" ht="15" customHeight="1">
      <c r="A64" s="1439"/>
      <c r="B64" s="1439"/>
      <c r="C64" s="1439"/>
      <c r="D64" s="1438"/>
      <c r="E64" s="1455"/>
      <c r="F64" s="1458" t="s">
        <v>1051</v>
      </c>
      <c r="G64" s="1457">
        <v>2913.4167043416701</v>
      </c>
      <c r="H64" s="1457">
        <v>3041.8355803263084</v>
      </c>
      <c r="I64" s="1456"/>
    </row>
    <row r="65" spans="1:9" s="1437" customFormat="1" ht="15" customHeight="1">
      <c r="A65" s="1439"/>
      <c r="B65" s="1439"/>
      <c r="C65" s="1439"/>
      <c r="D65" s="1438"/>
      <c r="E65" s="1455"/>
      <c r="F65" s="1456"/>
      <c r="G65" s="1456"/>
      <c r="H65" s="1456"/>
      <c r="I65" s="1456"/>
    </row>
    <row r="66" spans="1:9" s="1437" customFormat="1" ht="15" customHeight="1">
      <c r="A66" s="1439"/>
      <c r="B66" s="1439"/>
      <c r="C66" s="1439"/>
      <c r="D66" s="1438"/>
      <c r="E66" s="1455"/>
      <c r="F66" s="1456"/>
      <c r="G66" s="1456"/>
      <c r="H66" s="1456"/>
      <c r="I66" s="1456"/>
    </row>
    <row r="67" spans="1:9" s="1437" customFormat="1" ht="15" customHeight="1">
      <c r="A67" s="1439"/>
      <c r="B67" s="1439"/>
      <c r="C67" s="1439"/>
      <c r="D67" s="1438"/>
      <c r="E67" s="1455"/>
      <c r="F67" s="1456"/>
      <c r="G67" s="1456"/>
      <c r="H67" s="1456"/>
      <c r="I67" s="1456"/>
    </row>
    <row r="68" spans="1:9" s="1437" customFormat="1" ht="15" customHeight="1">
      <c r="A68" s="1439"/>
      <c r="B68" s="1439"/>
      <c r="C68" s="1439"/>
      <c r="D68" s="1438"/>
      <c r="E68" s="1455"/>
      <c r="F68" s="1456"/>
      <c r="G68" s="1456"/>
      <c r="H68" s="1456"/>
      <c r="I68" s="1456"/>
    </row>
    <row r="69" spans="1:9" s="1437" customFormat="1" ht="15" customHeight="1">
      <c r="A69" s="1439"/>
      <c r="B69" s="1439"/>
      <c r="C69" s="1439"/>
      <c r="D69" s="1438"/>
      <c r="E69" s="1455"/>
      <c r="F69" s="1456"/>
      <c r="G69" s="1456"/>
      <c r="H69" s="1456"/>
      <c r="I69" s="1456"/>
    </row>
    <row r="70" spans="1:9" s="1437" customFormat="1" ht="15" customHeight="1">
      <c r="A70" s="1439"/>
      <c r="B70" s="1439"/>
      <c r="C70" s="1439"/>
      <c r="D70" s="1438"/>
      <c r="E70" s="1455"/>
    </row>
    <row r="71" spans="1:9" s="1437" customFormat="1" ht="15" customHeight="1">
      <c r="A71" s="1439"/>
      <c r="B71" s="1439"/>
      <c r="C71" s="1439"/>
      <c r="D71" s="1438"/>
      <c r="E71" s="1455"/>
    </row>
    <row r="72" spans="1:9" s="1437" customFormat="1" ht="15" customHeight="1">
      <c r="A72" s="1439"/>
      <c r="B72" s="1439"/>
      <c r="C72" s="1439"/>
      <c r="D72" s="1438"/>
      <c r="E72" s="1455"/>
    </row>
    <row r="73" spans="1:9" s="1437" customFormat="1" ht="15" customHeight="1">
      <c r="A73" s="1439"/>
      <c r="B73" s="1439"/>
      <c r="C73" s="1439"/>
      <c r="D73" s="1438"/>
      <c r="E73" s="1455"/>
    </row>
    <row r="74" spans="1:9" s="1437" customFormat="1" ht="15" customHeight="1">
      <c r="A74" s="1439"/>
      <c r="B74" s="1439"/>
      <c r="C74" s="1439"/>
      <c r="D74" s="1438"/>
      <c r="E74" s="1455"/>
    </row>
    <row r="75" spans="1:9" s="1437" customFormat="1" ht="15" customHeight="1">
      <c r="A75" s="1439"/>
      <c r="B75" s="1439"/>
      <c r="C75" s="1439"/>
      <c r="D75" s="1438"/>
      <c r="E75" s="1455"/>
    </row>
    <row r="76" spans="1:9" s="1437" customFormat="1" ht="15" customHeight="1">
      <c r="A76" s="1439"/>
      <c r="B76" s="1439"/>
      <c r="C76" s="1439"/>
      <c r="D76" s="1438"/>
      <c r="E76" s="1455"/>
    </row>
    <row r="77" spans="1:9" s="1437" customFormat="1" ht="15" customHeight="1">
      <c r="A77" s="1439"/>
      <c r="B77" s="1439"/>
      <c r="C77" s="1439"/>
      <c r="D77" s="1438"/>
      <c r="E77" s="1455"/>
    </row>
    <row r="78" spans="1:9" s="1437" customFormat="1" ht="15" customHeight="1">
      <c r="A78" s="1439"/>
      <c r="B78" s="1439"/>
      <c r="C78" s="1439"/>
      <c r="D78" s="1438"/>
      <c r="E78" s="1455"/>
    </row>
    <row r="79" spans="1:9" s="1437" customFormat="1" ht="15" customHeight="1">
      <c r="A79" s="1439"/>
      <c r="B79" s="1439"/>
      <c r="C79" s="1439"/>
      <c r="D79" s="1438"/>
      <c r="E79" s="1455"/>
    </row>
    <row r="80" spans="1:9" ht="20.100000000000001" customHeight="1">
      <c r="A80" s="2430" t="s">
        <v>1050</v>
      </c>
      <c r="B80" s="2430"/>
      <c r="C80" s="2430"/>
      <c r="D80" s="2430"/>
      <c r="E80" s="2430"/>
    </row>
    <row r="81" spans="1:5" s="1441" customFormat="1" ht="20.100000000000001" customHeight="1">
      <c r="A81" s="1220" t="s">
        <v>928</v>
      </c>
      <c r="B81" s="1454">
        <v>2007</v>
      </c>
      <c r="C81" s="1454">
        <v>2008</v>
      </c>
      <c r="D81" s="1454">
        <v>2009</v>
      </c>
      <c r="E81" s="1453" t="s">
        <v>620</v>
      </c>
    </row>
    <row r="82" spans="1:5" s="1441" customFormat="1" ht="20.100000000000001" customHeight="1">
      <c r="A82" s="1452" t="s">
        <v>1023</v>
      </c>
      <c r="B82" s="1447">
        <v>0.29133481829200925</v>
      </c>
      <c r="C82" s="1448">
        <v>0.61976857287500842</v>
      </c>
      <c r="D82" s="1447">
        <v>0.17363048897590605</v>
      </c>
      <c r="E82" s="1446">
        <v>0.17231252167145167</v>
      </c>
    </row>
    <row r="83" spans="1:5" s="1441" customFormat="1" ht="20.100000000000001" customHeight="1">
      <c r="A83" s="1452" t="s">
        <v>1022</v>
      </c>
      <c r="B83" s="1447">
        <v>0.66779874977306164</v>
      </c>
      <c r="C83" s="1448">
        <v>1.4947230542235102</v>
      </c>
      <c r="D83" s="1447">
        <v>0.31368467825894514</v>
      </c>
      <c r="E83" s="1446">
        <v>0.34226819020305504</v>
      </c>
    </row>
    <row r="84" spans="1:5" s="1441" customFormat="1" ht="20.100000000000001" customHeight="1">
      <c r="A84" s="1452" t="s">
        <v>1021</v>
      </c>
      <c r="B84" s="1448">
        <v>1.0900520373134144</v>
      </c>
      <c r="C84" s="1448">
        <v>1.1687825880712088</v>
      </c>
      <c r="D84" s="1447">
        <v>1.1514016648200505</v>
      </c>
      <c r="E84" s="1446">
        <v>1.126540969624986</v>
      </c>
    </row>
    <row r="85" spans="1:5" s="1441" customFormat="1" ht="20.100000000000001" customHeight="1">
      <c r="A85" s="1452" t="s">
        <v>932</v>
      </c>
      <c r="B85" s="1447">
        <v>0.68332993555501575</v>
      </c>
      <c r="C85" s="1447">
        <v>0.41047765646005008</v>
      </c>
      <c r="D85" s="1447">
        <v>2.1891674565735637</v>
      </c>
      <c r="E85" s="1446">
        <v>2.0659916805762228</v>
      </c>
    </row>
    <row r="86" spans="1:5" s="1441" customFormat="1" ht="20.100000000000001" customHeight="1">
      <c r="A86" s="1452" t="s">
        <v>931</v>
      </c>
      <c r="B86" s="1451">
        <v>201.44114831086401</v>
      </c>
      <c r="C86" s="1451">
        <v>291.74689753846104</v>
      </c>
      <c r="D86" s="1451">
        <v>705.63679606666528</v>
      </c>
      <c r="E86" s="1450">
        <v>811.48231547666501</v>
      </c>
    </row>
    <row r="87" spans="1:5" s="1441" customFormat="1" ht="20.100000000000001" customHeight="1">
      <c r="A87" s="1445" t="s">
        <v>1049</v>
      </c>
      <c r="B87" s="1449">
        <v>13.3</v>
      </c>
      <c r="C87" s="1448">
        <v>16.7</v>
      </c>
      <c r="D87" s="1447">
        <v>12.3</v>
      </c>
      <c r="E87" s="1446">
        <v>15.2</v>
      </c>
    </row>
    <row r="88" spans="1:5" s="1441" customFormat="1" ht="20.100000000000001" customHeight="1">
      <c r="A88" s="1445" t="s">
        <v>1048</v>
      </c>
      <c r="B88" s="1444">
        <v>9.6999999999999993</v>
      </c>
      <c r="C88" s="1443">
        <v>7.5</v>
      </c>
      <c r="D88" s="1443">
        <v>5.3</v>
      </c>
      <c r="E88" s="1442">
        <v>11.1</v>
      </c>
    </row>
    <row r="89" spans="1:5" s="1437" customFormat="1" ht="15" customHeight="1">
      <c r="A89" s="2428" t="s">
        <v>1047</v>
      </c>
      <c r="B89" s="2428"/>
      <c r="C89" s="2428"/>
      <c r="D89" s="2429"/>
      <c r="E89" s="1440"/>
    </row>
    <row r="90" spans="1:5" s="1437" customFormat="1" ht="15" customHeight="1">
      <c r="A90" s="1440" t="s">
        <v>601</v>
      </c>
      <c r="B90" s="1439"/>
      <c r="C90" s="1439"/>
      <c r="D90" s="1438"/>
      <c r="E90" s="1438"/>
    </row>
  </sheetData>
  <protectedRanges>
    <protectedRange sqref="C38:C47" name="Range1_3"/>
    <protectedRange sqref="C20:C29 E38:E47 E20:E29" name="Range1_3_3"/>
    <protectedRange sqref="I38:I47 G38:G47" name="Range1_3_1"/>
  </protectedRanges>
  <mergeCells count="12">
    <mergeCell ref="A89:D89"/>
    <mergeCell ref="D16:E16"/>
    <mergeCell ref="A33:E33"/>
    <mergeCell ref="A16:A17"/>
    <mergeCell ref="B16:C16"/>
    <mergeCell ref="D35:E35"/>
    <mergeCell ref="A2:E2"/>
    <mergeCell ref="A4:E4"/>
    <mergeCell ref="A11:D11"/>
    <mergeCell ref="A14:E14"/>
    <mergeCell ref="A80:E80"/>
    <mergeCell ref="A51:E51"/>
  </mergeCells>
  <pageMargins left="0.7" right="0.7" top="0.75" bottom="0.56999999999999995" header="0.3" footer="0.3"/>
  <pageSetup paperSize="9" scale="82" orientation="portrait" r:id="rId1"/>
  <headerFooter>
    <oddFooter>&amp;C&amp;P</oddFooter>
  </headerFooter>
  <rowBreaks count="3" manualBreakCount="3">
    <brk id="13" max="4" man="1"/>
    <brk id="32" max="4" man="1"/>
    <brk id="50" max="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188"/>
  <sheetViews>
    <sheetView view="pageBreakPreview" topLeftCell="A28" zoomScaleSheetLayoutView="100" workbookViewId="0">
      <selection activeCell="I9" sqref="I9"/>
    </sheetView>
  </sheetViews>
  <sheetFormatPr defaultRowHeight="15"/>
  <cols>
    <col min="1" max="1" width="45.7109375" style="1055" customWidth="1"/>
    <col min="2" max="5" width="11.7109375" style="1055" customWidth="1"/>
    <col min="6" max="6" width="9.7109375" style="1295" customWidth="1"/>
    <col min="7" max="16384" width="9.140625" style="1295"/>
  </cols>
  <sheetData>
    <row r="1" spans="1:11" ht="24.95" customHeight="1">
      <c r="A1" s="1329" t="s">
        <v>1144</v>
      </c>
    </row>
    <row r="2" spans="1:11" s="1053" customFormat="1" ht="290.10000000000002" customHeight="1">
      <c r="A2" s="2387" t="s">
        <v>1143</v>
      </c>
      <c r="B2" s="2387"/>
      <c r="C2" s="2387"/>
      <c r="D2" s="2387"/>
      <c r="E2" s="2387"/>
      <c r="K2" s="1550"/>
    </row>
    <row r="3" spans="1:11" ht="15" customHeight="1"/>
    <row r="4" spans="1:11" ht="20.100000000000001" customHeight="1">
      <c r="A4" s="2426" t="s">
        <v>1142</v>
      </c>
      <c r="B4" s="2426"/>
      <c r="C4" s="2426"/>
      <c r="D4" s="2426"/>
      <c r="E4" s="2426"/>
    </row>
    <row r="5" spans="1:11" s="1298" customFormat="1" ht="20.100000000000001" customHeight="1">
      <c r="A5" s="1163" t="s">
        <v>928</v>
      </c>
      <c r="B5" s="1093">
        <v>2008</v>
      </c>
      <c r="C5" s="1093">
        <v>2009</v>
      </c>
      <c r="D5" s="1415" t="s">
        <v>620</v>
      </c>
      <c r="E5" s="1415" t="s">
        <v>619</v>
      </c>
    </row>
    <row r="6" spans="1:11" s="1298" customFormat="1" ht="20.100000000000001" customHeight="1">
      <c r="A6" s="1452" t="s">
        <v>1141</v>
      </c>
      <c r="B6" s="1549">
        <v>58.1</v>
      </c>
      <c r="C6" s="1077">
        <v>44</v>
      </c>
      <c r="D6" s="1130">
        <v>48.9</v>
      </c>
      <c r="E6" s="1130">
        <v>57.9</v>
      </c>
    </row>
    <row r="7" spans="1:11" s="1298" customFormat="1" ht="20.100000000000001" customHeight="1">
      <c r="A7" s="1452" t="s">
        <v>1140</v>
      </c>
      <c r="B7" s="1140">
        <v>59.909076553699293</v>
      </c>
      <c r="C7" s="1077">
        <v>45.7</v>
      </c>
      <c r="D7" s="1130">
        <v>50.8</v>
      </c>
      <c r="E7" s="1130">
        <v>59.6</v>
      </c>
    </row>
    <row r="8" spans="1:11" s="1298" customFormat="1" ht="20.100000000000001" customHeight="1">
      <c r="A8" s="1452" t="s">
        <v>932</v>
      </c>
      <c r="B8" s="1077">
        <v>2.6</v>
      </c>
      <c r="C8" s="1077">
        <v>6.3393727047973716</v>
      </c>
      <c r="D8" s="1130">
        <v>7</v>
      </c>
      <c r="E8" s="1130">
        <v>6</v>
      </c>
    </row>
    <row r="9" spans="1:11" s="1298" customFormat="1" ht="20.100000000000001" customHeight="1">
      <c r="A9" s="1452" t="s">
        <v>931</v>
      </c>
      <c r="B9" s="1139">
        <v>5672</v>
      </c>
      <c r="C9" s="1139">
        <v>6716</v>
      </c>
      <c r="D9" s="1132">
        <v>8655</v>
      </c>
      <c r="E9" s="1132">
        <v>9778</v>
      </c>
    </row>
    <row r="10" spans="1:11" s="1298" customFormat="1" ht="20.100000000000001" customHeight="1">
      <c r="A10" s="1445" t="s">
        <v>1049</v>
      </c>
      <c r="B10" s="1322">
        <v>3.1</v>
      </c>
      <c r="C10" s="1322">
        <v>3.5</v>
      </c>
      <c r="D10" s="1131">
        <v>4</v>
      </c>
      <c r="E10" s="1543">
        <v>4.0999999999999996</v>
      </c>
    </row>
    <row r="11" spans="1:11" s="1298" customFormat="1" ht="20.100000000000001" customHeight="1">
      <c r="A11" s="1445" t="s">
        <v>1139</v>
      </c>
      <c r="B11" s="1088">
        <v>96.649008743313914</v>
      </c>
      <c r="C11" s="1075">
        <v>91.530399406698379</v>
      </c>
      <c r="D11" s="1113">
        <v>92.485353444488766</v>
      </c>
      <c r="E11" s="1113">
        <v>94.466774233824111</v>
      </c>
    </row>
    <row r="12" spans="1:11" s="1297" customFormat="1" ht="15" customHeight="1">
      <c r="A12" s="2441" t="s">
        <v>73</v>
      </c>
      <c r="B12" s="2441"/>
      <c r="C12" s="2441"/>
      <c r="D12" s="2411"/>
      <c r="E12" s="1074"/>
    </row>
    <row r="13" spans="1:11" s="1297" customFormat="1" ht="15" customHeight="1">
      <c r="A13" s="1058" t="s">
        <v>601</v>
      </c>
      <c r="B13" s="1074"/>
      <c r="C13" s="1074"/>
      <c r="D13" s="1074"/>
      <c r="E13" s="1074"/>
    </row>
    <row r="14" spans="1:11" s="1297" customFormat="1" ht="15" customHeight="1">
      <c r="A14" s="1058"/>
      <c r="B14" s="1074"/>
      <c r="C14" s="1074"/>
      <c r="D14" s="1074"/>
      <c r="E14" s="1074"/>
    </row>
    <row r="15" spans="1:11" ht="20.100000000000001" customHeight="1">
      <c r="A15" s="2381" t="s">
        <v>1138</v>
      </c>
      <c r="B15" s="2381"/>
      <c r="C15" s="2381"/>
      <c r="D15" s="2381"/>
      <c r="E15" s="2381"/>
    </row>
    <row r="16" spans="1:11" s="1297" customFormat="1" ht="15" customHeight="1">
      <c r="A16" s="1081" t="s">
        <v>808</v>
      </c>
      <c r="B16" s="1536"/>
      <c r="C16" s="1058"/>
      <c r="D16" s="1058"/>
      <c r="E16" s="1058"/>
    </row>
    <row r="17" spans="1:5" s="1298" customFormat="1" ht="20.100000000000001" customHeight="1">
      <c r="A17" s="1094" t="s">
        <v>14</v>
      </c>
      <c r="B17" s="1093">
        <v>2005</v>
      </c>
      <c r="C17" s="1093">
        <v>2009</v>
      </c>
      <c r="D17" s="1093">
        <v>2010</v>
      </c>
      <c r="E17" s="1093">
        <v>2011</v>
      </c>
    </row>
    <row r="18" spans="1:5" s="1298" customFormat="1" ht="20.100000000000001" customHeight="1">
      <c r="A18" s="1065" t="s">
        <v>1103</v>
      </c>
      <c r="B18" s="1549"/>
      <c r="C18" s="1549"/>
      <c r="D18" s="1549"/>
      <c r="E18" s="1549"/>
    </row>
    <row r="19" spans="1:5" s="1298" customFormat="1" ht="20.100000000000001" customHeight="1">
      <c r="A19" s="1063" t="s">
        <v>800</v>
      </c>
      <c r="B19" s="1518">
        <v>818330</v>
      </c>
      <c r="C19" s="1518">
        <v>795990.58299999998</v>
      </c>
      <c r="D19" s="1518">
        <v>825290.62199999997</v>
      </c>
      <c r="E19" s="1518">
        <v>913191.31500000006</v>
      </c>
    </row>
    <row r="20" spans="1:5" s="1298" customFormat="1" ht="20.100000000000001" customHeight="1">
      <c r="A20" s="1063" t="s">
        <v>186</v>
      </c>
      <c r="B20" s="1518">
        <v>2242</v>
      </c>
      <c r="C20" s="1518">
        <v>2180.7961178082192</v>
      </c>
      <c r="D20" s="1518">
        <v>2261.0701972602737</v>
      </c>
      <c r="E20" s="1518">
        <v>2501.8940136986303</v>
      </c>
    </row>
    <row r="21" spans="1:5" s="1298" customFormat="1" ht="20.100000000000001" customHeight="1">
      <c r="A21" s="1305" t="s">
        <v>100</v>
      </c>
      <c r="B21" s="1139"/>
      <c r="C21" s="1139"/>
      <c r="D21" s="1139"/>
      <c r="E21" s="1139"/>
    </row>
    <row r="22" spans="1:5" s="1298" customFormat="1" ht="20.100000000000001" customHeight="1">
      <c r="A22" s="1063" t="s">
        <v>800</v>
      </c>
      <c r="B22" s="1518">
        <v>749080</v>
      </c>
      <c r="C22" s="1518">
        <v>712994</v>
      </c>
      <c r="D22" s="1518">
        <v>744525</v>
      </c>
      <c r="E22" s="1521" t="s">
        <v>1137</v>
      </c>
    </row>
    <row r="23" spans="1:5" s="1298" customFormat="1" ht="20.100000000000001" customHeight="1">
      <c r="A23" s="1063" t="s">
        <v>186</v>
      </c>
      <c r="B23" s="1518">
        <v>2052.2739726027398</v>
      </c>
      <c r="C23" s="1518">
        <v>1953</v>
      </c>
      <c r="D23" s="1518">
        <v>2039.7945205479452</v>
      </c>
      <c r="E23" s="1521" t="s">
        <v>1136</v>
      </c>
    </row>
    <row r="24" spans="1:5" s="1298" customFormat="1" ht="20.100000000000001" customHeight="1">
      <c r="A24" s="1233" t="s">
        <v>1135</v>
      </c>
      <c r="B24" s="1542" t="s">
        <v>72</v>
      </c>
      <c r="C24" s="1542">
        <v>1896</v>
      </c>
      <c r="D24" s="1542">
        <v>1962</v>
      </c>
      <c r="E24" s="1542">
        <v>1999</v>
      </c>
    </row>
    <row r="25" spans="1:5" s="1297" customFormat="1" ht="15" customHeight="1">
      <c r="A25" s="1074" t="s">
        <v>771</v>
      </c>
      <c r="B25" s="1074"/>
      <c r="C25" s="1074"/>
      <c r="D25" s="1074"/>
      <c r="E25" s="1074"/>
    </row>
    <row r="26" spans="1:5" s="1297" customFormat="1" ht="15" customHeight="1">
      <c r="A26" s="1074" t="s">
        <v>1134</v>
      </c>
      <c r="B26" s="1074"/>
      <c r="C26" s="1074"/>
      <c r="D26" s="1074"/>
      <c r="E26" s="1074"/>
    </row>
    <row r="27" spans="1:5" s="1297" customFormat="1" ht="15" customHeight="1">
      <c r="A27" s="1058" t="s">
        <v>601</v>
      </c>
      <c r="B27" s="1074"/>
      <c r="C27" s="1074"/>
      <c r="D27" s="1074"/>
      <c r="E27" s="1074"/>
    </row>
    <row r="28" spans="1:5" s="1297" customFormat="1" ht="15" customHeight="1">
      <c r="A28" s="1074"/>
      <c r="B28" s="1074"/>
      <c r="C28" s="1074"/>
      <c r="D28" s="1074"/>
      <c r="E28" s="1074"/>
    </row>
    <row r="29" spans="1:5" ht="20.100000000000001" customHeight="1">
      <c r="A29" s="2381" t="s">
        <v>1133</v>
      </c>
      <c r="B29" s="2381"/>
      <c r="C29" s="2381"/>
      <c r="D29" s="2381"/>
      <c r="E29" s="2381"/>
    </row>
    <row r="30" spans="1:5" s="1297" customFormat="1" ht="15" customHeight="1">
      <c r="A30" s="1126" t="s">
        <v>1132</v>
      </c>
      <c r="B30" s="1536"/>
      <c r="C30" s="1074"/>
      <c r="D30" s="1074"/>
      <c r="E30" s="1074"/>
    </row>
    <row r="31" spans="1:5" s="1298" customFormat="1" ht="20.100000000000001" customHeight="1">
      <c r="A31" s="1094" t="s">
        <v>1131</v>
      </c>
      <c r="B31" s="1093">
        <v>2005</v>
      </c>
      <c r="C31" s="1093">
        <v>2009</v>
      </c>
      <c r="D31" s="1093">
        <v>2010</v>
      </c>
      <c r="E31" s="1093">
        <v>2011</v>
      </c>
    </row>
    <row r="32" spans="1:5" s="1298" customFormat="1" ht="20.100000000000001" customHeight="1">
      <c r="A32" s="1548" t="s">
        <v>1130</v>
      </c>
      <c r="B32" s="1547">
        <v>53.08</v>
      </c>
      <c r="C32" s="1547">
        <v>63.47</v>
      </c>
      <c r="D32" s="1547">
        <v>79.16</v>
      </c>
      <c r="E32" s="1547">
        <v>110.59583333333332</v>
      </c>
    </row>
    <row r="33" spans="1:5" s="1298" customFormat="1" ht="20.100000000000001" customHeight="1">
      <c r="A33" s="1498" t="s">
        <v>1129</v>
      </c>
      <c r="B33" s="1169">
        <v>52.46</v>
      </c>
      <c r="C33" s="1169">
        <v>62.25</v>
      </c>
      <c r="D33" s="1169">
        <v>78.69</v>
      </c>
      <c r="E33" s="1169">
        <v>109.97083333333335</v>
      </c>
    </row>
    <row r="34" spans="1:5" s="1298" customFormat="1" ht="20.100000000000001" customHeight="1">
      <c r="A34" s="1498" t="s">
        <v>1128</v>
      </c>
      <c r="B34" s="1169">
        <v>53.13</v>
      </c>
      <c r="C34" s="1169">
        <v>63.5</v>
      </c>
      <c r="D34" s="1169">
        <v>78.989999999999995</v>
      </c>
      <c r="E34" s="1169">
        <v>110.425</v>
      </c>
    </row>
    <row r="35" spans="1:5" s="1298" customFormat="1" ht="20.100000000000001" customHeight="1">
      <c r="A35" s="1498" t="s">
        <v>1127</v>
      </c>
      <c r="B35" s="1169">
        <v>48.98</v>
      </c>
      <c r="C35" s="1169">
        <v>61.44</v>
      </c>
      <c r="D35" s="1169">
        <v>77.28</v>
      </c>
      <c r="E35" s="1169">
        <v>106.97916666666667</v>
      </c>
    </row>
    <row r="36" spans="1:5" s="1298" customFormat="1" ht="20.100000000000001" customHeight="1">
      <c r="A36" s="1546" t="s">
        <v>1126</v>
      </c>
      <c r="B36" s="1545">
        <v>51.91</v>
      </c>
      <c r="C36" s="1545">
        <v>62.67</v>
      </c>
      <c r="D36" s="1545">
        <v>78.53</v>
      </c>
      <c r="E36" s="1545">
        <v>109.49270833333334</v>
      </c>
    </row>
    <row r="37" spans="1:5" s="1297" customFormat="1" ht="15" customHeight="1">
      <c r="A37" s="1074" t="s">
        <v>771</v>
      </c>
      <c r="B37" s="1074"/>
      <c r="C37" s="1074"/>
      <c r="D37" s="1074"/>
      <c r="E37" s="1074"/>
    </row>
    <row r="38" spans="1:5" s="1297" customFormat="1" ht="15" customHeight="1">
      <c r="A38" s="1074"/>
      <c r="B38" s="1074"/>
      <c r="C38" s="1074"/>
      <c r="D38" s="1074"/>
      <c r="E38" s="1074"/>
    </row>
    <row r="39" spans="1:5" ht="20.100000000000001" customHeight="1">
      <c r="A39" s="2381" t="s">
        <v>1125</v>
      </c>
      <c r="B39" s="2381"/>
      <c r="C39" s="2381"/>
      <c r="D39" s="2381"/>
      <c r="E39" s="2381"/>
    </row>
    <row r="40" spans="1:5" s="1297" customFormat="1" ht="15" customHeight="1">
      <c r="A40" s="1070" t="s">
        <v>1124</v>
      </c>
      <c r="B40" s="1536"/>
      <c r="C40" s="1536"/>
      <c r="D40" s="1536"/>
      <c r="E40" s="1536"/>
    </row>
    <row r="41" spans="1:5" s="1298" customFormat="1" ht="20.100000000000001" customHeight="1">
      <c r="A41" s="1094" t="s">
        <v>14</v>
      </c>
      <c r="B41" s="1093">
        <v>2005</v>
      </c>
      <c r="C41" s="1093">
        <v>2008</v>
      </c>
      <c r="D41" s="1415" t="s">
        <v>1123</v>
      </c>
      <c r="E41" s="1415" t="s">
        <v>1122</v>
      </c>
    </row>
    <row r="42" spans="1:5" s="1298" customFormat="1" ht="20.100000000000001" customHeight="1">
      <c r="A42" s="1065" t="s">
        <v>1103</v>
      </c>
      <c r="B42" s="1544"/>
      <c r="C42" s="1544"/>
      <c r="D42" s="1544"/>
      <c r="E42" s="1544"/>
    </row>
    <row r="43" spans="1:5" s="1298" customFormat="1" ht="20.100000000000001" customHeight="1">
      <c r="A43" s="1063" t="s">
        <v>1121</v>
      </c>
      <c r="B43" s="1518">
        <v>2069550</v>
      </c>
      <c r="C43" s="1518">
        <v>2076642</v>
      </c>
      <c r="D43" s="1521">
        <v>1966580</v>
      </c>
      <c r="E43" s="1521">
        <v>2068695</v>
      </c>
    </row>
    <row r="44" spans="1:5" s="1298" customFormat="1" ht="20.100000000000001" customHeight="1">
      <c r="A44" s="1063" t="s">
        <v>1120</v>
      </c>
      <c r="B44" s="1518">
        <v>5670</v>
      </c>
      <c r="C44" s="1518">
        <v>5674</v>
      </c>
      <c r="D44" s="1521">
        <v>5387.8904109589039</v>
      </c>
      <c r="E44" s="1521">
        <v>5667.6575342465758</v>
      </c>
    </row>
    <row r="45" spans="1:5" s="1298" customFormat="1" ht="20.100000000000001" customHeight="1">
      <c r="A45" s="1305" t="s">
        <v>1119</v>
      </c>
      <c r="B45" s="1322"/>
      <c r="C45" s="1322"/>
      <c r="D45" s="1543"/>
      <c r="E45" s="1543"/>
    </row>
    <row r="46" spans="1:5" s="1298" customFormat="1" ht="20.100000000000001" customHeight="1">
      <c r="A46" s="1063" t="s">
        <v>1118</v>
      </c>
      <c r="B46" s="1518">
        <v>1903986</v>
      </c>
      <c r="C46" s="1518">
        <v>1972810</v>
      </c>
      <c r="D46" s="1521">
        <v>1927248</v>
      </c>
      <c r="E46" s="1521">
        <v>2027321</v>
      </c>
    </row>
    <row r="47" spans="1:5" s="1298" customFormat="1" ht="20.100000000000001" customHeight="1">
      <c r="A47" s="1063" t="s">
        <v>1117</v>
      </c>
      <c r="B47" s="1518">
        <v>5216</v>
      </c>
      <c r="C47" s="1518">
        <v>5390</v>
      </c>
      <c r="D47" s="1521">
        <v>5280.131506849315</v>
      </c>
      <c r="E47" s="1521">
        <v>5554.3041095890412</v>
      </c>
    </row>
    <row r="48" spans="1:5" s="1298" customFormat="1" ht="20.100000000000001" customHeight="1">
      <c r="A48" s="1061" t="s">
        <v>1116</v>
      </c>
      <c r="B48" s="1542">
        <v>92</v>
      </c>
      <c r="C48" s="1542">
        <v>95</v>
      </c>
      <c r="D48" s="1541">
        <v>97.999971735044298</v>
      </c>
      <c r="E48" s="1541">
        <v>98</v>
      </c>
    </row>
    <row r="49" spans="1:7" s="1297" customFormat="1" ht="15" customHeight="1">
      <c r="A49" s="1074" t="s">
        <v>771</v>
      </c>
      <c r="B49" s="1074"/>
      <c r="C49" s="1074"/>
      <c r="D49" s="1074"/>
      <c r="E49" s="1074"/>
    </row>
    <row r="50" spans="1:7" s="1297" customFormat="1" ht="15" customHeight="1">
      <c r="A50" s="1058" t="s">
        <v>601</v>
      </c>
      <c r="B50" s="1074"/>
      <c r="C50" s="1074"/>
      <c r="D50" s="1074"/>
      <c r="E50" s="1074"/>
    </row>
    <row r="51" spans="1:7" s="1297" customFormat="1" ht="15" customHeight="1">
      <c r="A51" s="1074"/>
      <c r="B51" s="1074"/>
      <c r="C51" s="1074"/>
      <c r="D51" s="1074"/>
      <c r="E51" s="1074"/>
    </row>
    <row r="52" spans="1:7" s="1493" customFormat="1" ht="20.100000000000001" customHeight="1">
      <c r="A52" s="2381" t="s">
        <v>1115</v>
      </c>
      <c r="B52" s="2381"/>
      <c r="C52" s="2381"/>
      <c r="D52" s="2381"/>
      <c r="E52" s="2381"/>
      <c r="F52" s="1295"/>
      <c r="G52" s="1295"/>
    </row>
    <row r="53" spans="1:7" s="1297" customFormat="1" ht="15" customHeight="1">
      <c r="A53" s="1070" t="s">
        <v>1094</v>
      </c>
      <c r="B53" s="1536"/>
      <c r="C53" s="1536"/>
      <c r="D53" s="1536"/>
      <c r="E53" s="1536"/>
    </row>
    <row r="54" spans="1:7" s="1298" customFormat="1" ht="15" customHeight="1">
      <c r="A54" s="2376" t="s">
        <v>1114</v>
      </c>
      <c r="B54" s="2440" t="s">
        <v>620</v>
      </c>
      <c r="C54" s="2440"/>
      <c r="D54" s="2440" t="s">
        <v>619</v>
      </c>
      <c r="E54" s="2440"/>
    </row>
    <row r="55" spans="1:7" s="1298" customFormat="1" ht="15" customHeight="1">
      <c r="A55" s="2377"/>
      <c r="B55" s="1093" t="s">
        <v>1103</v>
      </c>
      <c r="C55" s="1093" t="s">
        <v>100</v>
      </c>
      <c r="D55" s="1093" t="s">
        <v>1103</v>
      </c>
      <c r="E55" s="1093" t="s">
        <v>100</v>
      </c>
    </row>
    <row r="56" spans="1:7" s="1298" customFormat="1" ht="20.100000000000001" customHeight="1">
      <c r="A56" s="1065" t="s">
        <v>8</v>
      </c>
      <c r="B56" s="1505">
        <v>15222</v>
      </c>
      <c r="C56" s="1505">
        <v>14604</v>
      </c>
      <c r="D56" s="1505">
        <v>15678.599999999999</v>
      </c>
      <c r="E56" s="1505">
        <v>15027.499999999998</v>
      </c>
    </row>
    <row r="57" spans="1:7" s="1298" customFormat="1" ht="20.100000000000001" customHeight="1">
      <c r="A57" s="1063" t="s">
        <v>1110</v>
      </c>
      <c r="B57" s="1540">
        <v>5631</v>
      </c>
      <c r="C57" s="1540">
        <v>5567</v>
      </c>
      <c r="D57" s="1540">
        <v>5799.9078044934959</v>
      </c>
      <c r="E57" s="1540">
        <v>5759.0607009999994</v>
      </c>
    </row>
    <row r="58" spans="1:7" s="1298" customFormat="1" ht="20.100000000000001" customHeight="1">
      <c r="A58" s="1063" t="s">
        <v>1109</v>
      </c>
      <c r="B58" s="1540">
        <v>3007</v>
      </c>
      <c r="C58" s="1540">
        <v>2954</v>
      </c>
      <c r="D58" s="1540">
        <v>3097.1981474182107</v>
      </c>
      <c r="E58" s="1540">
        <v>3029.6525051727344</v>
      </c>
    </row>
    <row r="59" spans="1:7" s="1298" customFormat="1" ht="20.100000000000001" customHeight="1">
      <c r="A59" s="1063" t="s">
        <v>1108</v>
      </c>
      <c r="B59" s="1540">
        <v>2917</v>
      </c>
      <c r="C59" s="1540">
        <v>2767</v>
      </c>
      <c r="D59" s="1540">
        <v>3004.4985021679149</v>
      </c>
      <c r="E59" s="1540">
        <v>2837.863399395043</v>
      </c>
    </row>
    <row r="60" spans="1:7" s="1298" customFormat="1" ht="20.100000000000001" customHeight="1">
      <c r="A60" s="1063" t="s">
        <v>1107</v>
      </c>
      <c r="B60" s="1540">
        <v>1877</v>
      </c>
      <c r="C60" s="1540">
        <v>1896</v>
      </c>
      <c r="D60" s="1540">
        <v>1933.3026014978323</v>
      </c>
      <c r="E60" s="1540">
        <v>1944.5569227513558</v>
      </c>
    </row>
    <row r="61" spans="1:7" s="1298" customFormat="1" ht="20.100000000000001" customHeight="1">
      <c r="A61" s="1061" t="s">
        <v>1106</v>
      </c>
      <c r="B61" s="1539">
        <v>1790</v>
      </c>
      <c r="C61" s="1539">
        <v>1420</v>
      </c>
      <c r="D61" s="1539">
        <v>1843.6929444225464</v>
      </c>
      <c r="E61" s="1539">
        <v>1456.3664716808678</v>
      </c>
    </row>
    <row r="62" spans="1:7" s="1297" customFormat="1" ht="15" customHeight="1">
      <c r="A62" s="1074" t="s">
        <v>771</v>
      </c>
      <c r="B62" s="1538"/>
      <c r="C62" s="1538"/>
      <c r="D62" s="1538"/>
      <c r="E62" s="1538"/>
      <c r="F62" s="1537"/>
    </row>
    <row r="63" spans="1:7" s="1297" customFormat="1" ht="15" customHeight="1">
      <c r="A63" s="1074" t="s">
        <v>1113</v>
      </c>
      <c r="B63" s="1074"/>
      <c r="C63" s="1074"/>
      <c r="D63" s="1074"/>
      <c r="E63" s="1074"/>
    </row>
    <row r="64" spans="1:7" s="1297" customFormat="1" ht="15" customHeight="1">
      <c r="A64" s="1058" t="s">
        <v>601</v>
      </c>
      <c r="B64" s="1074"/>
      <c r="C64" s="1074"/>
      <c r="D64" s="1074"/>
      <c r="E64" s="1074"/>
    </row>
    <row r="65" spans="1:13" s="1297" customFormat="1" ht="15" customHeight="1">
      <c r="A65" s="1074"/>
      <c r="B65" s="1074"/>
      <c r="C65" s="1074"/>
      <c r="D65" s="1074"/>
      <c r="E65" s="1074"/>
    </row>
    <row r="66" spans="1:13" ht="20.100000000000001" customHeight="1">
      <c r="A66" s="2381" t="s">
        <v>1112</v>
      </c>
      <c r="B66" s="2381"/>
      <c r="C66" s="2381"/>
      <c r="D66" s="2381"/>
      <c r="E66" s="2381"/>
    </row>
    <row r="67" spans="1:13" s="1297" customFormat="1" ht="15" customHeight="1">
      <c r="A67" s="1070" t="s">
        <v>1078</v>
      </c>
      <c r="B67" s="1536"/>
      <c r="C67" s="1536"/>
      <c r="D67" s="1536"/>
      <c r="E67" s="1536"/>
      <c r="F67" s="1510"/>
      <c r="G67" s="1510"/>
    </row>
    <row r="68" spans="1:13" s="1298" customFormat="1" ht="20.100000000000001" customHeight="1">
      <c r="A68" s="1094" t="s">
        <v>1077</v>
      </c>
      <c r="B68" s="1093">
        <v>2005</v>
      </c>
      <c r="C68" s="1093">
        <v>2008</v>
      </c>
      <c r="D68" s="1093">
        <v>2009</v>
      </c>
      <c r="E68" s="1415" t="s">
        <v>620</v>
      </c>
    </row>
    <row r="69" spans="1:13" s="1298" customFormat="1" ht="20.100000000000001" customHeight="1">
      <c r="A69" s="1125" t="s">
        <v>1110</v>
      </c>
      <c r="B69" s="1535">
        <v>283</v>
      </c>
      <c r="C69" s="1534">
        <v>579.48</v>
      </c>
      <c r="D69" s="1533">
        <v>446.78</v>
      </c>
      <c r="E69" s="1532">
        <v>565.03282660269554</v>
      </c>
    </row>
    <row r="70" spans="1:13" s="1298" customFormat="1" ht="20.100000000000001" customHeight="1">
      <c r="A70" s="1133" t="s">
        <v>1109</v>
      </c>
      <c r="B70" s="1322">
        <v>388</v>
      </c>
      <c r="C70" s="1421">
        <v>764.29</v>
      </c>
      <c r="D70" s="1531">
        <v>488.315</v>
      </c>
      <c r="E70" s="1530">
        <v>687.73202070656998</v>
      </c>
    </row>
    <row r="71" spans="1:13" s="1298" customFormat="1" ht="20.100000000000001" customHeight="1">
      <c r="A71" s="1133" t="s">
        <v>1108</v>
      </c>
      <c r="B71" s="1322">
        <v>392</v>
      </c>
      <c r="C71" s="1421">
        <v>772.58999999999992</v>
      </c>
      <c r="D71" s="1531">
        <v>504.61500000000001</v>
      </c>
      <c r="E71" s="1530">
        <v>692.98576420529298</v>
      </c>
    </row>
    <row r="72" spans="1:13" s="1298" customFormat="1" ht="20.100000000000001" customHeight="1">
      <c r="A72" s="1133" t="s">
        <v>1107</v>
      </c>
      <c r="B72" s="1322">
        <v>464</v>
      </c>
      <c r="C72" s="1421">
        <v>805.68000000000006</v>
      </c>
      <c r="D72" s="1531">
        <v>537.29500000000007</v>
      </c>
      <c r="E72" s="1530">
        <v>701.63168952933472</v>
      </c>
    </row>
    <row r="73" spans="1:13" s="1298" customFormat="1" ht="20.100000000000001" customHeight="1">
      <c r="A73" s="1124" t="s">
        <v>1106</v>
      </c>
      <c r="B73" s="1321">
        <v>75</v>
      </c>
      <c r="C73" s="1529">
        <v>545.83999999999992</v>
      </c>
      <c r="D73" s="1528">
        <v>43.769999999999996</v>
      </c>
      <c r="E73" s="1527">
        <v>144.99108376844077</v>
      </c>
    </row>
    <row r="74" spans="1:13" s="1297" customFormat="1" ht="15" customHeight="1">
      <c r="A74" s="1074" t="s">
        <v>771</v>
      </c>
      <c r="B74" s="1074"/>
      <c r="C74" s="1074"/>
      <c r="D74" s="1074"/>
      <c r="E74" s="1074"/>
    </row>
    <row r="75" spans="1:13" s="1297" customFormat="1" ht="15" customHeight="1">
      <c r="A75" s="1058" t="s">
        <v>601</v>
      </c>
      <c r="B75" s="1074"/>
      <c r="C75" s="1074"/>
      <c r="D75" s="1074"/>
      <c r="E75" s="1074"/>
    </row>
    <row r="76" spans="1:13" s="1297" customFormat="1" ht="15" customHeight="1">
      <c r="A76" s="1074"/>
      <c r="B76" s="1074"/>
      <c r="C76" s="1074"/>
      <c r="D76" s="1074"/>
      <c r="E76" s="1074"/>
    </row>
    <row r="77" spans="1:13" s="1366" customFormat="1" ht="20.100000000000001" customHeight="1">
      <c r="A77" s="1320" t="s">
        <v>1111</v>
      </c>
      <c r="B77" s="1388"/>
      <c r="C77" s="1388"/>
      <c r="D77" s="1388"/>
      <c r="E77" s="1388"/>
      <c r="F77" s="1367"/>
    </row>
    <row r="78" spans="1:13" s="1297" customFormat="1" ht="15" customHeight="1">
      <c r="A78" s="1074"/>
      <c r="B78" s="1074"/>
      <c r="C78" s="1074"/>
      <c r="D78" s="1074"/>
      <c r="E78" s="1074"/>
    </row>
    <row r="79" spans="1:13" s="1297" customFormat="1" ht="15" customHeight="1">
      <c r="A79" s="1074"/>
      <c r="B79" s="1074"/>
      <c r="C79" s="1074"/>
      <c r="D79" s="1074"/>
      <c r="E79" s="1074"/>
      <c r="F79" s="1526"/>
      <c r="G79" s="1526"/>
      <c r="H79" s="1526"/>
      <c r="I79" s="1526"/>
      <c r="J79" s="1526"/>
      <c r="K79" s="1526"/>
      <c r="L79" s="1526"/>
    </row>
    <row r="80" spans="1:13" s="1297" customFormat="1" ht="15" customHeight="1">
      <c r="A80" s="1074"/>
      <c r="B80" s="1074"/>
      <c r="C80" s="1074"/>
      <c r="D80" s="1074"/>
      <c r="E80" s="1074"/>
      <c r="F80" s="1376"/>
      <c r="G80" s="1376">
        <v>2005</v>
      </c>
      <c r="H80" s="1376">
        <v>2006</v>
      </c>
      <c r="I80" s="1376">
        <v>2007</v>
      </c>
      <c r="J80" s="1376">
        <v>2008</v>
      </c>
      <c r="K80" s="1376">
        <v>2009</v>
      </c>
      <c r="L80" s="1376">
        <v>2010</v>
      </c>
      <c r="M80" s="1376"/>
    </row>
    <row r="81" spans="1:13" s="1297" customFormat="1" ht="15" customHeight="1">
      <c r="A81" s="1074"/>
      <c r="B81" s="1074"/>
      <c r="C81" s="1074"/>
      <c r="D81" s="1074"/>
      <c r="E81" s="1074"/>
      <c r="F81" s="1376" t="s">
        <v>1110</v>
      </c>
      <c r="G81" s="1376">
        <v>283</v>
      </c>
      <c r="H81" s="1376">
        <v>355</v>
      </c>
      <c r="I81" s="1376">
        <v>367</v>
      </c>
      <c r="J81" s="1376">
        <v>579.48</v>
      </c>
      <c r="K81" s="1525">
        <v>446.78</v>
      </c>
      <c r="L81" s="1525">
        <v>565.03282660269554</v>
      </c>
      <c r="M81" s="1376"/>
    </row>
    <row r="82" spans="1:13" s="1297" customFormat="1" ht="15" customHeight="1">
      <c r="A82" s="1074"/>
      <c r="B82" s="1074"/>
      <c r="C82" s="1074"/>
      <c r="D82" s="1074"/>
      <c r="E82" s="1074"/>
      <c r="F82" s="1376" t="s">
        <v>1109</v>
      </c>
      <c r="G82" s="1376">
        <v>388</v>
      </c>
      <c r="H82" s="1376">
        <v>581</v>
      </c>
      <c r="I82" s="1376">
        <v>600</v>
      </c>
      <c r="J82" s="1376">
        <v>764.29</v>
      </c>
      <c r="K82" s="1525">
        <v>488.315</v>
      </c>
      <c r="L82" s="1525">
        <v>687.73202070656998</v>
      </c>
      <c r="M82" s="1376"/>
    </row>
    <row r="83" spans="1:13" s="1297" customFormat="1" ht="15" customHeight="1">
      <c r="A83" s="1074"/>
      <c r="B83" s="1074"/>
      <c r="C83" s="1074"/>
      <c r="D83" s="1074"/>
      <c r="E83" s="1074"/>
      <c r="F83" s="1376" t="s">
        <v>1108</v>
      </c>
      <c r="G83" s="1376">
        <v>392</v>
      </c>
      <c r="H83" s="1376">
        <v>597</v>
      </c>
      <c r="I83" s="1376">
        <v>617</v>
      </c>
      <c r="J83" s="1376">
        <v>772.58999999999992</v>
      </c>
      <c r="K83" s="1525">
        <v>504.61500000000001</v>
      </c>
      <c r="L83" s="1525">
        <v>692.98576420529298</v>
      </c>
      <c r="M83" s="1376"/>
    </row>
    <row r="84" spans="1:13" s="1297" customFormat="1" ht="15" customHeight="1">
      <c r="A84" s="1074"/>
      <c r="B84" s="1074"/>
      <c r="C84" s="1074"/>
      <c r="D84" s="1074"/>
      <c r="E84" s="1074"/>
      <c r="F84" s="1376" t="s">
        <v>1107</v>
      </c>
      <c r="G84" s="1376">
        <v>464</v>
      </c>
      <c r="H84" s="1376">
        <v>653</v>
      </c>
      <c r="I84" s="1376">
        <v>675</v>
      </c>
      <c r="J84" s="1376">
        <v>805.68000000000006</v>
      </c>
      <c r="K84" s="1525">
        <v>537.29500000000007</v>
      </c>
      <c r="L84" s="1525">
        <v>701.63168952933472</v>
      </c>
      <c r="M84" s="1376"/>
    </row>
    <row r="85" spans="1:13" s="1297" customFormat="1" ht="15" customHeight="1">
      <c r="A85" s="1074"/>
      <c r="B85" s="1074"/>
      <c r="C85" s="1074"/>
      <c r="D85" s="1074"/>
      <c r="E85" s="1074"/>
      <c r="F85" s="1376" t="s">
        <v>1106</v>
      </c>
      <c r="G85" s="1376">
        <v>75</v>
      </c>
      <c r="H85" s="1376">
        <v>147</v>
      </c>
      <c r="I85" s="1376">
        <v>152</v>
      </c>
      <c r="J85" s="1376">
        <v>545.83999999999992</v>
      </c>
      <c r="K85" s="1525">
        <v>43.769999999999996</v>
      </c>
      <c r="L85" s="1525">
        <v>144.99108376844077</v>
      </c>
      <c r="M85" s="1376"/>
    </row>
    <row r="86" spans="1:13" s="1297" customFormat="1" ht="15" customHeight="1">
      <c r="A86" s="1074"/>
      <c r="B86" s="1074"/>
      <c r="C86" s="1074"/>
      <c r="D86" s="1074"/>
      <c r="E86" s="1074"/>
      <c r="F86" s="1376"/>
      <c r="G86" s="1376"/>
      <c r="H86" s="1376"/>
      <c r="I86" s="1376"/>
      <c r="J86" s="1376"/>
      <c r="K86" s="1376"/>
      <c r="L86" s="1376"/>
      <c r="M86" s="1376"/>
    </row>
    <row r="87" spans="1:13" s="1297" customFormat="1" ht="15" customHeight="1">
      <c r="A87" s="1074"/>
      <c r="B87" s="1074"/>
      <c r="C87" s="1074"/>
      <c r="D87" s="1074"/>
      <c r="E87" s="1074"/>
    </row>
    <row r="88" spans="1:13" s="1297" customFormat="1" ht="15" customHeight="1">
      <c r="A88" s="1074"/>
      <c r="B88" s="1074"/>
      <c r="C88" s="1074"/>
      <c r="D88" s="1074"/>
      <c r="E88" s="1074"/>
    </row>
    <row r="89" spans="1:13" s="1297" customFormat="1" ht="15" customHeight="1">
      <c r="A89" s="1074"/>
      <c r="B89" s="1074"/>
      <c r="C89" s="1074"/>
      <c r="D89" s="1074"/>
      <c r="E89" s="1074"/>
    </row>
    <row r="90" spans="1:13" s="1297" customFormat="1" ht="15" customHeight="1">
      <c r="A90" s="1074"/>
      <c r="B90" s="1074"/>
      <c r="C90" s="1074"/>
      <c r="D90" s="1074"/>
      <c r="E90" s="1074"/>
    </row>
    <row r="91" spans="1:13" s="1297" customFormat="1" ht="15" customHeight="1">
      <c r="A91" s="1074"/>
      <c r="B91" s="1074"/>
      <c r="C91" s="1074"/>
      <c r="D91" s="1074"/>
      <c r="E91" s="1074"/>
    </row>
    <row r="92" spans="1:13" s="1297" customFormat="1" ht="15" customHeight="1">
      <c r="A92" s="1074"/>
      <c r="B92" s="1074"/>
      <c r="C92" s="1074"/>
      <c r="D92" s="1074"/>
      <c r="E92" s="1074"/>
    </row>
    <row r="93" spans="1:13" s="1297" customFormat="1" ht="15" customHeight="1">
      <c r="A93" s="1074"/>
      <c r="B93" s="1074"/>
      <c r="C93" s="1074"/>
      <c r="D93" s="1074"/>
      <c r="E93" s="1074"/>
    </row>
    <row r="94" spans="1:13" s="1297" customFormat="1" ht="15" customHeight="1">
      <c r="A94" s="1074"/>
      <c r="B94" s="1074"/>
      <c r="C94" s="1074"/>
      <c r="D94" s="1074"/>
      <c r="E94" s="1074"/>
    </row>
    <row r="95" spans="1:13" s="1297" customFormat="1" ht="15" customHeight="1">
      <c r="A95" s="1074"/>
      <c r="B95" s="1074"/>
      <c r="C95" s="1074"/>
      <c r="D95" s="1074"/>
      <c r="E95" s="1074"/>
    </row>
    <row r="96" spans="1:13" s="1297" customFormat="1" ht="15" customHeight="1">
      <c r="A96" s="1074"/>
      <c r="B96" s="1074"/>
      <c r="C96" s="1074"/>
      <c r="D96" s="1074"/>
      <c r="E96" s="1074"/>
    </row>
    <row r="97" spans="1:13" s="1297" customFormat="1" ht="15" customHeight="1">
      <c r="A97" s="1074"/>
      <c r="B97" s="1074"/>
      <c r="C97" s="1074"/>
      <c r="D97" s="1074"/>
      <c r="E97" s="1074"/>
    </row>
    <row r="98" spans="1:13" ht="20.100000000000001" customHeight="1">
      <c r="A98" s="2384" t="s">
        <v>1105</v>
      </c>
      <c r="B98" s="2384"/>
      <c r="C98" s="2384"/>
      <c r="D98" s="2384"/>
      <c r="E98" s="2384"/>
    </row>
    <row r="99" spans="1:13" s="1297" customFormat="1" ht="15" customHeight="1">
      <c r="A99" s="1081" t="s">
        <v>1104</v>
      </c>
      <c r="B99" s="1058"/>
      <c r="C99" s="1058"/>
      <c r="D99" s="1058"/>
      <c r="E99" s="1058"/>
    </row>
    <row r="100" spans="1:13" s="1298" customFormat="1" ht="20.100000000000001" customHeight="1">
      <c r="A100" s="1094" t="s">
        <v>14</v>
      </c>
      <c r="B100" s="1093">
        <v>2005</v>
      </c>
      <c r="C100" s="1093">
        <v>2009</v>
      </c>
      <c r="D100" s="1093">
        <v>2010</v>
      </c>
      <c r="E100" s="1093">
        <v>2011</v>
      </c>
    </row>
    <row r="101" spans="1:13" s="1298" customFormat="1" ht="20.100000000000001" customHeight="1">
      <c r="A101" s="1305" t="s">
        <v>1103</v>
      </c>
      <c r="B101" s="1524"/>
      <c r="C101" s="1524"/>
      <c r="D101" s="1524"/>
      <c r="E101" s="1524"/>
    </row>
    <row r="102" spans="1:13" s="1298" customFormat="1" ht="20.100000000000001" customHeight="1">
      <c r="A102" s="1063" t="s">
        <v>56</v>
      </c>
      <c r="B102" s="1518">
        <v>18034</v>
      </c>
      <c r="C102" s="1518">
        <v>17461.2</v>
      </c>
      <c r="D102" s="1518">
        <v>19222.724999999999</v>
      </c>
      <c r="E102" s="1518">
        <v>20702.391</v>
      </c>
      <c r="F102" s="1516"/>
      <c r="J102" s="1516"/>
      <c r="K102" s="1516"/>
      <c r="L102" s="1516"/>
      <c r="M102" s="1516"/>
    </row>
    <row r="103" spans="1:13" s="1298" customFormat="1" ht="20.100000000000001" customHeight="1">
      <c r="A103" s="1063" t="s">
        <v>1102</v>
      </c>
      <c r="B103" s="1085">
        <v>49.4</v>
      </c>
      <c r="C103" s="1085">
        <v>47.838904109589045</v>
      </c>
      <c r="D103" s="1085">
        <v>52.664999999999999</v>
      </c>
      <c r="E103" s="1085">
        <v>56.718879452054793</v>
      </c>
      <c r="F103" s="1523"/>
      <c r="J103" s="1516"/>
      <c r="K103" s="1516"/>
      <c r="L103" s="1516"/>
      <c r="M103" s="1516"/>
    </row>
    <row r="104" spans="1:13" s="1298" customFormat="1" ht="20.100000000000001" customHeight="1">
      <c r="A104" s="1305" t="s">
        <v>1101</v>
      </c>
      <c r="B104" s="1520"/>
      <c r="C104" s="1520"/>
      <c r="D104" s="1522"/>
      <c r="E104" s="1522"/>
      <c r="F104" s="1516"/>
      <c r="J104" s="1516"/>
      <c r="K104" s="1516"/>
      <c r="L104" s="1516"/>
      <c r="M104" s="1516"/>
    </row>
    <row r="105" spans="1:13" s="1298" customFormat="1" ht="20.100000000000001" customHeight="1">
      <c r="A105" s="1063" t="s">
        <v>56</v>
      </c>
      <c r="B105" s="1518">
        <v>3473</v>
      </c>
      <c r="C105" s="1518">
        <v>9360</v>
      </c>
      <c r="D105" s="1521" t="s">
        <v>1100</v>
      </c>
      <c r="E105" s="1521" t="s">
        <v>1099</v>
      </c>
      <c r="F105" s="1516"/>
      <c r="J105" s="1516"/>
      <c r="K105" s="1516"/>
      <c r="L105" s="1516"/>
      <c r="M105" s="1516"/>
    </row>
    <row r="106" spans="1:13" s="1298" customFormat="1" ht="20.100000000000001" customHeight="1">
      <c r="A106" s="1063" t="s">
        <v>186</v>
      </c>
      <c r="B106" s="1085">
        <v>9.51</v>
      </c>
      <c r="C106" s="1085">
        <v>25.643999999999998</v>
      </c>
      <c r="D106" s="1504" t="s">
        <v>1098</v>
      </c>
      <c r="E106" s="1521" t="s">
        <v>1097</v>
      </c>
      <c r="F106" s="1516"/>
      <c r="J106" s="1516"/>
      <c r="K106" s="1516"/>
      <c r="L106" s="1516"/>
      <c r="M106" s="1516"/>
    </row>
    <row r="107" spans="1:13" s="1298" customFormat="1" ht="20.100000000000001" customHeight="1">
      <c r="A107" s="1305" t="s">
        <v>100</v>
      </c>
      <c r="B107" s="1520"/>
      <c r="C107" s="1520"/>
      <c r="D107" s="1519"/>
      <c r="E107" s="1519"/>
      <c r="F107" s="1516"/>
      <c r="J107" s="1516"/>
      <c r="K107" s="1516"/>
      <c r="L107" s="1516"/>
      <c r="M107" s="1516"/>
    </row>
    <row r="108" spans="1:13" s="1298" customFormat="1" ht="20.100000000000001" customHeight="1">
      <c r="A108" s="1063" t="s">
        <v>56</v>
      </c>
      <c r="B108" s="1518">
        <v>11049</v>
      </c>
      <c r="C108" s="1518">
        <v>7391</v>
      </c>
      <c r="D108" s="1518">
        <v>8288</v>
      </c>
      <c r="E108" s="1518">
        <v>10002</v>
      </c>
      <c r="F108" s="1516"/>
      <c r="J108" s="1516"/>
      <c r="K108" s="1516"/>
      <c r="L108" s="1516"/>
      <c r="M108" s="1516"/>
    </row>
    <row r="109" spans="1:13" s="1298" customFormat="1" ht="20.100000000000001" customHeight="1">
      <c r="A109" s="1063" t="s">
        <v>186</v>
      </c>
      <c r="B109" s="1085">
        <v>30.271232876712329</v>
      </c>
      <c r="C109" s="1085">
        <v>20.24931506849315</v>
      </c>
      <c r="D109" s="1085">
        <v>22.706849315068492</v>
      </c>
      <c r="E109" s="1085">
        <v>27.4</v>
      </c>
      <c r="F109" s="1516"/>
      <c r="J109" s="1516"/>
      <c r="K109" s="1516"/>
      <c r="L109" s="1516"/>
      <c r="M109" s="1516"/>
    </row>
    <row r="110" spans="1:13" s="1298" customFormat="1" ht="20.100000000000001" customHeight="1">
      <c r="A110" s="1233" t="s">
        <v>1096</v>
      </c>
      <c r="B110" s="1517">
        <v>480</v>
      </c>
      <c r="C110" s="1517">
        <v>500</v>
      </c>
      <c r="D110" s="1517">
        <v>505</v>
      </c>
      <c r="E110" s="1517">
        <v>505</v>
      </c>
      <c r="F110" s="1516"/>
      <c r="J110" s="1516"/>
      <c r="K110" s="1516"/>
      <c r="L110" s="1516"/>
      <c r="M110" s="1516"/>
    </row>
    <row r="111" spans="1:13" s="1297" customFormat="1" ht="15" customHeight="1">
      <c r="A111" s="1074" t="s">
        <v>771</v>
      </c>
      <c r="B111" s="1074"/>
      <c r="C111" s="1074"/>
      <c r="D111" s="1074"/>
      <c r="E111" s="1074"/>
    </row>
    <row r="112" spans="1:13" s="1297" customFormat="1" ht="15" customHeight="1">
      <c r="A112" s="1058" t="s">
        <v>601</v>
      </c>
      <c r="B112" s="1074"/>
      <c r="C112" s="1074"/>
      <c r="D112" s="1074"/>
      <c r="E112" s="1074"/>
    </row>
    <row r="113" spans="1:14" s="1297" customFormat="1" ht="15" customHeight="1">
      <c r="A113" s="1074"/>
      <c r="B113" s="1074"/>
      <c r="C113" s="1074"/>
      <c r="D113" s="1074"/>
      <c r="E113" s="1074"/>
    </row>
    <row r="114" spans="1:14" ht="20.100000000000001" customHeight="1">
      <c r="A114" s="2384" t="s">
        <v>1095</v>
      </c>
      <c r="B114" s="2384"/>
      <c r="C114" s="2384"/>
      <c r="D114" s="2384"/>
      <c r="E114" s="2384"/>
    </row>
    <row r="115" spans="1:14" s="1297" customFormat="1" ht="15" customHeight="1">
      <c r="A115" s="1081" t="s">
        <v>1094</v>
      </c>
      <c r="B115" s="1058"/>
      <c r="C115" s="1058"/>
      <c r="D115" s="1058"/>
      <c r="E115" s="1058"/>
    </row>
    <row r="116" spans="1:14" s="1298" customFormat="1" ht="20.100000000000001" customHeight="1">
      <c r="A116" s="1094" t="s">
        <v>1077</v>
      </c>
      <c r="B116" s="1093">
        <v>2005</v>
      </c>
      <c r="C116" s="1093">
        <v>2009</v>
      </c>
      <c r="D116" s="1093">
        <v>2010</v>
      </c>
      <c r="E116" s="1093">
        <v>2011</v>
      </c>
    </row>
    <row r="117" spans="1:14" s="1298" customFormat="1" ht="20.100000000000001" customHeight="1">
      <c r="A117" s="1501" t="s">
        <v>8</v>
      </c>
      <c r="B117" s="1079">
        <v>18034</v>
      </c>
      <c r="C117" s="1079">
        <v>17461.2</v>
      </c>
      <c r="D117" s="1079">
        <v>19222.724999999999</v>
      </c>
      <c r="E117" s="1079">
        <v>20702.391</v>
      </c>
      <c r="F117" s="1515"/>
      <c r="K117" s="1511"/>
      <c r="L117" s="1511"/>
      <c r="M117" s="1511"/>
      <c r="N117" s="1511"/>
    </row>
    <row r="118" spans="1:14" s="1298" customFormat="1" ht="20.100000000000001" customHeight="1">
      <c r="A118" s="1063" t="s">
        <v>1085</v>
      </c>
      <c r="B118" s="1148">
        <v>488</v>
      </c>
      <c r="C118" s="1148">
        <v>521.37</v>
      </c>
      <c r="D118" s="1148">
        <v>579.17600000000004</v>
      </c>
      <c r="E118" s="1148">
        <v>540.24400000000003</v>
      </c>
      <c r="F118" s="1512"/>
      <c r="G118" s="1514"/>
      <c r="K118" s="1511"/>
      <c r="L118" s="1511"/>
      <c r="M118" s="1511"/>
      <c r="N118" s="1511"/>
    </row>
    <row r="119" spans="1:14" s="1298" customFormat="1" ht="20.100000000000001" customHeight="1">
      <c r="A119" s="1063" t="s">
        <v>1084</v>
      </c>
      <c r="B119" s="1148">
        <v>1429</v>
      </c>
      <c r="C119" s="1148">
        <v>2439.107</v>
      </c>
      <c r="D119" s="1148">
        <v>2284.3269999999998</v>
      </c>
      <c r="E119" s="1148">
        <v>2537.201</v>
      </c>
      <c r="F119" s="1512"/>
      <c r="G119" s="1514"/>
      <c r="K119" s="1511"/>
      <c r="L119" s="1511"/>
      <c r="M119" s="1511"/>
      <c r="N119" s="1511"/>
    </row>
    <row r="120" spans="1:14" s="1298" customFormat="1" ht="20.100000000000001" customHeight="1">
      <c r="A120" s="1063" t="s">
        <v>1075</v>
      </c>
      <c r="B120" s="1148">
        <v>4669</v>
      </c>
      <c r="C120" s="1148">
        <v>3803.6350000000002</v>
      </c>
      <c r="D120" s="1148">
        <v>4813.4269999999997</v>
      </c>
      <c r="E120" s="1148">
        <v>5070.6869999999999</v>
      </c>
      <c r="F120" s="1512"/>
      <c r="G120" s="1514"/>
      <c r="K120" s="1511"/>
      <c r="L120" s="1511"/>
      <c r="M120" s="1511"/>
      <c r="N120" s="1511"/>
    </row>
    <row r="121" spans="1:14" s="1298" customFormat="1" ht="20.100000000000001" customHeight="1">
      <c r="A121" s="1063" t="s">
        <v>1074</v>
      </c>
      <c r="B121" s="1148">
        <v>5494</v>
      </c>
      <c r="C121" s="1148">
        <v>5266.6120000000001</v>
      </c>
      <c r="D121" s="1148">
        <v>5684.0219999999999</v>
      </c>
      <c r="E121" s="1148">
        <v>6422.1280000000006</v>
      </c>
      <c r="F121" s="1512"/>
      <c r="G121" s="1514"/>
      <c r="K121" s="1511"/>
      <c r="L121" s="1511"/>
      <c r="M121" s="1511"/>
      <c r="N121" s="1511"/>
    </row>
    <row r="122" spans="1:14" s="1298" customFormat="1" ht="20.100000000000001" customHeight="1">
      <c r="A122" s="1063" t="s">
        <v>1073</v>
      </c>
      <c r="B122" s="1148">
        <v>4217</v>
      </c>
      <c r="C122" s="1148">
        <v>4367.1779999999999</v>
      </c>
      <c r="D122" s="1148">
        <v>4775.0609999999997</v>
      </c>
      <c r="E122" s="1148">
        <v>5024.4380000000001</v>
      </c>
      <c r="F122" s="1512"/>
      <c r="G122" s="1514"/>
      <c r="K122" s="1511"/>
      <c r="L122" s="1511"/>
      <c r="M122" s="1511"/>
      <c r="N122" s="1511"/>
    </row>
    <row r="123" spans="1:14" s="1298" customFormat="1" ht="20.100000000000001" customHeight="1">
      <c r="A123" s="1063" t="s">
        <v>1072</v>
      </c>
      <c r="B123" s="1148">
        <v>1689</v>
      </c>
      <c r="C123" s="1148">
        <v>1022.23</v>
      </c>
      <c r="D123" s="1148">
        <v>1047.7710000000002</v>
      </c>
      <c r="E123" s="1148">
        <v>1066.8009999999999</v>
      </c>
      <c r="F123" s="1512"/>
      <c r="G123" s="1514"/>
      <c r="K123" s="1511"/>
      <c r="L123" s="1511"/>
      <c r="M123" s="1511"/>
      <c r="N123" s="1511"/>
    </row>
    <row r="124" spans="1:14" s="1298" customFormat="1" ht="20.100000000000001" customHeight="1">
      <c r="A124" s="1063" t="s">
        <v>1083</v>
      </c>
      <c r="B124" s="1148">
        <v>48</v>
      </c>
      <c r="C124" s="1148" t="s">
        <v>72</v>
      </c>
      <c r="D124" s="1148" t="s">
        <v>72</v>
      </c>
      <c r="E124" s="1148" t="s">
        <v>72</v>
      </c>
      <c r="F124" s="1512"/>
      <c r="K124" s="1511"/>
      <c r="L124" s="1513"/>
      <c r="M124" s="1511"/>
      <c r="N124" s="1511"/>
    </row>
    <row r="125" spans="1:14" s="1298" customFormat="1" ht="20.100000000000001" customHeight="1">
      <c r="A125" s="1063" t="s">
        <v>1093</v>
      </c>
      <c r="B125" s="1148" t="s">
        <v>72</v>
      </c>
      <c r="C125" s="1148">
        <v>41.067999999999998</v>
      </c>
      <c r="D125" s="1148">
        <v>38.941000000000003</v>
      </c>
      <c r="E125" s="1148">
        <v>40.892000000000003</v>
      </c>
      <c r="F125" s="1512"/>
      <c r="K125" s="1511"/>
      <c r="L125" s="1511"/>
      <c r="M125" s="1511"/>
      <c r="N125" s="1511"/>
    </row>
    <row r="126" spans="1:14" s="1297" customFormat="1" ht="15" customHeight="1">
      <c r="A126" s="1162" t="s">
        <v>1082</v>
      </c>
      <c r="B126" s="1162"/>
      <c r="C126" s="1162"/>
      <c r="D126" s="1162"/>
      <c r="E126" s="1162"/>
      <c r="F126" s="1376"/>
    </row>
    <row r="127" spans="1:14" s="1297" customFormat="1" ht="15" customHeight="1">
      <c r="A127" s="1058"/>
      <c r="B127" s="1058"/>
      <c r="C127" s="1058"/>
      <c r="D127" s="1058"/>
      <c r="E127" s="1058"/>
      <c r="F127" s="1376"/>
    </row>
    <row r="128" spans="1:14" s="1297" customFormat="1" ht="20.100000000000001" customHeight="1">
      <c r="A128" s="1320" t="s">
        <v>1092</v>
      </c>
      <c r="B128" s="1058"/>
      <c r="C128" s="1058"/>
      <c r="D128" s="1058"/>
      <c r="E128" s="1058"/>
      <c r="F128" s="1376"/>
    </row>
    <row r="129" spans="1:9" s="1297" customFormat="1" ht="15" customHeight="1">
      <c r="A129" s="1058"/>
      <c r="B129" s="1058"/>
      <c r="C129" s="1058"/>
      <c r="D129" s="1058"/>
      <c r="E129" s="1058"/>
      <c r="F129" s="1376"/>
    </row>
    <row r="130" spans="1:9" s="1297" customFormat="1" ht="15" customHeight="1">
      <c r="A130" s="1058"/>
      <c r="B130" s="1058"/>
      <c r="C130" s="1058"/>
      <c r="D130" s="1058"/>
      <c r="E130" s="1058"/>
      <c r="F130" s="1510"/>
      <c r="G130" s="1510"/>
      <c r="H130" s="1510"/>
    </row>
    <row r="131" spans="1:9" s="1297" customFormat="1" ht="15" customHeight="1">
      <c r="A131" s="1058"/>
      <c r="B131" s="1058"/>
      <c r="C131" s="1058"/>
      <c r="D131" s="1058"/>
      <c r="E131" s="1058"/>
      <c r="F131" s="1507" t="s">
        <v>1085</v>
      </c>
      <c r="G131" s="1376"/>
      <c r="H131" s="1509">
        <v>2.6095729715471031E-2</v>
      </c>
      <c r="I131" s="1508"/>
    </row>
    <row r="132" spans="1:9" s="1297" customFormat="1" ht="15" customHeight="1">
      <c r="A132" s="1058"/>
      <c r="B132" s="1058"/>
      <c r="C132" s="1058"/>
      <c r="D132" s="1058"/>
      <c r="E132" s="1058"/>
      <c r="F132" s="1507" t="s">
        <v>1091</v>
      </c>
      <c r="G132" s="1376"/>
      <c r="H132" s="1509">
        <v>0.12255594051914101</v>
      </c>
      <c r="I132" s="1508"/>
    </row>
    <row r="133" spans="1:9" s="1297" customFormat="1" ht="15" customHeight="1">
      <c r="A133" s="1058"/>
      <c r="B133" s="1058"/>
      <c r="C133" s="1058"/>
      <c r="D133" s="1058"/>
      <c r="E133" s="1058"/>
      <c r="F133" s="1507" t="s">
        <v>1075</v>
      </c>
      <c r="G133" s="1376"/>
      <c r="H133" s="1509">
        <v>0.24493243316677768</v>
      </c>
      <c r="I133" s="1508"/>
    </row>
    <row r="134" spans="1:9" s="1297" customFormat="1" ht="15" customHeight="1">
      <c r="A134" s="1058"/>
      <c r="B134" s="1058"/>
      <c r="C134" s="1058"/>
      <c r="D134" s="1058"/>
      <c r="E134" s="1058"/>
      <c r="F134" s="1507" t="s">
        <v>1074</v>
      </c>
      <c r="G134" s="1376"/>
      <c r="H134" s="1509">
        <v>0.31021189774649705</v>
      </c>
      <c r="I134" s="1508"/>
    </row>
    <row r="135" spans="1:9" s="1297" customFormat="1" ht="15" customHeight="1">
      <c r="A135" s="1058"/>
      <c r="B135" s="1058"/>
      <c r="C135" s="1058"/>
      <c r="D135" s="1058"/>
      <c r="E135" s="1058"/>
      <c r="F135" s="1507" t="s">
        <v>1073</v>
      </c>
      <c r="G135" s="1376"/>
      <c r="H135" s="1509">
        <v>0.24269844000144719</v>
      </c>
      <c r="I135" s="1508"/>
    </row>
    <row r="136" spans="1:9" s="1297" customFormat="1" ht="15" customHeight="1">
      <c r="A136" s="1058"/>
      <c r="B136" s="1058"/>
      <c r="C136" s="1058"/>
      <c r="D136" s="1058"/>
      <c r="E136" s="1058"/>
      <c r="F136" s="1507" t="s">
        <v>1090</v>
      </c>
      <c r="G136" s="1376"/>
      <c r="H136" s="1509">
        <v>5.1530328066936804E-2</v>
      </c>
      <c r="I136" s="1508"/>
    </row>
    <row r="137" spans="1:9" s="1297" customFormat="1" ht="15" customHeight="1">
      <c r="A137" s="1058"/>
      <c r="B137" s="1058"/>
      <c r="C137" s="1058"/>
      <c r="D137" s="1058"/>
      <c r="E137" s="1058"/>
      <c r="F137" s="1507"/>
      <c r="G137" s="1376"/>
      <c r="H137" s="1376"/>
      <c r="I137" s="1376"/>
    </row>
    <row r="138" spans="1:9" s="1297" customFormat="1" ht="15" customHeight="1">
      <c r="A138" s="1058"/>
      <c r="B138" s="1058"/>
      <c r="C138" s="1058"/>
      <c r="D138" s="1058"/>
      <c r="E138" s="1058"/>
      <c r="F138" s="1506"/>
    </row>
    <row r="139" spans="1:9" s="1297" customFormat="1" ht="15" customHeight="1">
      <c r="A139" s="1058"/>
      <c r="B139" s="1058"/>
      <c r="C139" s="1058"/>
      <c r="D139" s="1058"/>
      <c r="E139" s="1058"/>
      <c r="F139" s="1376"/>
    </row>
    <row r="140" spans="1:9" s="1297" customFormat="1" ht="15" customHeight="1">
      <c r="A140" s="1058"/>
      <c r="B140" s="1058"/>
      <c r="C140" s="1058"/>
      <c r="D140" s="1058"/>
      <c r="E140" s="1058"/>
      <c r="F140" s="1376"/>
    </row>
    <row r="141" spans="1:9" s="1297" customFormat="1" ht="15" customHeight="1">
      <c r="A141" s="1058"/>
      <c r="B141" s="1058"/>
      <c r="C141" s="1058"/>
      <c r="D141" s="1058"/>
      <c r="E141" s="1058"/>
      <c r="F141" s="1376"/>
    </row>
    <row r="142" spans="1:9" s="1297" customFormat="1" ht="15" customHeight="1">
      <c r="A142" s="1058"/>
      <c r="B142" s="1058"/>
      <c r="C142" s="1058"/>
      <c r="D142" s="1058"/>
      <c r="E142" s="1058"/>
      <c r="F142" s="1376"/>
    </row>
    <row r="143" spans="1:9" s="1297" customFormat="1" ht="15" customHeight="1">
      <c r="A143" s="1058"/>
      <c r="B143" s="1058"/>
      <c r="C143" s="1058"/>
      <c r="D143" s="1058"/>
      <c r="E143" s="1058"/>
      <c r="F143" s="1376"/>
    </row>
    <row r="144" spans="1:9" s="1297" customFormat="1" ht="15" customHeight="1">
      <c r="A144" s="1058"/>
      <c r="B144" s="1058"/>
      <c r="C144" s="1058"/>
      <c r="D144" s="1058"/>
      <c r="E144" s="1058"/>
      <c r="F144" s="1376"/>
    </row>
    <row r="145" spans="1:6" s="1297" customFormat="1" ht="15" customHeight="1">
      <c r="A145" s="1058"/>
      <c r="B145" s="1058"/>
      <c r="C145" s="1058"/>
      <c r="D145" s="1058"/>
      <c r="E145" s="1058"/>
      <c r="F145" s="1376"/>
    </row>
    <row r="146" spans="1:6" s="1297" customFormat="1" ht="15" customHeight="1">
      <c r="A146" s="1058"/>
      <c r="B146" s="1058"/>
      <c r="C146" s="1058"/>
      <c r="D146" s="1058"/>
      <c r="E146" s="1058"/>
      <c r="F146" s="1376"/>
    </row>
    <row r="147" spans="1:6" ht="20.100000000000001" customHeight="1">
      <c r="A147" s="2384" t="s">
        <v>1089</v>
      </c>
      <c r="B147" s="2384"/>
      <c r="C147" s="2384"/>
      <c r="D147" s="2384"/>
      <c r="E147" s="2384"/>
    </row>
    <row r="148" spans="1:6" s="1297" customFormat="1" ht="15" customHeight="1">
      <c r="A148" s="1081" t="s">
        <v>1088</v>
      </c>
      <c r="B148" s="1058"/>
      <c r="C148" s="1058"/>
      <c r="D148" s="1058"/>
      <c r="E148" s="1058"/>
    </row>
    <row r="149" spans="1:6" s="1298" customFormat="1" ht="15" customHeight="1">
      <c r="A149" s="2376" t="s">
        <v>1077</v>
      </c>
      <c r="B149" s="2439">
        <v>2009</v>
      </c>
      <c r="C149" s="2378"/>
      <c r="D149" s="2440" t="s">
        <v>620</v>
      </c>
      <c r="E149" s="2440"/>
    </row>
    <row r="150" spans="1:6" s="1441" customFormat="1" ht="27" customHeight="1">
      <c r="A150" s="2377"/>
      <c r="B150" s="1212" t="s">
        <v>1087</v>
      </c>
      <c r="C150" s="1241" t="s">
        <v>1086</v>
      </c>
      <c r="D150" s="1307" t="s">
        <v>1087</v>
      </c>
      <c r="E150" s="1307" t="s">
        <v>1086</v>
      </c>
    </row>
    <row r="151" spans="1:6" s="1298" customFormat="1" ht="20.100000000000001" customHeight="1">
      <c r="A151" s="1501" t="s">
        <v>8</v>
      </c>
      <c r="B151" s="1079">
        <v>1592.9999999999998</v>
      </c>
      <c r="C151" s="1079">
        <v>402.32</v>
      </c>
      <c r="D151" s="1505">
        <v>1786.0000000000005</v>
      </c>
      <c r="E151" s="1505">
        <v>450.9224161073825</v>
      </c>
    </row>
    <row r="152" spans="1:6" s="1298" customFormat="1" ht="20.100000000000001" customHeight="1">
      <c r="A152" s="1063" t="s">
        <v>1085</v>
      </c>
      <c r="B152" s="1085">
        <v>57.5</v>
      </c>
      <c r="C152" s="1085">
        <v>4.7699999999999996</v>
      </c>
      <c r="D152" s="1504">
        <v>64.466415568110492</v>
      </c>
      <c r="E152" s="1504">
        <v>5.3462416107382547</v>
      </c>
    </row>
    <row r="153" spans="1:6" s="1298" customFormat="1" ht="20.100000000000001" customHeight="1">
      <c r="A153" s="1063" t="s">
        <v>1084</v>
      </c>
      <c r="B153" s="1085">
        <v>500.12</v>
      </c>
      <c r="C153" s="1085">
        <v>173.53</v>
      </c>
      <c r="D153" s="1504">
        <v>560.7120652856247</v>
      </c>
      <c r="E153" s="1504">
        <v>194.49335570469796</v>
      </c>
    </row>
    <row r="154" spans="1:6" s="1298" customFormat="1" ht="20.100000000000001" customHeight="1">
      <c r="A154" s="1063" t="s">
        <v>1074</v>
      </c>
      <c r="B154" s="1085">
        <v>468.5</v>
      </c>
      <c r="C154" s="1085">
        <v>69.78</v>
      </c>
      <c r="D154" s="1504">
        <v>525.26114249843067</v>
      </c>
      <c r="E154" s="1504">
        <v>78.20979865771811</v>
      </c>
    </row>
    <row r="155" spans="1:6" s="1298" customFormat="1" ht="20.100000000000001" customHeight="1">
      <c r="A155" s="1063" t="s">
        <v>1073</v>
      </c>
      <c r="B155" s="1085">
        <v>557.48</v>
      </c>
      <c r="C155" s="1085">
        <v>153.16999999999999</v>
      </c>
      <c r="D155" s="1504">
        <v>625.02151914626495</v>
      </c>
      <c r="E155" s="1504">
        <v>171.67375838926171</v>
      </c>
    </row>
    <row r="156" spans="1:6" s="1298" customFormat="1" ht="20.100000000000001" customHeight="1">
      <c r="A156" s="1063" t="s">
        <v>1072</v>
      </c>
      <c r="B156" s="1085">
        <v>2.0699999999999998</v>
      </c>
      <c r="C156" s="1085" t="s">
        <v>541</v>
      </c>
      <c r="D156" s="1504">
        <v>2.3207909604519772</v>
      </c>
      <c r="E156" s="1503" t="s">
        <v>541</v>
      </c>
    </row>
    <row r="157" spans="1:6" s="1298" customFormat="1" ht="20.100000000000001" customHeight="1">
      <c r="A157" s="1063" t="s">
        <v>1083</v>
      </c>
      <c r="B157" s="1082">
        <v>7.33</v>
      </c>
      <c r="C157" s="1082">
        <v>1.07</v>
      </c>
      <c r="D157" s="1502">
        <v>8.2180665411173877</v>
      </c>
      <c r="E157" s="1502">
        <v>1.1992617449664429</v>
      </c>
    </row>
    <row r="158" spans="1:6" s="1297" customFormat="1" ht="15" customHeight="1">
      <c r="A158" s="1162" t="s">
        <v>1082</v>
      </c>
      <c r="B158" s="1162"/>
      <c r="C158" s="1162"/>
      <c r="D158" s="1162"/>
      <c r="E158" s="1162"/>
    </row>
    <row r="159" spans="1:6" s="1297" customFormat="1" ht="15" customHeight="1">
      <c r="A159" s="1058" t="s">
        <v>601</v>
      </c>
      <c r="B159" s="1074"/>
      <c r="C159" s="1074"/>
      <c r="D159" s="1074"/>
      <c r="E159" s="1074"/>
    </row>
    <row r="160" spans="1:6" s="1297" customFormat="1" ht="15" customHeight="1">
      <c r="A160" s="1058"/>
      <c r="B160" s="1058"/>
      <c r="C160" s="1058"/>
      <c r="D160" s="1058"/>
      <c r="E160" s="1058"/>
    </row>
    <row r="161" spans="1:6" ht="20.100000000000001" customHeight="1">
      <c r="A161" s="2381" t="s">
        <v>1081</v>
      </c>
      <c r="B161" s="2381"/>
      <c r="C161" s="2381"/>
      <c r="D161" s="2381"/>
      <c r="E161" s="2381"/>
    </row>
    <row r="162" spans="1:6" s="1297" customFormat="1" ht="15" customHeight="1">
      <c r="A162" s="1081" t="s">
        <v>1080</v>
      </c>
      <c r="B162" s="1058"/>
      <c r="C162" s="1058"/>
      <c r="D162" s="1058"/>
      <c r="E162" s="1058"/>
    </row>
    <row r="163" spans="1:6" s="1298" customFormat="1" ht="20.100000000000001" customHeight="1">
      <c r="A163" s="1163" t="s">
        <v>1077</v>
      </c>
      <c r="B163" s="1093">
        <v>2005</v>
      </c>
      <c r="C163" s="1093">
        <v>2009</v>
      </c>
      <c r="D163" s="1093">
        <v>2010</v>
      </c>
      <c r="E163" s="1093">
        <v>2011</v>
      </c>
    </row>
    <row r="164" spans="1:6" s="1298" customFormat="1" ht="20.100000000000001" customHeight="1">
      <c r="A164" s="1501" t="s">
        <v>8</v>
      </c>
      <c r="B164" s="1164">
        <v>11035</v>
      </c>
      <c r="C164" s="1164">
        <v>7390</v>
      </c>
      <c r="D164" s="1500">
        <v>8288</v>
      </c>
      <c r="E164" s="1500">
        <v>10001.547560000001</v>
      </c>
    </row>
    <row r="165" spans="1:6" s="1298" customFormat="1" ht="20.100000000000001" customHeight="1">
      <c r="A165" s="1063" t="s">
        <v>1075</v>
      </c>
      <c r="B165" s="1421">
        <v>4628</v>
      </c>
      <c r="C165" s="1421">
        <v>3608</v>
      </c>
      <c r="D165" s="1497">
        <v>4269</v>
      </c>
      <c r="E165" s="1497">
        <v>5208.7303010000005</v>
      </c>
    </row>
    <row r="166" spans="1:6" s="1298" customFormat="1" ht="20.100000000000001" customHeight="1">
      <c r="A166" s="1063" t="s">
        <v>1074</v>
      </c>
      <c r="B166" s="1421">
        <v>3968</v>
      </c>
      <c r="C166" s="1421">
        <v>2815</v>
      </c>
      <c r="D166" s="1497">
        <v>3219</v>
      </c>
      <c r="E166" s="1497">
        <v>3805.7637999999997</v>
      </c>
    </row>
    <row r="167" spans="1:6" s="1298" customFormat="1" ht="20.100000000000001" customHeight="1">
      <c r="A167" s="1063" t="s">
        <v>1073</v>
      </c>
      <c r="B167" s="1421">
        <v>1783</v>
      </c>
      <c r="C167" s="1421">
        <v>725</v>
      </c>
      <c r="D167" s="1497">
        <v>679</v>
      </c>
      <c r="E167" s="1497">
        <v>987.05345899999998</v>
      </c>
    </row>
    <row r="168" spans="1:6" s="1298" customFormat="1" ht="20.100000000000001" customHeight="1">
      <c r="A168" s="1063" t="s">
        <v>1072</v>
      </c>
      <c r="B168" s="1421">
        <v>656</v>
      </c>
      <c r="C168" s="1421">
        <v>242</v>
      </c>
      <c r="D168" s="1497">
        <v>121</v>
      </c>
      <c r="E168" s="1497" t="s">
        <v>72</v>
      </c>
    </row>
    <row r="169" spans="1:6" s="1297" customFormat="1" ht="15" customHeight="1">
      <c r="A169" s="1162" t="s">
        <v>771</v>
      </c>
      <c r="B169" s="1162"/>
      <c r="C169" s="1162"/>
      <c r="D169" s="1162"/>
      <c r="E169" s="1162"/>
    </row>
    <row r="170" spans="1:6" s="1297" customFormat="1" ht="15" customHeight="1">
      <c r="A170" s="1058"/>
      <c r="B170" s="1058"/>
      <c r="C170" s="1058"/>
      <c r="D170" s="1058"/>
      <c r="E170" s="1058"/>
    </row>
    <row r="171" spans="1:6" ht="20.100000000000001" customHeight="1">
      <c r="A171" s="2381" t="s">
        <v>1079</v>
      </c>
      <c r="B171" s="2381"/>
      <c r="C171" s="2381"/>
      <c r="D171" s="2381"/>
      <c r="E171" s="2381"/>
    </row>
    <row r="172" spans="1:6" s="1297" customFormat="1" ht="15" customHeight="1">
      <c r="A172" s="1081" t="s">
        <v>1078</v>
      </c>
      <c r="B172" s="1058"/>
      <c r="C172" s="1058"/>
      <c r="D172" s="1058"/>
      <c r="E172" s="1058"/>
    </row>
    <row r="173" spans="1:6" s="1298" customFormat="1" ht="20.100000000000001" customHeight="1">
      <c r="A173" s="1163" t="s">
        <v>1077</v>
      </c>
      <c r="B173" s="1093">
        <v>2005</v>
      </c>
      <c r="C173" s="1093">
        <v>2009</v>
      </c>
      <c r="D173" s="1093">
        <v>2010</v>
      </c>
      <c r="E173" s="1093">
        <v>2011</v>
      </c>
    </row>
    <row r="174" spans="1:6" s="1298" customFormat="1" ht="20.100000000000001" customHeight="1">
      <c r="A174" s="1498" t="s">
        <v>1075</v>
      </c>
      <c r="B174" s="1421">
        <v>479</v>
      </c>
      <c r="C174" s="1421">
        <v>538.21570153490211</v>
      </c>
      <c r="D174" s="1497">
        <v>706.5638546933086</v>
      </c>
      <c r="E174" s="1497">
        <v>924.36985185390586</v>
      </c>
      <c r="F174" s="1499"/>
    </row>
    <row r="175" spans="1:6" s="1298" customFormat="1" ht="20.100000000000001" customHeight="1">
      <c r="A175" s="1498" t="s">
        <v>1074</v>
      </c>
      <c r="B175" s="1421">
        <v>484</v>
      </c>
      <c r="C175" s="1421">
        <v>576.54624560325976</v>
      </c>
      <c r="D175" s="1497">
        <v>719.54492783724254</v>
      </c>
      <c r="E175" s="1497">
        <v>998.89139530677164</v>
      </c>
    </row>
    <row r="176" spans="1:6" s="1298" customFormat="1" ht="20.100000000000001" customHeight="1">
      <c r="A176" s="1498" t="s">
        <v>1073</v>
      </c>
      <c r="B176" s="1421">
        <v>447</v>
      </c>
      <c r="C176" s="1421">
        <v>550.72445190124893</v>
      </c>
      <c r="D176" s="1497">
        <v>675.83098019563386</v>
      </c>
      <c r="E176" s="1497">
        <v>938.8083072003094</v>
      </c>
    </row>
    <row r="177" spans="1:14" s="1298" customFormat="1" ht="20.100000000000001" customHeight="1">
      <c r="A177" s="1133" t="s">
        <v>1072</v>
      </c>
      <c r="B177" s="1421">
        <v>263</v>
      </c>
      <c r="C177" s="1421">
        <v>348.20344287365208</v>
      </c>
      <c r="D177" s="1497">
        <v>473.84315863097135</v>
      </c>
      <c r="E177" s="1497" t="s">
        <v>72</v>
      </c>
    </row>
    <row r="178" spans="1:14" s="1297" customFormat="1" ht="15" customHeight="1">
      <c r="A178" s="1162" t="s">
        <v>771</v>
      </c>
      <c r="B178" s="1162"/>
      <c r="C178" s="1162"/>
      <c r="D178" s="1162"/>
      <c r="E178" s="1162"/>
    </row>
    <row r="179" spans="1:14" s="1297" customFormat="1" ht="15" customHeight="1">
      <c r="A179" s="1058"/>
      <c r="B179" s="1074"/>
      <c r="C179" s="1074"/>
      <c r="D179" s="1074"/>
      <c r="E179" s="1074"/>
    </row>
    <row r="180" spans="1:14" ht="20.100000000000001" customHeight="1">
      <c r="A180" s="1320" t="s">
        <v>1076</v>
      </c>
    </row>
    <row r="182" spans="1:14">
      <c r="F182" s="1176"/>
      <c r="G182" s="1176">
        <v>2005</v>
      </c>
      <c r="H182" s="1176">
        <v>2006</v>
      </c>
      <c r="I182" s="1176">
        <v>2007</v>
      </c>
      <c r="J182" s="1176">
        <v>2008</v>
      </c>
      <c r="K182" s="1176">
        <v>2009</v>
      </c>
      <c r="L182" s="1176">
        <v>2010</v>
      </c>
      <c r="M182" s="1176">
        <v>2011</v>
      </c>
      <c r="N182" s="1176"/>
    </row>
    <row r="183" spans="1:14">
      <c r="F183" s="1176" t="s">
        <v>1075</v>
      </c>
      <c r="G183" s="1496">
        <v>479</v>
      </c>
      <c r="H183" s="1495">
        <v>551</v>
      </c>
      <c r="I183" s="1495">
        <v>658</v>
      </c>
      <c r="J183" s="1495">
        <v>915</v>
      </c>
      <c r="K183" s="1495">
        <v>538.21570153490211</v>
      </c>
      <c r="L183" s="1495">
        <v>706.5638546933086</v>
      </c>
      <c r="M183" s="1495">
        <v>924.36985185390586</v>
      </c>
      <c r="N183" s="1176"/>
    </row>
    <row r="184" spans="1:14">
      <c r="F184" s="1176" t="s">
        <v>1074</v>
      </c>
      <c r="G184" s="1496">
        <v>484</v>
      </c>
      <c r="H184" s="1495">
        <v>639</v>
      </c>
      <c r="I184" s="1495">
        <v>665</v>
      </c>
      <c r="J184" s="1495">
        <v>1115</v>
      </c>
      <c r="K184" s="1495">
        <v>576.54624560325976</v>
      </c>
      <c r="L184" s="1495">
        <v>719.54492783724254</v>
      </c>
      <c r="M184" s="1495">
        <v>998.89139530677164</v>
      </c>
      <c r="N184" s="1176"/>
    </row>
    <row r="185" spans="1:14">
      <c r="F185" s="1176" t="s">
        <v>1073</v>
      </c>
      <c r="G185" s="1496">
        <v>447</v>
      </c>
      <c r="H185" s="1495">
        <v>594</v>
      </c>
      <c r="I185" s="1495">
        <v>614</v>
      </c>
      <c r="J185" s="1495">
        <v>1031</v>
      </c>
      <c r="K185" s="1495">
        <v>550.72445190124893</v>
      </c>
      <c r="L185" s="1495">
        <v>675.83098019563386</v>
      </c>
      <c r="M185" s="1495">
        <v>938.8083072003094</v>
      </c>
      <c r="N185" s="1176"/>
    </row>
    <row r="186" spans="1:14">
      <c r="F186" s="1176" t="s">
        <v>1072</v>
      </c>
      <c r="G186" s="1496">
        <v>263</v>
      </c>
      <c r="H186" s="1495">
        <v>321</v>
      </c>
      <c r="I186" s="1495">
        <v>361</v>
      </c>
      <c r="J186" s="1495">
        <v>545</v>
      </c>
      <c r="K186" s="1495">
        <v>348.20344287365208</v>
      </c>
      <c r="L186" s="1495">
        <v>473.84315863097135</v>
      </c>
      <c r="M186" s="1495">
        <v>0</v>
      </c>
      <c r="N186" s="1176"/>
    </row>
    <row r="187" spans="1:14">
      <c r="F187" s="1176"/>
      <c r="G187" s="1176"/>
      <c r="H187" s="1494"/>
      <c r="I187" s="1494"/>
      <c r="J187" s="1494"/>
      <c r="K187" s="1494"/>
      <c r="L187" s="1494"/>
      <c r="M187" s="1494"/>
      <c r="N187" s="1176"/>
    </row>
    <row r="188" spans="1:14">
      <c r="F188" s="1493"/>
      <c r="G188" s="1493"/>
      <c r="H188" s="1492"/>
      <c r="I188" s="1492"/>
      <c r="J188" s="1492"/>
      <c r="K188" s="1492"/>
      <c r="L188" s="1492"/>
      <c r="M188" s="1492"/>
    </row>
  </sheetData>
  <protectedRanges>
    <protectedRange sqref="B152:C157 D118:E125" name="Range1_3"/>
    <protectedRange sqref="B118:C125 D152:E157" name="Range1_15"/>
    <protectedRange sqref="D164:E168 D174:E177" name="Range1_17"/>
    <protectedRange sqref="B32:E36" name="Range1_8"/>
    <protectedRange sqref="B43:D44 B46:D48" name="Range1_9"/>
    <protectedRange sqref="B57:C61" name="Range1_10"/>
    <protectedRange sqref="D69:E73" name="Range1_11"/>
    <protectedRange sqref="D108:D109 E108:E110 D102:E103 D105:E106 B110:D110" name="Range1_3_1_1"/>
    <protectedRange sqref="B108:C109 B105:C106 B102:C103" name="Range1_14_1"/>
  </protectedRanges>
  <mergeCells count="19">
    <mergeCell ref="A161:E161"/>
    <mergeCell ref="A171:E171"/>
    <mergeCell ref="D149:E149"/>
    <mergeCell ref="A15:E15"/>
    <mergeCell ref="A2:E2"/>
    <mergeCell ref="A4:E4"/>
    <mergeCell ref="A12:D12"/>
    <mergeCell ref="A29:E29"/>
    <mergeCell ref="A39:E39"/>
    <mergeCell ref="A52:E52"/>
    <mergeCell ref="A147:E147"/>
    <mergeCell ref="A149:A150"/>
    <mergeCell ref="B149:C149"/>
    <mergeCell ref="A54:A55"/>
    <mergeCell ref="B54:C54"/>
    <mergeCell ref="D54:E54"/>
    <mergeCell ref="A66:E66"/>
    <mergeCell ref="A98:E98"/>
    <mergeCell ref="A114:E114"/>
  </mergeCells>
  <pageMargins left="0.7" right="0.7" top="0.75" bottom="0.56999999999999995" header="0.3" footer="0.3"/>
  <pageSetup paperSize="9" scale="82" orientation="portrait" r:id="rId1"/>
  <headerFooter>
    <oddFooter>&amp;C&amp;P</oddFooter>
  </headerFooter>
  <rowBreaks count="5" manualBreakCount="5">
    <brk id="14" max="4" man="1"/>
    <brk id="51" max="4" man="1"/>
    <brk id="97" max="4" man="1"/>
    <brk id="146" max="4" man="1"/>
    <brk id="170" max="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32"/>
  <sheetViews>
    <sheetView view="pageBreakPreview" topLeftCell="A7" zoomScaleSheetLayoutView="100" workbookViewId="0">
      <selection activeCell="I9" sqref="I9"/>
    </sheetView>
  </sheetViews>
  <sheetFormatPr defaultRowHeight="15"/>
  <cols>
    <col min="1" max="1" width="45.7109375" style="1055" customWidth="1"/>
    <col min="2" max="5" width="11.7109375" style="1055" customWidth="1"/>
    <col min="6" max="6" width="10.85546875" style="1295" bestFit="1" customWidth="1"/>
    <col min="7" max="7" width="9.42578125" style="1295" bestFit="1" customWidth="1"/>
    <col min="8" max="16384" width="9.140625" style="1295"/>
  </cols>
  <sheetData>
    <row r="1" spans="1:7" ht="24.95" customHeight="1">
      <c r="A1" s="1329" t="s">
        <v>1156</v>
      </c>
    </row>
    <row r="2" spans="1:7" ht="170.1" customHeight="1">
      <c r="A2" s="2409" t="s">
        <v>1155</v>
      </c>
      <c r="B2" s="2409"/>
      <c r="C2" s="2409"/>
      <c r="D2" s="2409"/>
      <c r="E2" s="2409"/>
    </row>
    <row r="4" spans="1:7" ht="20.100000000000001" customHeight="1">
      <c r="A4" s="2381" t="s">
        <v>1154</v>
      </c>
      <c r="B4" s="2381"/>
      <c r="C4" s="2381"/>
      <c r="D4" s="2381"/>
      <c r="E4" s="2381"/>
    </row>
    <row r="5" spans="1:7" s="1297" customFormat="1" ht="15" customHeight="1">
      <c r="A5" s="1070" t="s">
        <v>1153</v>
      </c>
      <c r="B5" s="1536"/>
      <c r="C5" s="1536"/>
      <c r="D5" s="1536"/>
      <c r="E5" s="1536"/>
    </row>
    <row r="6" spans="1:7" s="1298" customFormat="1" ht="15" customHeight="1">
      <c r="A6" s="2376" t="s">
        <v>1114</v>
      </c>
      <c r="B6" s="2439">
        <v>2010</v>
      </c>
      <c r="C6" s="2439"/>
      <c r="D6" s="2439">
        <v>2011</v>
      </c>
      <c r="E6" s="2439"/>
    </row>
    <row r="7" spans="1:7" s="1298" customFormat="1" ht="15" customHeight="1">
      <c r="A7" s="2377"/>
      <c r="B7" s="1093" t="s">
        <v>1103</v>
      </c>
      <c r="C7" s="1093" t="s">
        <v>100</v>
      </c>
      <c r="D7" s="1093" t="s">
        <v>1103</v>
      </c>
      <c r="E7" s="1093" t="s">
        <v>100</v>
      </c>
    </row>
    <row r="8" spans="1:7" s="1298" customFormat="1" ht="20.100000000000001" customHeight="1">
      <c r="A8" s="1065" t="s">
        <v>8</v>
      </c>
      <c r="B8" s="1557">
        <v>2014567.52297635</v>
      </c>
      <c r="C8" s="1557">
        <v>1324453.2159999995</v>
      </c>
      <c r="D8" s="1557">
        <v>2789528</v>
      </c>
      <c r="E8" s="1557">
        <v>2147657.7309999987</v>
      </c>
      <c r="F8" s="1523"/>
      <c r="G8" s="1523"/>
    </row>
    <row r="9" spans="1:7" s="1298" customFormat="1" ht="20.100000000000001" customHeight="1">
      <c r="A9" s="1063" t="s">
        <v>1148</v>
      </c>
      <c r="B9" s="1498">
        <v>472011</v>
      </c>
      <c r="C9" s="1556">
        <v>75034</v>
      </c>
      <c r="D9" s="1498">
        <v>465159</v>
      </c>
      <c r="E9" s="1498">
        <v>49134</v>
      </c>
      <c r="F9" s="1523"/>
      <c r="G9" s="1523"/>
    </row>
    <row r="10" spans="1:7" s="1298" customFormat="1" ht="20.100000000000001" customHeight="1">
      <c r="A10" s="1063" t="s">
        <v>1147</v>
      </c>
      <c r="B10" s="1498">
        <v>688045</v>
      </c>
      <c r="C10" s="1498">
        <v>557600</v>
      </c>
      <c r="D10" s="1498">
        <v>704590</v>
      </c>
      <c r="E10" s="1498">
        <v>662804.22900000005</v>
      </c>
      <c r="F10" s="1523"/>
      <c r="G10" s="1523"/>
    </row>
    <row r="11" spans="1:7" s="1298" customFormat="1" ht="20.100000000000001" customHeight="1">
      <c r="A11" s="1063" t="s">
        <v>1146</v>
      </c>
      <c r="B11" s="1498">
        <v>716699.65029326989</v>
      </c>
      <c r="C11" s="1498">
        <v>648411.02299999958</v>
      </c>
      <c r="D11" s="1498">
        <v>1041747</v>
      </c>
      <c r="E11" s="1498">
        <v>893618.01699999929</v>
      </c>
      <c r="F11" s="1523"/>
      <c r="G11" s="1523"/>
    </row>
    <row r="12" spans="1:7" s="1298" customFormat="1" ht="20.100000000000001" customHeight="1">
      <c r="A12" s="1063" t="s">
        <v>1145</v>
      </c>
      <c r="B12" s="1498">
        <v>137811.87268307686</v>
      </c>
      <c r="C12" s="1498">
        <v>43408.192999999985</v>
      </c>
      <c r="D12" s="1498">
        <v>578032</v>
      </c>
      <c r="E12" s="1498">
        <v>542101.48499999964</v>
      </c>
      <c r="F12" s="1523"/>
      <c r="G12" s="1523"/>
    </row>
    <row r="13" spans="1:7" s="1297" customFormat="1" ht="15" customHeight="1">
      <c r="A13" s="1162" t="s">
        <v>771</v>
      </c>
      <c r="B13" s="1162"/>
      <c r="C13" s="1162"/>
      <c r="D13" s="1162"/>
      <c r="E13" s="1162"/>
    </row>
    <row r="14" spans="1:7" s="1297" customFormat="1" ht="15" customHeight="1">
      <c r="A14" s="1058"/>
      <c r="B14" s="1074"/>
      <c r="C14" s="1074"/>
      <c r="D14" s="1074"/>
      <c r="E14" s="1074"/>
    </row>
    <row r="15" spans="1:7" ht="20.100000000000001" customHeight="1">
      <c r="A15" s="2381" t="s">
        <v>1152</v>
      </c>
      <c r="B15" s="2381"/>
      <c r="C15" s="2381"/>
      <c r="D15" s="2381"/>
      <c r="E15" s="2381"/>
    </row>
    <row r="16" spans="1:7" s="1297" customFormat="1" ht="15" customHeight="1">
      <c r="A16" s="1070" t="s">
        <v>1151</v>
      </c>
      <c r="B16" s="1074"/>
      <c r="C16" s="1074"/>
      <c r="D16" s="1074"/>
      <c r="E16" s="1536"/>
    </row>
    <row r="17" spans="1:6" s="1298" customFormat="1" ht="20.100000000000001" customHeight="1">
      <c r="A17" s="1065" t="s">
        <v>1114</v>
      </c>
      <c r="B17" s="1093">
        <v>2007</v>
      </c>
      <c r="C17" s="1093">
        <v>2009</v>
      </c>
      <c r="D17" s="1093">
        <v>2010</v>
      </c>
      <c r="E17" s="1093">
        <v>2011</v>
      </c>
    </row>
    <row r="18" spans="1:6" s="1298" customFormat="1" ht="20.100000000000001" customHeight="1">
      <c r="A18" s="1065" t="s">
        <v>8</v>
      </c>
      <c r="B18" s="1079">
        <v>113879</v>
      </c>
      <c r="C18" s="1079">
        <v>81851</v>
      </c>
      <c r="D18" s="1079">
        <v>99847.626999999949</v>
      </c>
      <c r="E18" s="1079">
        <v>145645.03499999995</v>
      </c>
    </row>
    <row r="19" spans="1:6" s="1298" customFormat="1" ht="20.100000000000001" customHeight="1">
      <c r="A19" s="1063" t="s">
        <v>1147</v>
      </c>
      <c r="B19" s="1551">
        <v>62355</v>
      </c>
      <c r="C19" s="1551">
        <v>29299</v>
      </c>
      <c r="D19" s="1551">
        <v>48394</v>
      </c>
      <c r="E19" s="1551">
        <v>45836</v>
      </c>
    </row>
    <row r="20" spans="1:6" s="1298" customFormat="1" ht="20.100000000000001" customHeight="1">
      <c r="A20" s="1063" t="s">
        <v>1146</v>
      </c>
      <c r="B20" s="1551">
        <v>51524</v>
      </c>
      <c r="C20" s="1551">
        <v>52552</v>
      </c>
      <c r="D20" s="1551">
        <v>47616.651999999958</v>
      </c>
      <c r="E20" s="1551">
        <v>69523.834999999977</v>
      </c>
    </row>
    <row r="21" spans="1:6" s="1298" customFormat="1" ht="20.100000000000001" customHeight="1">
      <c r="A21" s="1063" t="s">
        <v>1145</v>
      </c>
      <c r="B21" s="1139" t="s">
        <v>72</v>
      </c>
      <c r="C21" s="1139" t="s">
        <v>72</v>
      </c>
      <c r="D21" s="1139">
        <v>3836.9749999999894</v>
      </c>
      <c r="E21" s="1139">
        <v>30285.199999999957</v>
      </c>
    </row>
    <row r="22" spans="1:6" s="1297" customFormat="1" ht="15" customHeight="1">
      <c r="A22" s="1162" t="s">
        <v>771</v>
      </c>
      <c r="B22" s="1162"/>
      <c r="C22" s="1162"/>
      <c r="D22" s="1162"/>
      <c r="E22" s="1162"/>
      <c r="F22" s="1554"/>
    </row>
    <row r="23" spans="1:6" s="1297" customFormat="1" ht="15" customHeight="1">
      <c r="A23" s="1074"/>
      <c r="B23" s="1074"/>
      <c r="C23" s="1074"/>
      <c r="D23" s="1074"/>
      <c r="E23" s="1074"/>
      <c r="F23" s="1554"/>
    </row>
    <row r="24" spans="1:6" ht="20.100000000000001" customHeight="1">
      <c r="A24" s="2381" t="s">
        <v>1150</v>
      </c>
      <c r="B24" s="2381"/>
      <c r="C24" s="2381"/>
      <c r="D24" s="2381"/>
      <c r="E24" s="2381"/>
      <c r="F24" s="1555"/>
    </row>
    <row r="25" spans="1:6" s="1297" customFormat="1" ht="15" customHeight="1">
      <c r="A25" s="1070" t="s">
        <v>1149</v>
      </c>
      <c r="B25" s="1536"/>
      <c r="C25" s="1536"/>
      <c r="D25" s="1536"/>
      <c r="E25" s="1536"/>
      <c r="F25" s="1554"/>
    </row>
    <row r="26" spans="1:6" s="1298" customFormat="1" ht="20.100000000000001" customHeight="1">
      <c r="A26" s="1094" t="s">
        <v>1114</v>
      </c>
      <c r="B26" s="1093">
        <v>2007</v>
      </c>
      <c r="C26" s="1093">
        <v>2009</v>
      </c>
      <c r="D26" s="1093">
        <v>2010</v>
      </c>
      <c r="E26" s="1093">
        <v>2011</v>
      </c>
    </row>
    <row r="27" spans="1:6" s="1298" customFormat="1" ht="20.100000000000001" customHeight="1">
      <c r="A27" s="1063" t="s">
        <v>1148</v>
      </c>
      <c r="B27" s="1552">
        <v>257.2</v>
      </c>
      <c r="C27" s="1553">
        <v>242</v>
      </c>
      <c r="D27" s="1553">
        <v>351.19825708060995</v>
      </c>
      <c r="E27" s="1553">
        <v>514.81481481481478</v>
      </c>
    </row>
    <row r="28" spans="1:6" s="1298" customFormat="1" ht="20.100000000000001" customHeight="1">
      <c r="A28" s="1063" t="s">
        <v>1147</v>
      </c>
      <c r="B28" s="1552">
        <v>292.39999999999998</v>
      </c>
      <c r="C28" s="1553">
        <v>284</v>
      </c>
      <c r="D28" s="1553">
        <v>303.71873661787367</v>
      </c>
      <c r="E28" s="1553">
        <v>440.25705381963746</v>
      </c>
    </row>
    <row r="29" spans="1:6" s="1298" customFormat="1" ht="20.100000000000001" customHeight="1">
      <c r="A29" s="1063" t="s">
        <v>1146</v>
      </c>
      <c r="B29" s="1552">
        <v>1521</v>
      </c>
      <c r="C29" s="1551">
        <v>1185</v>
      </c>
      <c r="D29" s="1551">
        <v>1420.95163521782</v>
      </c>
      <c r="E29" s="1551">
        <v>1487.1539620997148</v>
      </c>
    </row>
    <row r="30" spans="1:6" s="1298" customFormat="1" ht="20.100000000000001" customHeight="1">
      <c r="A30" s="1063" t="s">
        <v>1145</v>
      </c>
      <c r="B30" s="1139" t="s">
        <v>72</v>
      </c>
      <c r="C30" s="1139" t="s">
        <v>72</v>
      </c>
      <c r="D30" s="1551">
        <v>1305.4108473985534</v>
      </c>
      <c r="E30" s="1551">
        <v>1521.1151153631984</v>
      </c>
    </row>
    <row r="31" spans="1:6" s="1297" customFormat="1" ht="15" customHeight="1">
      <c r="A31" s="1162" t="s">
        <v>771</v>
      </c>
      <c r="B31" s="1162"/>
      <c r="C31" s="1162"/>
      <c r="D31" s="1162"/>
      <c r="E31" s="1162"/>
    </row>
    <row r="32" spans="1:6">
      <c r="A32" s="1058"/>
    </row>
  </sheetData>
  <protectedRanges>
    <protectedRange sqref="B11:C12 B21:C21 B30:C30" name="Range1_7_1_1"/>
    <protectedRange sqref="B19:D20 D21" name="Range1_20_1"/>
    <protectedRange sqref="C27:D29 D30" name="Range1_21_1"/>
    <protectedRange sqref="B10:C10 B9" name="Range1_1"/>
    <protectedRange sqref="B27:B29" name="Range1_21_1_1"/>
  </protectedRanges>
  <mergeCells count="7">
    <mergeCell ref="A24:E24"/>
    <mergeCell ref="A2:E2"/>
    <mergeCell ref="A4:E4"/>
    <mergeCell ref="A6:A7"/>
    <mergeCell ref="B6:C6"/>
    <mergeCell ref="D6:E6"/>
    <mergeCell ref="A15:E15"/>
  </mergeCells>
  <pageMargins left="0.7" right="0.7" top="0.75" bottom="0.56999999999999995" header="0.3" footer="0.3"/>
  <pageSetup paperSize="9" scale="82" orientation="portrait"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V234"/>
  <sheetViews>
    <sheetView view="pageBreakPreview" zoomScaleSheetLayoutView="100" workbookViewId="0">
      <selection activeCell="A60" sqref="A60"/>
    </sheetView>
  </sheetViews>
  <sheetFormatPr defaultRowHeight="15"/>
  <cols>
    <col min="1" max="1" width="45.7109375" style="1055" customWidth="1"/>
    <col min="2" max="5" width="11.7109375" style="1055" customWidth="1"/>
    <col min="6" max="7" width="9.5703125" style="1053" bestFit="1" customWidth="1"/>
    <col min="8" max="8" width="15.28515625" style="1053" bestFit="1" customWidth="1"/>
    <col min="9" max="16384" width="9.140625" style="1053"/>
  </cols>
  <sheetData>
    <row r="1" spans="1:8" ht="24.95" customHeight="1">
      <c r="A1" s="1329" t="s">
        <v>1215</v>
      </c>
    </row>
    <row r="2" spans="1:8" ht="230.1" customHeight="1">
      <c r="A2" s="2443" t="s">
        <v>2196</v>
      </c>
      <c r="B2" s="2443"/>
      <c r="C2" s="2443"/>
      <c r="D2" s="2443"/>
      <c r="E2" s="2443"/>
      <c r="H2" s="1053" t="s">
        <v>1214</v>
      </c>
    </row>
    <row r="3" spans="1:8" ht="15" customHeight="1">
      <c r="A3" s="1604"/>
      <c r="B3" s="1604"/>
      <c r="C3" s="1604"/>
      <c r="D3" s="1604"/>
    </row>
    <row r="4" spans="1:8" ht="20.100000000000001" customHeight="1">
      <c r="A4" s="2426" t="s">
        <v>1213</v>
      </c>
      <c r="B4" s="2426"/>
      <c r="C4" s="2426"/>
      <c r="D4" s="2426"/>
      <c r="E4" s="2426"/>
    </row>
    <row r="5" spans="1:8" s="1059" customFormat="1" ht="20.100000000000001" customHeight="1">
      <c r="A5" s="1163" t="s">
        <v>928</v>
      </c>
      <c r="B5" s="1093">
        <v>2008</v>
      </c>
      <c r="C5" s="1093">
        <v>2009</v>
      </c>
      <c r="D5" s="1415" t="s">
        <v>620</v>
      </c>
      <c r="E5" s="1415" t="s">
        <v>619</v>
      </c>
    </row>
    <row r="6" spans="1:8" s="1059" customFormat="1" ht="20.100000000000001" customHeight="1">
      <c r="A6" s="1452" t="s">
        <v>1023</v>
      </c>
      <c r="B6" s="1077">
        <v>1.98</v>
      </c>
      <c r="C6" s="1077">
        <v>2.662019132873747</v>
      </c>
      <c r="D6" s="1130">
        <v>2.2999999999999998</v>
      </c>
      <c r="E6" s="1130">
        <v>2</v>
      </c>
    </row>
    <row r="7" spans="1:8" s="1412" customFormat="1" ht="20.100000000000001" customHeight="1">
      <c r="A7" s="1269" t="s">
        <v>1022</v>
      </c>
      <c r="B7" s="1267">
        <v>4.7916177642850322</v>
      </c>
      <c r="C7" s="1267">
        <v>4.8794347103946896</v>
      </c>
      <c r="D7" s="1288">
        <v>4.6001558413149253</v>
      </c>
      <c r="E7" s="1288">
        <v>4.7505433928065139</v>
      </c>
      <c r="F7" s="1266"/>
      <c r="G7" s="1413"/>
    </row>
    <row r="8" spans="1:8" s="1059" customFormat="1" ht="20.100000000000001" customHeight="1">
      <c r="A8" s="1452" t="s">
        <v>1021</v>
      </c>
      <c r="B8" s="1077">
        <v>2.5317689991235102</v>
      </c>
      <c r="C8" s="1077">
        <v>3.6477698907235006</v>
      </c>
      <c r="D8" s="1130">
        <v>3.1</v>
      </c>
      <c r="E8" s="1130">
        <v>2.6</v>
      </c>
    </row>
    <row r="9" spans="1:8" s="1059" customFormat="1" ht="20.100000000000001" customHeight="1">
      <c r="A9" s="1452" t="s">
        <v>932</v>
      </c>
      <c r="B9" s="1077">
        <v>2.2634172810676678</v>
      </c>
      <c r="C9" s="1077">
        <v>3.0259671616464558</v>
      </c>
      <c r="D9" s="1130">
        <v>2.9</v>
      </c>
      <c r="E9" s="1130">
        <v>2.6</v>
      </c>
    </row>
    <row r="10" spans="1:8" s="1059" customFormat="1" ht="20.100000000000001" customHeight="1">
      <c r="A10" s="1452" t="s">
        <v>931</v>
      </c>
      <c r="B10" s="1546">
        <v>1174</v>
      </c>
      <c r="C10" s="1546">
        <v>1748.952194</v>
      </c>
      <c r="D10" s="1605">
        <v>1968</v>
      </c>
      <c r="E10" s="1605">
        <v>2199</v>
      </c>
    </row>
    <row r="11" spans="1:8" s="1056" customFormat="1" ht="15" customHeight="1">
      <c r="A11" s="2441" t="s">
        <v>73</v>
      </c>
      <c r="B11" s="2441"/>
      <c r="C11" s="2441"/>
      <c r="D11" s="2441"/>
      <c r="E11" s="1074"/>
    </row>
    <row r="12" spans="1:8" s="1056" customFormat="1" ht="15" customHeight="1">
      <c r="A12" s="1058" t="s">
        <v>601</v>
      </c>
      <c r="B12" s="1604"/>
      <c r="C12" s="1604"/>
      <c r="D12" s="1604"/>
      <c r="E12" s="1074"/>
    </row>
    <row r="13" spans="1:8" s="1056" customFormat="1" ht="15" customHeight="1">
      <c r="A13" s="1058"/>
      <c r="B13" s="1604"/>
      <c r="C13" s="1604"/>
      <c r="D13" s="1604"/>
      <c r="E13" s="1074"/>
    </row>
    <row r="14" spans="1:8" ht="20.100000000000001" customHeight="1">
      <c r="A14" s="1072" t="s">
        <v>1212</v>
      </c>
      <c r="B14" s="1072"/>
      <c r="C14" s="1072"/>
      <c r="D14" s="1072"/>
      <c r="E14" s="1072"/>
    </row>
    <row r="15" spans="1:8" s="1056" customFormat="1" ht="15" customHeight="1">
      <c r="A15" s="1081" t="s">
        <v>1203</v>
      </c>
      <c r="B15" s="1599"/>
      <c r="C15" s="1599"/>
      <c r="D15" s="1599"/>
      <c r="E15" s="1599"/>
    </row>
    <row r="16" spans="1:8" s="1059" customFormat="1" ht="27" customHeight="1">
      <c r="A16" s="1094" t="s">
        <v>14</v>
      </c>
      <c r="B16" s="1544">
        <v>2005</v>
      </c>
      <c r="C16" s="1544">
        <v>2009</v>
      </c>
      <c r="D16" s="1307">
        <v>2010</v>
      </c>
      <c r="E16" s="1307">
        <v>2011</v>
      </c>
    </row>
    <row r="17" spans="1:10" s="1059" customFormat="1" ht="27" customHeight="1">
      <c r="A17" s="1125" t="s">
        <v>1211</v>
      </c>
      <c r="B17" s="1603">
        <v>25423723</v>
      </c>
      <c r="C17" s="1603">
        <v>39219090</v>
      </c>
      <c r="D17" s="1598">
        <v>41712189</v>
      </c>
      <c r="E17" s="1598">
        <v>46314248</v>
      </c>
    </row>
    <row r="18" spans="1:10" s="1059" customFormat="1" ht="27" customHeight="1">
      <c r="A18" s="1133" t="s">
        <v>1210</v>
      </c>
      <c r="B18" s="1601">
        <v>139</v>
      </c>
      <c r="C18" s="1598">
        <v>182934</v>
      </c>
      <c r="D18" s="1598">
        <v>146594</v>
      </c>
      <c r="E18" s="1598">
        <v>52655</v>
      </c>
    </row>
    <row r="19" spans="1:10" s="1059" customFormat="1" ht="27" customHeight="1">
      <c r="A19" s="1305" t="s">
        <v>1209</v>
      </c>
      <c r="B19" s="1602">
        <v>25423862</v>
      </c>
      <c r="C19" s="1602">
        <v>39402024</v>
      </c>
      <c r="D19" s="1602">
        <v>41858783</v>
      </c>
      <c r="E19" s="1602">
        <v>46366903</v>
      </c>
    </row>
    <row r="20" spans="1:10" s="1059" customFormat="1" ht="27" customHeight="1">
      <c r="A20" s="1133" t="s">
        <v>1208</v>
      </c>
      <c r="B20" s="1601" t="s">
        <v>72</v>
      </c>
      <c r="C20" s="1601">
        <v>4685857</v>
      </c>
      <c r="D20" s="1598">
        <v>2685643</v>
      </c>
      <c r="E20" s="1598">
        <v>3115984</v>
      </c>
    </row>
    <row r="21" spans="1:10" s="1059" customFormat="1" ht="27" customHeight="1">
      <c r="A21" s="1133" t="s">
        <v>1207</v>
      </c>
      <c r="B21" s="1598">
        <v>25423862</v>
      </c>
      <c r="C21" s="1598">
        <v>34716166</v>
      </c>
      <c r="D21" s="1598">
        <v>39173140</v>
      </c>
      <c r="E21" s="1598">
        <v>43250919</v>
      </c>
    </row>
    <row r="22" spans="1:10" s="1059" customFormat="1" ht="27" customHeight="1">
      <c r="A22" s="1133" t="s">
        <v>1206</v>
      </c>
      <c r="B22" s="1561">
        <v>18.5</v>
      </c>
      <c r="C22" s="1561">
        <v>19.005134471249097</v>
      </c>
      <c r="D22" s="1598">
        <v>19.91</v>
      </c>
      <c r="E22" s="1600">
        <v>20.394623572760342</v>
      </c>
    </row>
    <row r="23" spans="1:10" s="1059" customFormat="1" ht="27" customHeight="1">
      <c r="A23" s="1124" t="s">
        <v>1205</v>
      </c>
      <c r="B23" s="1138">
        <v>7242</v>
      </c>
      <c r="C23" s="1138">
        <v>9249</v>
      </c>
      <c r="D23" s="1138">
        <v>9247</v>
      </c>
      <c r="E23" s="1138">
        <v>10875</v>
      </c>
    </row>
    <row r="24" spans="1:10" s="1056" customFormat="1" ht="15" customHeight="1">
      <c r="A24" s="1058" t="s">
        <v>1172</v>
      </c>
      <c r="B24" s="1058"/>
      <c r="C24" s="1058"/>
      <c r="D24" s="1058"/>
      <c r="E24" s="1058"/>
    </row>
    <row r="25" spans="1:10" s="1056" customFormat="1" ht="15" customHeight="1">
      <c r="A25" s="2429" t="s">
        <v>1201</v>
      </c>
      <c r="B25" s="2429"/>
      <c r="C25" s="2429"/>
      <c r="D25" s="2429"/>
      <c r="E25" s="2429"/>
    </row>
    <row r="26" spans="1:10" s="1056" customFormat="1" ht="12">
      <c r="A26" s="1579"/>
      <c r="B26" s="1599"/>
      <c r="C26" s="1599"/>
      <c r="D26" s="1599"/>
      <c r="E26" s="1599"/>
    </row>
    <row r="27" spans="1:10" ht="20.100000000000001" customHeight="1">
      <c r="A27" s="1072" t="s">
        <v>1204</v>
      </c>
      <c r="B27" s="1072"/>
      <c r="C27" s="1072"/>
      <c r="D27" s="1072"/>
      <c r="E27" s="1072"/>
    </row>
    <row r="28" spans="1:10" s="1056" customFormat="1" ht="15" customHeight="1">
      <c r="A28" s="1081" t="s">
        <v>1203</v>
      </c>
      <c r="B28" s="1058"/>
      <c r="C28" s="1593"/>
      <c r="D28" s="1058"/>
      <c r="E28" s="1058"/>
    </row>
    <row r="29" spans="1:10" s="1059" customFormat="1" ht="20.100000000000001" customHeight="1">
      <c r="A29" s="1094" t="s">
        <v>7</v>
      </c>
      <c r="B29" s="1093">
        <v>2005</v>
      </c>
      <c r="C29" s="1093">
        <v>2009</v>
      </c>
      <c r="D29" s="1307">
        <v>2010</v>
      </c>
      <c r="E29" s="1307">
        <v>2011</v>
      </c>
    </row>
    <row r="30" spans="1:10" s="1059" customFormat="1" ht="20.100000000000001" customHeight="1">
      <c r="A30" s="2365" t="s">
        <v>1202</v>
      </c>
      <c r="B30" s="1524">
        <v>25423862</v>
      </c>
      <c r="C30" s="1524">
        <f>SUM(C31:C33)</f>
        <v>34716166</v>
      </c>
      <c r="D30" s="1524">
        <f>SUM(D31:D33)</f>
        <v>39173140</v>
      </c>
      <c r="E30" s="1524">
        <f>SUM(E31:E33)</f>
        <v>43250919</v>
      </c>
      <c r="G30" s="1578"/>
      <c r="H30" s="1578"/>
      <c r="I30" s="1578"/>
      <c r="J30" s="1578"/>
    </row>
    <row r="31" spans="1:10" s="1059" customFormat="1" ht="20.100000000000001" customHeight="1">
      <c r="A31" s="1063" t="s">
        <v>11</v>
      </c>
      <c r="B31" s="1518">
        <v>16158411</v>
      </c>
      <c r="C31" s="1141">
        <v>22062262</v>
      </c>
      <c r="D31" s="1598">
        <v>24850010</v>
      </c>
      <c r="E31" s="1598">
        <v>26897768</v>
      </c>
      <c r="G31" s="1578"/>
      <c r="H31" s="1578"/>
      <c r="I31" s="1578"/>
      <c r="J31" s="1578"/>
    </row>
    <row r="32" spans="1:10" s="1059" customFormat="1" ht="20.100000000000001" customHeight="1">
      <c r="A32" s="1063" t="s">
        <v>12</v>
      </c>
      <c r="B32" s="1518">
        <v>6849131</v>
      </c>
      <c r="C32" s="1141">
        <v>8474342</v>
      </c>
      <c r="D32" s="1598">
        <v>9081380</v>
      </c>
      <c r="E32" s="1598">
        <v>9341749</v>
      </c>
      <c r="G32" s="1578"/>
      <c r="H32" s="1578"/>
      <c r="I32" s="1578"/>
      <c r="J32" s="1578"/>
    </row>
    <row r="33" spans="1:256" s="1059" customFormat="1" ht="20.100000000000001" customHeight="1">
      <c r="A33" s="1061" t="s">
        <v>209</v>
      </c>
      <c r="B33" s="1542">
        <v>2416320</v>
      </c>
      <c r="C33" s="1138">
        <v>4179562</v>
      </c>
      <c r="D33" s="1597">
        <v>5241750</v>
      </c>
      <c r="E33" s="1598">
        <v>7011402</v>
      </c>
      <c r="G33" s="1578"/>
      <c r="H33" s="1578"/>
      <c r="I33" s="1578"/>
      <c r="J33" s="1578"/>
    </row>
    <row r="34" spans="1:256" s="1056" customFormat="1" ht="15" customHeight="1">
      <c r="A34" s="1058" t="s">
        <v>1172</v>
      </c>
      <c r="B34" s="1162"/>
      <c r="C34" s="1162"/>
      <c r="D34" s="1058"/>
      <c r="E34" s="1058"/>
      <c r="G34" s="1596"/>
      <c r="H34" s="1596"/>
      <c r="I34" s="1596"/>
      <c r="J34" s="1596"/>
    </row>
    <row r="35" spans="1:256" s="1056" customFormat="1" ht="15" customHeight="1">
      <c r="A35" s="2429" t="s">
        <v>1201</v>
      </c>
      <c r="B35" s="2429"/>
      <c r="C35" s="2429"/>
      <c r="D35" s="2429"/>
      <c r="E35" s="2429"/>
    </row>
    <row r="36" spans="1:256">
      <c r="A36" s="2364"/>
      <c r="B36" s="2364"/>
      <c r="C36" s="2364"/>
      <c r="D36" s="2364"/>
      <c r="E36" s="2364"/>
    </row>
    <row r="37" spans="1:256" ht="20.100000000000001" customHeight="1">
      <c r="A37" s="2381" t="s">
        <v>1200</v>
      </c>
      <c r="B37" s="2381"/>
      <c r="C37" s="2381"/>
      <c r="D37" s="2381"/>
      <c r="E37" s="2381"/>
      <c r="F37" s="1594"/>
      <c r="G37" s="1595"/>
      <c r="H37" s="1594"/>
      <c r="I37" s="1594"/>
      <c r="J37" s="1594"/>
      <c r="K37" s="1594"/>
      <c r="L37" s="1594"/>
      <c r="M37" s="1594"/>
      <c r="N37" s="1594"/>
      <c r="O37" s="1594"/>
      <c r="P37" s="1594"/>
      <c r="Q37" s="1594"/>
      <c r="R37" s="1594"/>
      <c r="S37" s="1594"/>
      <c r="T37" s="1594"/>
      <c r="U37" s="1594"/>
      <c r="V37" s="1594"/>
      <c r="W37" s="1594"/>
      <c r="X37" s="1594"/>
      <c r="Y37" s="1594"/>
      <c r="Z37" s="1594"/>
      <c r="AA37" s="1594"/>
      <c r="AB37" s="1594"/>
      <c r="AC37" s="1594"/>
      <c r="AD37" s="1594"/>
      <c r="AE37" s="1594"/>
      <c r="AF37" s="1594"/>
      <c r="AG37" s="1594"/>
      <c r="AH37" s="1594"/>
      <c r="AI37" s="1594"/>
      <c r="AJ37" s="1594"/>
      <c r="AK37" s="1594"/>
      <c r="AL37" s="1594"/>
      <c r="AM37" s="1594"/>
      <c r="AN37" s="1594"/>
      <c r="AO37" s="1594"/>
      <c r="AP37" s="1594"/>
      <c r="AQ37" s="1594"/>
      <c r="AR37" s="1594"/>
      <c r="AS37" s="1594"/>
      <c r="AT37" s="1594"/>
      <c r="AU37" s="1594"/>
      <c r="AV37" s="1594"/>
      <c r="AW37" s="1594"/>
      <c r="AX37" s="1594"/>
      <c r="AY37" s="1594"/>
      <c r="AZ37" s="1594"/>
      <c r="BA37" s="1594"/>
      <c r="BB37" s="1594"/>
      <c r="BC37" s="1594"/>
      <c r="BD37" s="1594"/>
      <c r="BE37" s="1594"/>
      <c r="BF37" s="1594"/>
      <c r="BG37" s="1594"/>
      <c r="BH37" s="1594"/>
      <c r="BI37" s="1594"/>
      <c r="BJ37" s="1594"/>
      <c r="BK37" s="1594"/>
      <c r="BL37" s="1594"/>
      <c r="BM37" s="1594"/>
      <c r="BN37" s="1594"/>
      <c r="BO37" s="1594"/>
      <c r="BP37" s="1594"/>
      <c r="BQ37" s="1594"/>
      <c r="BR37" s="1594"/>
      <c r="BS37" s="1594"/>
      <c r="BT37" s="1594"/>
      <c r="BU37" s="1594"/>
      <c r="BV37" s="1594"/>
      <c r="BW37" s="1594"/>
      <c r="BX37" s="1594"/>
      <c r="BY37" s="1594"/>
      <c r="BZ37" s="1594"/>
      <c r="CA37" s="1594"/>
      <c r="CB37" s="1594"/>
      <c r="CC37" s="1594"/>
      <c r="CD37" s="1594"/>
      <c r="CE37" s="1594"/>
      <c r="CF37" s="1594"/>
      <c r="CG37" s="1594"/>
      <c r="CH37" s="1594"/>
      <c r="CI37" s="1594"/>
      <c r="CJ37" s="1594"/>
      <c r="CK37" s="1594"/>
      <c r="CL37" s="1594"/>
      <c r="CM37" s="1594"/>
      <c r="CN37" s="1594"/>
      <c r="CO37" s="1594"/>
      <c r="CP37" s="1594"/>
      <c r="CQ37" s="1594"/>
      <c r="CR37" s="1594"/>
      <c r="CS37" s="1594"/>
      <c r="CT37" s="1594"/>
      <c r="CU37" s="1594"/>
      <c r="CV37" s="1594"/>
      <c r="CW37" s="1594"/>
      <c r="CX37" s="1594"/>
      <c r="CY37" s="1594"/>
      <c r="CZ37" s="1594"/>
      <c r="DA37" s="1594"/>
      <c r="DB37" s="1594"/>
      <c r="DC37" s="1594"/>
      <c r="DD37" s="1594"/>
      <c r="DE37" s="1594"/>
      <c r="DF37" s="1594"/>
      <c r="DG37" s="1594"/>
      <c r="DH37" s="1594"/>
      <c r="DI37" s="1594"/>
      <c r="DJ37" s="1594"/>
      <c r="DK37" s="1594"/>
      <c r="DL37" s="1594"/>
      <c r="DM37" s="1594"/>
      <c r="DN37" s="1594"/>
      <c r="DO37" s="1594"/>
      <c r="DP37" s="1594"/>
      <c r="DQ37" s="1594"/>
      <c r="DR37" s="1594"/>
      <c r="DS37" s="1594"/>
      <c r="DT37" s="1594"/>
      <c r="DU37" s="1594"/>
      <c r="DV37" s="1594"/>
      <c r="DW37" s="1594"/>
      <c r="DX37" s="1594"/>
      <c r="DY37" s="1594"/>
      <c r="DZ37" s="1594"/>
      <c r="EA37" s="1594"/>
      <c r="EB37" s="1594"/>
      <c r="EC37" s="1594"/>
      <c r="ED37" s="1594"/>
      <c r="EE37" s="1594"/>
      <c r="EF37" s="1594"/>
      <c r="EG37" s="1594"/>
      <c r="EH37" s="1594"/>
      <c r="EI37" s="1594"/>
      <c r="EJ37" s="1594"/>
      <c r="EK37" s="1594"/>
      <c r="EL37" s="1594"/>
      <c r="EM37" s="1594"/>
      <c r="EN37" s="1594"/>
      <c r="EO37" s="1594"/>
      <c r="EP37" s="1594"/>
      <c r="EQ37" s="1594"/>
      <c r="ER37" s="1594"/>
      <c r="ES37" s="1594"/>
      <c r="ET37" s="1594"/>
      <c r="EU37" s="1594"/>
      <c r="EV37" s="1594"/>
      <c r="EW37" s="1594"/>
      <c r="EX37" s="1594"/>
      <c r="EY37" s="1594"/>
      <c r="EZ37" s="1594"/>
      <c r="FA37" s="1594"/>
      <c r="FB37" s="1594"/>
      <c r="FC37" s="1594"/>
      <c r="FD37" s="1594"/>
      <c r="FE37" s="1594"/>
      <c r="FF37" s="1594"/>
      <c r="FG37" s="1594"/>
      <c r="FH37" s="1594"/>
      <c r="FI37" s="1594"/>
      <c r="FJ37" s="1594"/>
      <c r="FK37" s="1594"/>
      <c r="FL37" s="1594"/>
      <c r="FM37" s="1594"/>
      <c r="FN37" s="1594"/>
      <c r="FO37" s="1594"/>
      <c r="FP37" s="1594"/>
      <c r="FQ37" s="1594"/>
      <c r="FR37" s="1594"/>
      <c r="FS37" s="1594"/>
      <c r="FT37" s="1594"/>
      <c r="FU37" s="1594"/>
      <c r="FV37" s="1594"/>
      <c r="FW37" s="1594"/>
      <c r="FX37" s="1594"/>
      <c r="FY37" s="1594"/>
      <c r="FZ37" s="1594"/>
      <c r="GA37" s="1594"/>
      <c r="GB37" s="1594"/>
      <c r="GC37" s="1594"/>
      <c r="GD37" s="1594"/>
      <c r="GE37" s="1594"/>
      <c r="GF37" s="1594"/>
      <c r="GG37" s="1594"/>
      <c r="GH37" s="1594"/>
      <c r="GI37" s="1594"/>
      <c r="GJ37" s="1594"/>
      <c r="GK37" s="1594"/>
      <c r="GL37" s="1594"/>
      <c r="GM37" s="1594"/>
      <c r="GN37" s="1594"/>
      <c r="GO37" s="1594"/>
      <c r="GP37" s="1594"/>
      <c r="GQ37" s="1594"/>
      <c r="GR37" s="1594"/>
      <c r="GS37" s="1594"/>
      <c r="GT37" s="1594"/>
      <c r="GU37" s="1594"/>
      <c r="GV37" s="1594"/>
      <c r="GW37" s="1594"/>
      <c r="GX37" s="1594"/>
      <c r="GY37" s="1594"/>
      <c r="GZ37" s="1594"/>
      <c r="HA37" s="1594"/>
      <c r="HB37" s="1594"/>
      <c r="HC37" s="1594"/>
      <c r="HD37" s="1594"/>
      <c r="HE37" s="1594"/>
      <c r="HF37" s="1594"/>
      <c r="HG37" s="1594"/>
      <c r="HH37" s="1594"/>
      <c r="HI37" s="1594"/>
      <c r="HJ37" s="1594"/>
      <c r="HK37" s="1594"/>
      <c r="HL37" s="1594"/>
      <c r="HM37" s="1594"/>
      <c r="HN37" s="1594"/>
      <c r="HO37" s="1594"/>
      <c r="HP37" s="1594"/>
      <c r="HQ37" s="1594"/>
      <c r="HR37" s="1594"/>
      <c r="HS37" s="1594"/>
      <c r="HT37" s="1594"/>
      <c r="HU37" s="1594"/>
      <c r="HV37" s="1594"/>
      <c r="HW37" s="1594"/>
      <c r="HX37" s="1594"/>
      <c r="HY37" s="1594"/>
      <c r="HZ37" s="1594"/>
      <c r="IA37" s="1594"/>
      <c r="IB37" s="1594"/>
      <c r="IC37" s="1594"/>
      <c r="ID37" s="1594"/>
      <c r="IE37" s="1594"/>
      <c r="IF37" s="1594"/>
      <c r="IG37" s="1594"/>
      <c r="IH37" s="1594"/>
      <c r="II37" s="1594"/>
      <c r="IJ37" s="1594"/>
      <c r="IK37" s="1594"/>
      <c r="IL37" s="1594"/>
      <c r="IM37" s="1594"/>
      <c r="IN37" s="1594"/>
      <c r="IO37" s="1594"/>
      <c r="IP37" s="1594"/>
      <c r="IQ37" s="1594"/>
      <c r="IR37" s="1594"/>
      <c r="IS37" s="1594"/>
      <c r="IT37" s="1594"/>
      <c r="IU37" s="1594"/>
      <c r="IV37" s="1594"/>
    </row>
    <row r="38" spans="1:256">
      <c r="A38" s="2364"/>
      <c r="B38" s="2364"/>
      <c r="C38" s="2364"/>
      <c r="D38" s="2364"/>
      <c r="E38" s="2364"/>
    </row>
    <row r="39" spans="1:256">
      <c r="A39" s="2364"/>
      <c r="B39" s="2364"/>
      <c r="C39" s="2364"/>
      <c r="D39" s="2364"/>
      <c r="E39" s="2364"/>
    </row>
    <row r="40" spans="1:256">
      <c r="A40" s="2364"/>
      <c r="B40" s="2364"/>
      <c r="C40" s="2364"/>
      <c r="D40" s="2364"/>
      <c r="E40" s="2364"/>
    </row>
    <row r="41" spans="1:256">
      <c r="A41" s="2364"/>
      <c r="B41" s="2364"/>
      <c r="C41" s="2364"/>
      <c r="D41" s="2364"/>
      <c r="E41" s="2364"/>
    </row>
    <row r="42" spans="1:256">
      <c r="A42" s="2364"/>
      <c r="B42" s="2364"/>
      <c r="C42" s="2364"/>
      <c r="D42" s="2364"/>
      <c r="E42" s="2364"/>
    </row>
    <row r="43" spans="1:256">
      <c r="A43" s="2364"/>
      <c r="B43" s="2364"/>
      <c r="C43" s="2364"/>
      <c r="D43" s="2364"/>
      <c r="E43" s="2364"/>
    </row>
    <row r="44" spans="1:256">
      <c r="A44" s="2364"/>
      <c r="B44" s="2364"/>
      <c r="C44" s="2364"/>
      <c r="D44" s="2364"/>
      <c r="E44" s="2364"/>
    </row>
    <row r="45" spans="1:256">
      <c r="A45" s="2364"/>
      <c r="B45" s="2364"/>
      <c r="C45" s="2364"/>
      <c r="D45" s="2364"/>
      <c r="E45" s="2364"/>
    </row>
    <row r="46" spans="1:256">
      <c r="A46" s="2364"/>
      <c r="B46" s="2364"/>
      <c r="C46" s="2364"/>
      <c r="D46" s="2364"/>
      <c r="E46" s="2364"/>
    </row>
    <row r="47" spans="1:256">
      <c r="A47" s="2364"/>
      <c r="B47" s="2364"/>
      <c r="C47" s="2364"/>
      <c r="D47" s="2364"/>
      <c r="E47" s="2364"/>
    </row>
    <row r="48" spans="1:256">
      <c r="A48" s="2364"/>
      <c r="B48" s="2364"/>
      <c r="C48" s="2364"/>
      <c r="D48" s="2364"/>
      <c r="E48" s="2364"/>
    </row>
    <row r="49" spans="1:5">
      <c r="A49" s="2364"/>
      <c r="B49" s="2364"/>
      <c r="C49" s="2364"/>
      <c r="D49" s="2364"/>
      <c r="E49" s="2364"/>
    </row>
    <row r="50" spans="1:5">
      <c r="A50" s="2364"/>
      <c r="B50" s="2364"/>
      <c r="C50" s="2364"/>
      <c r="D50" s="2364"/>
      <c r="E50" s="2364"/>
    </row>
    <row r="51" spans="1:5">
      <c r="A51" s="2364"/>
      <c r="B51" s="2364"/>
      <c r="C51" s="2364"/>
      <c r="D51" s="2364"/>
      <c r="E51" s="2364"/>
    </row>
    <row r="52" spans="1:5">
      <c r="A52" s="2364"/>
      <c r="B52" s="2364"/>
      <c r="C52" s="2364"/>
      <c r="D52" s="2364"/>
      <c r="E52" s="2364"/>
    </row>
    <row r="53" spans="1:5">
      <c r="A53" s="2364"/>
      <c r="B53" s="2364"/>
      <c r="C53" s="2364"/>
      <c r="D53" s="2364"/>
      <c r="E53" s="2364"/>
    </row>
    <row r="54" spans="1:5">
      <c r="A54" s="2364"/>
      <c r="B54" s="2364"/>
      <c r="C54" s="2364"/>
      <c r="D54" s="2364"/>
      <c r="E54" s="2364"/>
    </row>
    <row r="55" spans="1:5">
      <c r="A55" s="2364"/>
      <c r="B55" s="2364"/>
      <c r="C55" s="2364"/>
      <c r="D55" s="2364"/>
      <c r="E55" s="2364"/>
    </row>
    <row r="56" spans="1:5">
      <c r="A56" s="2364"/>
      <c r="B56" s="2364"/>
      <c r="C56" s="2364"/>
      <c r="D56" s="2364"/>
      <c r="E56" s="2364"/>
    </row>
    <row r="57" spans="1:5">
      <c r="A57" s="2364"/>
      <c r="B57" s="2364"/>
      <c r="C57" s="2364"/>
      <c r="D57" s="2364"/>
      <c r="E57" s="2364"/>
    </row>
    <row r="58" spans="1:5">
      <c r="A58" s="2364"/>
      <c r="B58" s="2364"/>
      <c r="C58" s="2364"/>
      <c r="D58" s="2364"/>
      <c r="E58" s="2364"/>
    </row>
    <row r="59" spans="1:5">
      <c r="A59" s="2364"/>
      <c r="B59" s="2364"/>
      <c r="C59" s="2364"/>
      <c r="D59" s="2364"/>
      <c r="E59" s="2364"/>
    </row>
    <row r="60" spans="1:5">
      <c r="A60" s="2364"/>
      <c r="B60" s="2364"/>
      <c r="C60" s="2364"/>
      <c r="D60" s="2364"/>
      <c r="E60" s="2364"/>
    </row>
    <row r="61" spans="1:5">
      <c r="A61" s="2364"/>
      <c r="B61" s="2364"/>
      <c r="C61" s="2364"/>
      <c r="D61" s="2364"/>
      <c r="E61" s="2364"/>
    </row>
    <row r="62" spans="1:5">
      <c r="A62" s="2364"/>
      <c r="B62" s="2364"/>
      <c r="C62" s="2364"/>
      <c r="D62" s="2364"/>
      <c r="E62" s="2364"/>
    </row>
    <row r="63" spans="1:5">
      <c r="A63" s="2364"/>
      <c r="B63" s="2364"/>
      <c r="C63" s="2364"/>
      <c r="D63" s="2364"/>
      <c r="E63" s="2364"/>
    </row>
    <row r="64" spans="1:5">
      <c r="A64" s="2364"/>
      <c r="B64" s="2364"/>
      <c r="C64" s="2364"/>
      <c r="D64" s="2364"/>
      <c r="E64" s="2364"/>
    </row>
    <row r="65" spans="1:10">
      <c r="A65" s="2364"/>
      <c r="B65" s="2364"/>
      <c r="C65" s="2364"/>
      <c r="D65" s="2364"/>
      <c r="E65" s="2364"/>
    </row>
    <row r="66" spans="1:10">
      <c r="A66" s="2364"/>
      <c r="B66" s="2364"/>
      <c r="C66" s="2364"/>
      <c r="D66" s="2364"/>
      <c r="E66" s="2364"/>
    </row>
    <row r="67" spans="1:10">
      <c r="A67" s="2364"/>
      <c r="B67" s="2364"/>
      <c r="C67" s="2364"/>
      <c r="D67" s="2364"/>
      <c r="E67" s="2364"/>
    </row>
    <row r="68" spans="1:10">
      <c r="A68" s="2364"/>
      <c r="B68" s="2364"/>
      <c r="C68" s="2364"/>
      <c r="D68" s="2364"/>
      <c r="E68" s="2364"/>
    </row>
    <row r="69" spans="1:10">
      <c r="A69" s="2364"/>
      <c r="B69" s="2364"/>
      <c r="C69" s="2364"/>
      <c r="D69" s="2364"/>
      <c r="E69" s="2364"/>
    </row>
    <row r="70" spans="1:10">
      <c r="A70" s="2364"/>
      <c r="B70" s="2364"/>
      <c r="C70" s="2364"/>
      <c r="D70" s="2364"/>
      <c r="E70" s="2364"/>
    </row>
    <row r="71" spans="1:10">
      <c r="A71" s="2364"/>
      <c r="B71" s="2364"/>
      <c r="C71" s="2364"/>
      <c r="D71" s="2364"/>
      <c r="E71" s="2364"/>
    </row>
    <row r="72" spans="1:10">
      <c r="A72" s="2364"/>
      <c r="B72" s="2364"/>
      <c r="C72" s="2364"/>
      <c r="D72" s="2364"/>
      <c r="E72" s="2364"/>
    </row>
    <row r="73" spans="1:10">
      <c r="A73" s="2364"/>
      <c r="B73" s="2364"/>
      <c r="C73" s="2364"/>
      <c r="D73" s="2364"/>
      <c r="E73" s="2364"/>
    </row>
    <row r="74" spans="1:10">
      <c r="A74" s="2364"/>
      <c r="B74" s="2364"/>
      <c r="C74" s="2364"/>
      <c r="D74" s="2364"/>
      <c r="E74" s="2364"/>
    </row>
    <row r="75" spans="1:10" ht="20.100000000000001" customHeight="1">
      <c r="A75" s="2381" t="s">
        <v>1199</v>
      </c>
      <c r="B75" s="2381"/>
      <c r="C75" s="2381"/>
      <c r="D75" s="2381"/>
      <c r="E75" s="2381"/>
    </row>
    <row r="76" spans="1:10" s="1056" customFormat="1" ht="15" customHeight="1">
      <c r="A76" s="1081" t="s">
        <v>151</v>
      </c>
      <c r="B76" s="1058"/>
      <c r="C76" s="1593"/>
      <c r="D76" s="1058"/>
      <c r="E76" s="1058"/>
    </row>
    <row r="77" spans="1:10" s="1059" customFormat="1" ht="20.100000000000001" customHeight="1">
      <c r="A77" s="1094" t="s">
        <v>1167</v>
      </c>
      <c r="B77" s="1307">
        <v>2008</v>
      </c>
      <c r="C77" s="1307">
        <v>2009</v>
      </c>
      <c r="D77" s="1307">
        <v>2010</v>
      </c>
      <c r="E77" s="1307">
        <v>2011</v>
      </c>
    </row>
    <row r="78" spans="1:10" s="1059" customFormat="1" ht="20.100000000000001" customHeight="1">
      <c r="A78" s="2365" t="s">
        <v>178</v>
      </c>
      <c r="B78" s="1524">
        <f>SUM(B79:B84)</f>
        <v>100.00000000004367</v>
      </c>
      <c r="C78" s="1524">
        <f>SUM(C79:C84)</f>
        <v>100.00000000031763</v>
      </c>
      <c r="D78" s="1524">
        <f>SUM(D79:D84)</f>
        <v>100.00000000003476</v>
      </c>
      <c r="E78" s="1524">
        <v>100</v>
      </c>
      <c r="G78" s="1578"/>
      <c r="H78" s="1578"/>
      <c r="I78" s="1578"/>
      <c r="J78" s="1578"/>
    </row>
    <row r="79" spans="1:10" s="1059" customFormat="1" ht="20.100000000000001" customHeight="1">
      <c r="A79" s="1063" t="s">
        <v>1166</v>
      </c>
      <c r="B79" s="1572">
        <v>39.556635503928192</v>
      </c>
      <c r="C79" s="1576">
        <v>37.724908209023027</v>
      </c>
      <c r="D79" s="1572">
        <v>35.854164225058952</v>
      </c>
      <c r="E79" s="1572">
        <v>30.665936163885277</v>
      </c>
      <c r="F79" s="1192"/>
      <c r="G79" s="1192"/>
    </row>
    <row r="80" spans="1:10" s="1059" customFormat="1" ht="20.100000000000001" customHeight="1">
      <c r="A80" s="1063" t="s">
        <v>1165</v>
      </c>
      <c r="B80" s="1572">
        <v>30.761087367213534</v>
      </c>
      <c r="C80" s="1576">
        <v>31.736421413104623</v>
      </c>
      <c r="D80" s="1572">
        <v>32.098216080591492</v>
      </c>
      <c r="E80" s="1572">
        <v>28.831389801316849</v>
      </c>
      <c r="F80" s="1192"/>
      <c r="G80" s="1192"/>
    </row>
    <row r="81" spans="1:7" s="1059" customFormat="1" ht="20.100000000000001" customHeight="1">
      <c r="A81" s="1063" t="s">
        <v>1164</v>
      </c>
      <c r="B81" s="1572">
        <v>16.893127971160276</v>
      </c>
      <c r="C81" s="1576">
        <v>16.199076098660868</v>
      </c>
      <c r="D81" s="1572">
        <v>16.057440987889017</v>
      </c>
      <c r="E81" s="1561" t="s">
        <v>1198</v>
      </c>
      <c r="F81" s="1192"/>
      <c r="G81" s="1192"/>
    </row>
    <row r="82" spans="1:7" s="1059" customFormat="1" ht="20.100000000000001" customHeight="1">
      <c r="A82" s="1063" t="s">
        <v>5</v>
      </c>
      <c r="B82" s="1572">
        <v>9.1428068542595096</v>
      </c>
      <c r="C82" s="1576">
        <v>9.2333544448299225</v>
      </c>
      <c r="D82" s="1572">
        <v>8.2279112320367851</v>
      </c>
      <c r="E82" s="1572">
        <v>7.0114792636374652</v>
      </c>
      <c r="F82" s="1192"/>
      <c r="G82" s="1192"/>
    </row>
    <row r="83" spans="1:7" s="1059" customFormat="1" ht="20.100000000000001" customHeight="1">
      <c r="A83" s="1063" t="s">
        <v>1163</v>
      </c>
      <c r="B83" s="1572">
        <v>2.4173700825446645</v>
      </c>
      <c r="C83" s="1576">
        <v>3.7377323722655653</v>
      </c>
      <c r="D83" s="1572">
        <v>7.1775319313469117</v>
      </c>
      <c r="E83" s="1572">
        <v>7.9854771279526577</v>
      </c>
      <c r="F83" s="1192"/>
      <c r="G83" s="1192"/>
    </row>
    <row r="84" spans="1:7" s="1059" customFormat="1" ht="20.100000000000001" customHeight="1">
      <c r="A84" s="1061" t="s">
        <v>190</v>
      </c>
      <c r="B84" s="1592">
        <v>1.2289722209375009</v>
      </c>
      <c r="C84" s="1575">
        <v>1.3685074624336102</v>
      </c>
      <c r="D84" s="1592">
        <v>0.58473554311161036</v>
      </c>
      <c r="E84" s="1592">
        <v>0.40201231998971637</v>
      </c>
      <c r="F84" s="1192"/>
      <c r="G84" s="1192"/>
    </row>
    <row r="85" spans="1:7" s="1056" customFormat="1" ht="15" customHeight="1">
      <c r="A85" s="1162" t="s">
        <v>1162</v>
      </c>
      <c r="B85" s="1162"/>
      <c r="C85" s="1162"/>
      <c r="D85" s="1570"/>
      <c r="E85" s="1569"/>
    </row>
    <row r="86" spans="1:7" s="1056" customFormat="1" ht="30" customHeight="1">
      <c r="A86" s="2429" t="s">
        <v>1195</v>
      </c>
      <c r="B86" s="2429"/>
      <c r="C86" s="2429"/>
      <c r="D86" s="2429"/>
      <c r="E86" s="2429"/>
    </row>
    <row r="87" spans="1:7" s="1059" customFormat="1" ht="15" customHeight="1">
      <c r="A87" s="1133"/>
      <c r="B87" s="1133"/>
      <c r="C87" s="1133"/>
      <c r="D87" s="1591"/>
      <c r="E87" s="1590"/>
    </row>
    <row r="88" spans="1:7" ht="20.100000000000001" customHeight="1">
      <c r="A88" s="2381" t="s">
        <v>1197</v>
      </c>
      <c r="B88" s="2381"/>
      <c r="C88" s="2381"/>
      <c r="D88" s="2381"/>
      <c r="E88" s="2381"/>
    </row>
    <row r="89" spans="1:7" s="1056" customFormat="1" ht="15" customHeight="1">
      <c r="A89" s="1081" t="s">
        <v>151</v>
      </c>
      <c r="B89" s="1058"/>
      <c r="C89" s="1593"/>
      <c r="D89" s="1058"/>
      <c r="E89" s="1058"/>
    </row>
    <row r="90" spans="1:7" s="1059" customFormat="1" ht="20.100000000000001" customHeight="1">
      <c r="A90" s="1094" t="s">
        <v>1167</v>
      </c>
      <c r="B90" s="1093" t="s">
        <v>11</v>
      </c>
      <c r="C90" s="1093" t="s">
        <v>12</v>
      </c>
      <c r="D90" s="1093" t="s">
        <v>209</v>
      </c>
      <c r="E90" s="1093" t="s">
        <v>178</v>
      </c>
    </row>
    <row r="91" spans="1:7" s="1059" customFormat="1" ht="20.100000000000001" customHeight="1">
      <c r="A91" s="1063" t="s">
        <v>1166</v>
      </c>
      <c r="B91" s="1572">
        <v>63.568028891626419</v>
      </c>
      <c r="C91" s="1572">
        <v>30.688196617277193</v>
      </c>
      <c r="D91" s="1572">
        <v>5.7437744910963895</v>
      </c>
      <c r="E91" s="1573">
        <f>SUM(B91:D91)</f>
        <v>100</v>
      </c>
    </row>
    <row r="92" spans="1:7" s="1059" customFormat="1" ht="20.100000000000001" customHeight="1">
      <c r="A92" s="1063" t="s">
        <v>1165</v>
      </c>
      <c r="B92" s="1572">
        <v>83.027463530095304</v>
      </c>
      <c r="C92" s="1572">
        <v>13.727063871290735</v>
      </c>
      <c r="D92" s="1572">
        <v>3.2454725987111828</v>
      </c>
      <c r="E92" s="1573">
        <f>SUM(B92:D92)</f>
        <v>100.00000000009723</v>
      </c>
    </row>
    <row r="93" spans="1:7" s="1059" customFormat="1" ht="20.100000000000001" customHeight="1">
      <c r="A93" s="1063" t="s">
        <v>1164</v>
      </c>
      <c r="B93" s="1572">
        <v>36.64048236104702</v>
      </c>
      <c r="C93" s="1572">
        <v>15.534017066119308</v>
      </c>
      <c r="D93" s="1561" t="s">
        <v>1196</v>
      </c>
      <c r="E93" s="1574">
        <f>SUM(B93:C93)+47.8</f>
        <v>99.974499427166322</v>
      </c>
    </row>
    <row r="94" spans="1:7" s="1059" customFormat="1" ht="20.100000000000001" customHeight="1">
      <c r="A94" s="1063" t="s">
        <v>5</v>
      </c>
      <c r="B94" s="1572">
        <v>5.9654810235243296</v>
      </c>
      <c r="C94" s="1572">
        <v>69.448311753415425</v>
      </c>
      <c r="D94" s="1572">
        <v>24.586207223060246</v>
      </c>
      <c r="E94" s="1573">
        <f>SUM(B94:D94)</f>
        <v>100</v>
      </c>
    </row>
    <row r="95" spans="1:7" s="1059" customFormat="1" ht="20.100000000000001" customHeight="1">
      <c r="A95" s="1063" t="s">
        <v>1163</v>
      </c>
      <c r="B95" s="1572">
        <v>76.371484845183218</v>
      </c>
      <c r="C95" s="1572">
        <v>4.9169708863142532</v>
      </c>
      <c r="D95" s="1572">
        <v>18.701015761221026</v>
      </c>
      <c r="E95" s="1573">
        <f>SUM(B95:D95)</f>
        <v>99.989471492718494</v>
      </c>
    </row>
    <row r="96" spans="1:7" s="1059" customFormat="1" ht="20.100000000000001" customHeight="1">
      <c r="A96" s="1061" t="s">
        <v>190</v>
      </c>
      <c r="B96" s="1592">
        <v>75.680584401317319</v>
      </c>
      <c r="C96" s="1592">
        <v>6.8593542404374848</v>
      </c>
      <c r="D96" s="1592">
        <v>17.460061358245195</v>
      </c>
      <c r="E96" s="1571">
        <f>SUM(B96:D96)</f>
        <v>100</v>
      </c>
    </row>
    <row r="97" spans="1:5" s="1056" customFormat="1" ht="15" customHeight="1">
      <c r="A97" s="1162" t="s">
        <v>1162</v>
      </c>
      <c r="B97" s="1162"/>
      <c r="C97" s="1162"/>
      <c r="D97" s="1570"/>
      <c r="E97" s="1569"/>
    </row>
    <row r="98" spans="1:5" s="1056" customFormat="1" ht="30" customHeight="1">
      <c r="A98" s="2429" t="s">
        <v>1195</v>
      </c>
      <c r="B98" s="2429"/>
      <c r="C98" s="2429"/>
      <c r="D98" s="2429"/>
      <c r="E98" s="2429"/>
    </row>
    <row r="99" spans="1:5" s="1059" customFormat="1" ht="15" customHeight="1">
      <c r="A99" s="1133"/>
      <c r="B99" s="1133"/>
      <c r="C99" s="1133"/>
      <c r="D99" s="1591"/>
      <c r="E99" s="1590"/>
    </row>
    <row r="100" spans="1:5" ht="20.100000000000001" customHeight="1">
      <c r="A100" s="2426" t="s">
        <v>1194</v>
      </c>
      <c r="B100" s="2426"/>
      <c r="C100" s="2426"/>
      <c r="D100" s="2426"/>
      <c r="E100" s="2426"/>
    </row>
    <row r="101" spans="1:5" s="1059" customFormat="1" ht="20.100000000000001" customHeight="1">
      <c r="A101" s="1094" t="s">
        <v>14</v>
      </c>
      <c r="B101" s="1093">
        <v>2005</v>
      </c>
      <c r="C101" s="1093">
        <v>2009</v>
      </c>
      <c r="D101" s="1093">
        <v>2010</v>
      </c>
      <c r="E101" s="1093">
        <v>2011</v>
      </c>
    </row>
    <row r="102" spans="1:5" s="1059" customFormat="1" ht="20.100000000000001" customHeight="1">
      <c r="A102" s="1218" t="s">
        <v>1193</v>
      </c>
      <c r="B102" s="1518">
        <v>356621</v>
      </c>
      <c r="C102" s="1518">
        <v>451579</v>
      </c>
      <c r="D102" s="1518">
        <v>450850</v>
      </c>
      <c r="E102" s="1518">
        <v>511674</v>
      </c>
    </row>
    <row r="103" spans="1:5" s="1059" customFormat="1" ht="20.100000000000001" customHeight="1">
      <c r="A103" s="1063" t="s">
        <v>1192</v>
      </c>
      <c r="B103" s="1518">
        <v>7924</v>
      </c>
      <c r="C103" s="1518">
        <v>47914</v>
      </c>
      <c r="D103" s="1518">
        <v>134935</v>
      </c>
      <c r="E103" s="1518">
        <v>37317</v>
      </c>
    </row>
    <row r="104" spans="1:5" s="1059" customFormat="1" ht="20.100000000000001" customHeight="1">
      <c r="A104" s="1063" t="s">
        <v>1191</v>
      </c>
      <c r="B104" s="1518">
        <v>3368</v>
      </c>
      <c r="C104" s="1518">
        <v>31658</v>
      </c>
      <c r="D104" s="1518">
        <v>81202</v>
      </c>
      <c r="E104" s="1518">
        <v>57206</v>
      </c>
    </row>
    <row r="105" spans="1:5" s="1059" customFormat="1" ht="20.100000000000001" customHeight="1">
      <c r="A105" s="1061" t="s">
        <v>1190</v>
      </c>
      <c r="B105" s="1147">
        <v>7.5</v>
      </c>
      <c r="C105" s="1542">
        <v>4691</v>
      </c>
      <c r="D105" s="1542">
        <v>25</v>
      </c>
      <c r="E105" s="1542">
        <v>0</v>
      </c>
    </row>
    <row r="106" spans="1:5" s="1056" customFormat="1" ht="15" customHeight="1">
      <c r="A106" s="1058" t="s">
        <v>1172</v>
      </c>
      <c r="B106" s="1058"/>
      <c r="C106" s="1058"/>
      <c r="D106" s="1058"/>
      <c r="E106" s="1058"/>
    </row>
    <row r="107" spans="1:5" s="1056" customFormat="1" ht="15" customHeight="1">
      <c r="A107" s="1074"/>
      <c r="B107" s="1074"/>
      <c r="C107" s="1074"/>
      <c r="D107" s="1074"/>
      <c r="E107" s="1074"/>
    </row>
    <row r="108" spans="1:5" ht="20.100000000000001" customHeight="1">
      <c r="A108" s="2381" t="s">
        <v>1189</v>
      </c>
      <c r="B108" s="2381"/>
      <c r="C108" s="2381"/>
      <c r="D108" s="2381"/>
      <c r="E108" s="2381"/>
    </row>
    <row r="109" spans="1:5" s="1056" customFormat="1" ht="15" customHeight="1">
      <c r="A109" s="2363" t="s">
        <v>1188</v>
      </c>
      <c r="B109" s="1589"/>
      <c r="C109" s="1589"/>
      <c r="D109" s="1589"/>
      <c r="E109" s="1589"/>
    </row>
    <row r="110" spans="1:5" s="1059" customFormat="1" ht="20.100000000000001" customHeight="1">
      <c r="A110" s="1163" t="s">
        <v>14</v>
      </c>
      <c r="B110" s="1093">
        <v>2005</v>
      </c>
      <c r="C110" s="1093">
        <v>2009</v>
      </c>
      <c r="D110" s="1093">
        <v>2010</v>
      </c>
      <c r="E110" s="1093">
        <v>2011</v>
      </c>
    </row>
    <row r="111" spans="1:5" s="1059" customFormat="1" ht="20.100000000000001" customHeight="1">
      <c r="A111" s="1206" t="s">
        <v>8</v>
      </c>
      <c r="B111" s="1524">
        <v>372818</v>
      </c>
      <c r="C111" s="1524">
        <v>483597</v>
      </c>
      <c r="D111" s="1588">
        <v>502487</v>
      </c>
      <c r="E111" s="1588">
        <v>543643</v>
      </c>
    </row>
    <row r="112" spans="1:5" s="1059" customFormat="1" ht="20.100000000000001" customHeight="1">
      <c r="A112" s="1063" t="s">
        <v>1187</v>
      </c>
      <c r="B112" s="1518">
        <v>370973</v>
      </c>
      <c r="C112" s="1518">
        <v>469726</v>
      </c>
      <c r="D112" s="1518">
        <v>467126</v>
      </c>
      <c r="E112" s="1518">
        <v>528114</v>
      </c>
    </row>
    <row r="113" spans="1:6" s="1059" customFormat="1" ht="20.100000000000001" customHeight="1">
      <c r="A113" s="1063" t="s">
        <v>1186</v>
      </c>
      <c r="B113" s="1518">
        <v>1287</v>
      </c>
      <c r="C113" s="1518">
        <v>7783</v>
      </c>
      <c r="D113" s="1518">
        <v>21918</v>
      </c>
      <c r="E113" s="1518">
        <v>6062</v>
      </c>
    </row>
    <row r="114" spans="1:6" s="1059" customFormat="1" ht="20.100000000000001" customHeight="1">
      <c r="A114" s="1063" t="s">
        <v>1185</v>
      </c>
      <c r="B114" s="1518">
        <v>557</v>
      </c>
      <c r="C114" s="1518">
        <v>5239</v>
      </c>
      <c r="D114" s="1518">
        <v>13439</v>
      </c>
      <c r="E114" s="1518">
        <v>9467</v>
      </c>
    </row>
    <row r="115" spans="1:6" s="1059" customFormat="1" ht="20.100000000000001" customHeight="1">
      <c r="A115" s="1061" t="s">
        <v>1072</v>
      </c>
      <c r="B115" s="1587">
        <v>1</v>
      </c>
      <c r="C115" s="1542">
        <v>849</v>
      </c>
      <c r="D115" s="1542">
        <v>4</v>
      </c>
      <c r="E115" s="1542">
        <v>0</v>
      </c>
    </row>
    <row r="116" spans="1:6" s="1056" customFormat="1" ht="15" customHeight="1">
      <c r="A116" s="1058" t="s">
        <v>1172</v>
      </c>
      <c r="B116" s="1058"/>
      <c r="C116" s="1058"/>
      <c r="D116" s="1058"/>
      <c r="E116" s="1058"/>
    </row>
    <row r="117" spans="1:6" s="1056" customFormat="1" ht="15" customHeight="1">
      <c r="A117" s="1074"/>
      <c r="B117" s="1074"/>
      <c r="C117" s="1074"/>
      <c r="D117" s="1074"/>
      <c r="E117" s="1074"/>
    </row>
    <row r="118" spans="1:6" ht="20.100000000000001" customHeight="1">
      <c r="A118" s="2381" t="s">
        <v>1184</v>
      </c>
      <c r="B118" s="2381"/>
      <c r="C118" s="2381"/>
      <c r="D118" s="2381"/>
      <c r="E118" s="2381"/>
    </row>
    <row r="119" spans="1:6" s="1056" customFormat="1" ht="15" customHeight="1">
      <c r="A119" s="1081" t="s">
        <v>1183</v>
      </c>
      <c r="B119" s="1058"/>
      <c r="C119" s="1058"/>
      <c r="D119" s="1058"/>
      <c r="E119" s="1058"/>
    </row>
    <row r="120" spans="1:6" s="1059" customFormat="1" ht="20.100000000000001" customHeight="1">
      <c r="A120" s="1094" t="s">
        <v>14</v>
      </c>
      <c r="B120" s="1093">
        <v>2005</v>
      </c>
      <c r="C120" s="1093">
        <v>2009</v>
      </c>
      <c r="D120" s="1307">
        <v>2010</v>
      </c>
      <c r="E120" s="1307">
        <v>2011</v>
      </c>
    </row>
    <row r="121" spans="1:6" s="1059" customFormat="1" ht="20.100000000000001" customHeight="1">
      <c r="A121" s="2365" t="s">
        <v>1182</v>
      </c>
      <c r="B121" s="1524">
        <f>SUM(B122:B123)</f>
        <v>163241</v>
      </c>
      <c r="C121" s="1304">
        <v>211448</v>
      </c>
      <c r="D121" s="1304">
        <v>211793</v>
      </c>
      <c r="E121" s="1304">
        <v>219788</v>
      </c>
      <c r="F121" s="1515" t="s">
        <v>1181</v>
      </c>
    </row>
    <row r="122" spans="1:6" s="1059" customFormat="1" ht="20.100000000000001" customHeight="1">
      <c r="A122" s="1063" t="s">
        <v>1103</v>
      </c>
      <c r="B122" s="1518">
        <v>140100</v>
      </c>
      <c r="C122" s="1498">
        <v>185955</v>
      </c>
      <c r="D122" s="1582">
        <v>183561</v>
      </c>
      <c r="E122" s="1582">
        <v>187982</v>
      </c>
    </row>
    <row r="123" spans="1:6" s="1059" customFormat="1" ht="20.100000000000001" customHeight="1">
      <c r="A123" s="1063" t="s">
        <v>1180</v>
      </c>
      <c r="B123" s="1518">
        <v>23141</v>
      </c>
      <c r="C123" s="1498">
        <v>25493</v>
      </c>
      <c r="D123" s="1518">
        <v>28232</v>
      </c>
      <c r="E123" s="1518">
        <v>31806</v>
      </c>
    </row>
    <row r="124" spans="1:6" s="1059" customFormat="1" ht="20.100000000000001" customHeight="1">
      <c r="A124" s="1206" t="s">
        <v>1179</v>
      </c>
      <c r="B124" s="1586">
        <v>146727</v>
      </c>
      <c r="C124" s="1586">
        <v>173781</v>
      </c>
      <c r="D124" s="1586">
        <v>192028</v>
      </c>
      <c r="E124" s="1586">
        <v>211510</v>
      </c>
    </row>
    <row r="125" spans="1:6" s="1059" customFormat="1" ht="20.100000000000001" customHeight="1">
      <c r="A125" s="1063" t="s">
        <v>1178</v>
      </c>
      <c r="B125" s="1518">
        <v>402</v>
      </c>
      <c r="C125" s="1518">
        <v>476</v>
      </c>
      <c r="D125" s="1518">
        <v>526</v>
      </c>
      <c r="E125" s="1518">
        <v>579.47945205479448</v>
      </c>
    </row>
    <row r="126" spans="1:6" s="1059" customFormat="1" ht="20.100000000000001" customHeight="1">
      <c r="A126" s="1063" t="s">
        <v>1177</v>
      </c>
      <c r="B126" s="1582">
        <v>293</v>
      </c>
      <c r="C126" s="1582">
        <v>260.64453176190989</v>
      </c>
      <c r="D126" s="1582">
        <v>267.37565278792772</v>
      </c>
      <c r="E126" s="1585">
        <v>273.2488827071387</v>
      </c>
    </row>
    <row r="127" spans="1:6" s="1059" customFormat="1" ht="20.100000000000001" customHeight="1">
      <c r="A127" s="2366" t="s">
        <v>1176</v>
      </c>
      <c r="B127" s="2366">
        <v>551</v>
      </c>
      <c r="C127" s="2366">
        <v>583</v>
      </c>
      <c r="D127" s="2366">
        <v>583</v>
      </c>
      <c r="E127" s="2366">
        <v>683</v>
      </c>
    </row>
    <row r="128" spans="1:6" s="1056" customFormat="1" ht="15" customHeight="1">
      <c r="A128" s="1058" t="s">
        <v>1172</v>
      </c>
      <c r="B128" s="1058"/>
      <c r="C128" s="1058"/>
      <c r="D128" s="1058"/>
      <c r="E128" s="1058"/>
    </row>
    <row r="129" spans="1:5" s="1056" customFormat="1" ht="15" customHeight="1">
      <c r="A129" s="1058"/>
      <c r="B129" s="1058"/>
      <c r="C129" s="1058"/>
      <c r="D129" s="1058"/>
      <c r="E129" s="1058"/>
    </row>
    <row r="130" spans="1:5" s="1056" customFormat="1" ht="20.100000000000001" customHeight="1">
      <c r="A130" s="2362" t="s">
        <v>1175</v>
      </c>
      <c r="B130" s="1058"/>
      <c r="C130" s="1058"/>
      <c r="D130" s="1058"/>
      <c r="E130" s="1058"/>
    </row>
    <row r="131" spans="1:5" s="1056" customFormat="1" ht="15" customHeight="1">
      <c r="A131" s="1058"/>
      <c r="B131" s="1058"/>
      <c r="C131" s="1058"/>
      <c r="D131" s="1058"/>
      <c r="E131" s="1058"/>
    </row>
    <row r="132" spans="1:5" s="1056" customFormat="1" ht="15" customHeight="1">
      <c r="A132" s="1058"/>
      <c r="B132" s="1058"/>
      <c r="C132" s="1058"/>
      <c r="D132" s="1058"/>
      <c r="E132" s="1058"/>
    </row>
    <row r="133" spans="1:5" s="1056" customFormat="1" ht="15" customHeight="1">
      <c r="A133" s="1058"/>
      <c r="B133" s="1058"/>
      <c r="C133" s="1058"/>
      <c r="D133" s="1058"/>
      <c r="E133" s="1058"/>
    </row>
    <row r="134" spans="1:5" s="1056" customFormat="1" ht="15" customHeight="1">
      <c r="A134" s="1058"/>
      <c r="B134" s="1058"/>
      <c r="C134" s="1058"/>
      <c r="D134" s="1058"/>
      <c r="E134" s="1058"/>
    </row>
    <row r="135" spans="1:5" s="1056" customFormat="1" ht="15" customHeight="1">
      <c r="A135" s="1058"/>
      <c r="B135" s="1058"/>
      <c r="C135" s="1058"/>
      <c r="D135" s="1058"/>
      <c r="E135" s="1058"/>
    </row>
    <row r="136" spans="1:5" s="1056" customFormat="1" ht="15" customHeight="1">
      <c r="A136" s="1058"/>
      <c r="B136" s="1058"/>
      <c r="C136" s="1058"/>
      <c r="D136" s="1058"/>
      <c r="E136" s="1058"/>
    </row>
    <row r="137" spans="1:5" s="1056" customFormat="1" ht="15" customHeight="1">
      <c r="A137" s="1058"/>
      <c r="B137" s="1058"/>
      <c r="C137" s="1058"/>
      <c r="D137" s="1058"/>
      <c r="E137" s="1058"/>
    </row>
    <row r="138" spans="1:5" s="1056" customFormat="1" ht="15" customHeight="1">
      <c r="A138" s="1058"/>
      <c r="B138" s="1058"/>
      <c r="C138" s="1058"/>
      <c r="D138" s="1058"/>
      <c r="E138" s="1058"/>
    </row>
    <row r="139" spans="1:5" s="1056" customFormat="1" ht="15" customHeight="1">
      <c r="A139" s="1058"/>
      <c r="B139" s="1058"/>
      <c r="C139" s="1058"/>
      <c r="D139" s="1058"/>
      <c r="E139" s="1058"/>
    </row>
    <row r="140" spans="1:5" s="1056" customFormat="1" ht="15" customHeight="1">
      <c r="A140" s="1058"/>
      <c r="B140" s="1058"/>
      <c r="C140" s="1058"/>
      <c r="D140" s="1058"/>
      <c r="E140" s="1058"/>
    </row>
    <row r="141" spans="1:5" s="1056" customFormat="1" ht="15" customHeight="1">
      <c r="A141" s="1058"/>
      <c r="B141" s="1058"/>
      <c r="C141" s="1058"/>
      <c r="D141" s="1058"/>
      <c r="E141" s="1058"/>
    </row>
    <row r="142" spans="1:5" s="1056" customFormat="1" ht="15" customHeight="1">
      <c r="A142" s="1058"/>
      <c r="B142" s="1058"/>
      <c r="C142" s="1058"/>
      <c r="D142" s="1058"/>
      <c r="E142" s="1058"/>
    </row>
    <row r="143" spans="1:5" s="1056" customFormat="1" ht="15" customHeight="1">
      <c r="A143" s="1058"/>
      <c r="B143" s="1058"/>
      <c r="C143" s="1058"/>
      <c r="D143" s="1058"/>
      <c r="E143" s="1058"/>
    </row>
    <row r="144" spans="1:5" s="1056" customFormat="1" ht="15" customHeight="1">
      <c r="A144" s="1058"/>
      <c r="B144" s="1058"/>
      <c r="C144" s="1058"/>
      <c r="D144" s="1058"/>
      <c r="E144" s="1058"/>
    </row>
    <row r="145" spans="1:11" s="1056" customFormat="1" ht="15" customHeight="1">
      <c r="A145" s="1058"/>
      <c r="B145" s="1058"/>
      <c r="C145" s="1058"/>
      <c r="D145" s="1058"/>
      <c r="E145" s="1058"/>
    </row>
    <row r="146" spans="1:11" s="1056" customFormat="1" ht="15" customHeight="1">
      <c r="A146" s="1058"/>
      <c r="B146" s="1058"/>
      <c r="C146" s="1058"/>
      <c r="D146" s="1058"/>
      <c r="E146" s="1058"/>
    </row>
    <row r="147" spans="1:11" ht="20.100000000000001" customHeight="1">
      <c r="A147" s="2381" t="s">
        <v>1174</v>
      </c>
      <c r="B147" s="2381"/>
      <c r="C147" s="2381"/>
      <c r="D147" s="2381"/>
      <c r="E147" s="2381"/>
      <c r="F147" s="1493"/>
      <c r="G147" s="1493"/>
      <c r="H147" s="1493"/>
      <c r="I147" s="1493"/>
      <c r="J147" s="1493"/>
      <c r="K147" s="1493"/>
    </row>
    <row r="148" spans="1:11" s="1056" customFormat="1" ht="15" customHeight="1">
      <c r="A148" s="1081" t="s">
        <v>1173</v>
      </c>
      <c r="B148" s="1058"/>
      <c r="C148" s="1058"/>
      <c r="D148" s="1058"/>
      <c r="E148" s="1058"/>
      <c r="F148" s="1510"/>
      <c r="G148" s="1510"/>
      <c r="H148" s="1510"/>
      <c r="I148" s="1510"/>
      <c r="J148" s="1510"/>
      <c r="K148" s="1510"/>
    </row>
    <row r="149" spans="1:11" s="1059" customFormat="1" ht="20.100000000000001" customHeight="1">
      <c r="A149" s="1094" t="s">
        <v>7</v>
      </c>
      <c r="B149" s="1093">
        <v>2005</v>
      </c>
      <c r="C149" s="1093">
        <v>2009</v>
      </c>
      <c r="D149" s="1307">
        <v>2010</v>
      </c>
      <c r="E149" s="1307">
        <v>2011</v>
      </c>
      <c r="F149" s="1583"/>
      <c r="G149" s="1583"/>
      <c r="H149" s="1583"/>
      <c r="I149" s="1583"/>
      <c r="J149" s="1583"/>
      <c r="K149" s="1583"/>
    </row>
    <row r="150" spans="1:11" s="1059" customFormat="1" ht="20.100000000000001" customHeight="1">
      <c r="A150" s="2365" t="s">
        <v>261</v>
      </c>
      <c r="B150" s="1524">
        <f>SUM(B151:B153)</f>
        <v>146727</v>
      </c>
      <c r="C150" s="1524">
        <v>173781</v>
      </c>
      <c r="D150" s="1524">
        <v>192028</v>
      </c>
      <c r="E150" s="1524">
        <v>211510.21174124046</v>
      </c>
      <c r="F150" s="1583"/>
      <c r="G150" s="1583"/>
      <c r="H150" s="1583"/>
      <c r="I150" s="1583"/>
      <c r="J150" s="1583"/>
      <c r="K150" s="1583"/>
    </row>
    <row r="151" spans="1:11" s="1059" customFormat="1" ht="20.100000000000001" customHeight="1">
      <c r="A151" s="1063" t="s">
        <v>11</v>
      </c>
      <c r="B151" s="1518">
        <v>91048</v>
      </c>
      <c r="C151" s="1584">
        <v>107837</v>
      </c>
      <c r="D151" s="1582">
        <v>116369</v>
      </c>
      <c r="E151" s="1582">
        <v>130348.16283828381</v>
      </c>
      <c r="F151" s="1580">
        <f>E151/$E$150</f>
        <v>0.61627361518483315</v>
      </c>
      <c r="G151" s="1583"/>
      <c r="H151" s="1583"/>
      <c r="I151" s="1583"/>
      <c r="J151" s="1583"/>
      <c r="K151" s="1583"/>
    </row>
    <row r="152" spans="1:11" s="1059" customFormat="1" ht="20.100000000000001" customHeight="1">
      <c r="A152" s="1063" t="s">
        <v>12</v>
      </c>
      <c r="B152" s="1498">
        <v>35449</v>
      </c>
      <c r="C152" s="1498">
        <v>41985</v>
      </c>
      <c r="D152" s="1582">
        <v>51079</v>
      </c>
      <c r="E152" s="1582">
        <v>56984.97</v>
      </c>
      <c r="F152" s="1580">
        <f>E152/$E$150</f>
        <v>0.26941947403331457</v>
      </c>
    </row>
    <row r="153" spans="1:11" s="1059" customFormat="1" ht="20.100000000000001" customHeight="1">
      <c r="A153" s="1061" t="s">
        <v>209</v>
      </c>
      <c r="B153" s="1546">
        <v>20230</v>
      </c>
      <c r="C153" s="1546">
        <v>23959</v>
      </c>
      <c r="D153" s="1581">
        <v>24580</v>
      </c>
      <c r="E153" s="1581">
        <v>24177.078902956655</v>
      </c>
      <c r="F153" s="1580">
        <f>E153/$E$150</f>
        <v>0.11430691078185226</v>
      </c>
    </row>
    <row r="154" spans="1:11" s="1056" customFormat="1" ht="15" customHeight="1">
      <c r="A154" s="1058" t="s">
        <v>1172</v>
      </c>
      <c r="B154" s="1058"/>
      <c r="C154" s="1058"/>
      <c r="D154" s="1579"/>
      <c r="E154" s="1058"/>
    </row>
    <row r="155" spans="1:11" s="1056" customFormat="1" ht="15" customHeight="1">
      <c r="A155" s="1058"/>
      <c r="B155" s="1058"/>
      <c r="C155" s="1058"/>
      <c r="D155" s="1579"/>
      <c r="E155" s="1058"/>
    </row>
    <row r="156" spans="1:11" s="1056" customFormat="1" ht="20.100000000000001" customHeight="1">
      <c r="A156" s="2362" t="s">
        <v>1171</v>
      </c>
      <c r="B156" s="1058"/>
      <c r="C156" s="1058"/>
      <c r="D156" s="1058"/>
      <c r="E156" s="1058"/>
    </row>
    <row r="157" spans="1:11" s="1056" customFormat="1" ht="15" customHeight="1">
      <c r="A157" s="1058"/>
      <c r="B157" s="1058"/>
      <c r="C157" s="1058"/>
      <c r="D157" s="1579"/>
      <c r="E157" s="1058"/>
    </row>
    <row r="158" spans="1:11" s="1056" customFormat="1" ht="15" customHeight="1">
      <c r="A158" s="1058"/>
      <c r="B158" s="1058"/>
      <c r="C158" s="1058"/>
      <c r="D158" s="1579"/>
      <c r="E158" s="1058"/>
    </row>
    <row r="159" spans="1:11" s="1056" customFormat="1" ht="15" customHeight="1">
      <c r="A159" s="1058"/>
      <c r="B159" s="1058"/>
      <c r="C159" s="1058"/>
      <c r="D159" s="1579"/>
      <c r="E159" s="1058"/>
    </row>
    <row r="160" spans="1:11" s="1056" customFormat="1" ht="15" customHeight="1">
      <c r="A160" s="1058"/>
      <c r="B160" s="1058"/>
      <c r="C160" s="1058"/>
      <c r="D160" s="1579"/>
      <c r="E160" s="1058"/>
    </row>
    <row r="161" spans="1:5" s="1056" customFormat="1" ht="15" customHeight="1">
      <c r="A161" s="1058"/>
      <c r="B161" s="1058"/>
      <c r="C161" s="1058"/>
      <c r="D161" s="1579"/>
      <c r="E161" s="1058"/>
    </row>
    <row r="162" spans="1:5" s="1056" customFormat="1" ht="15" customHeight="1">
      <c r="A162" s="1058"/>
      <c r="B162" s="1058"/>
      <c r="C162" s="1058"/>
      <c r="D162" s="1579"/>
      <c r="E162" s="1058"/>
    </row>
    <row r="163" spans="1:5" s="1056" customFormat="1" ht="15" customHeight="1">
      <c r="A163" s="1058"/>
      <c r="B163" s="1058"/>
      <c r="C163" s="1058"/>
      <c r="D163" s="1579"/>
      <c r="E163" s="1058"/>
    </row>
    <row r="164" spans="1:5" s="1056" customFormat="1" ht="15" customHeight="1">
      <c r="A164" s="1058"/>
      <c r="B164" s="1058"/>
      <c r="C164" s="1058"/>
      <c r="D164" s="1579"/>
      <c r="E164" s="1058"/>
    </row>
    <row r="165" spans="1:5" s="1056" customFormat="1" ht="15" customHeight="1">
      <c r="A165" s="1058"/>
      <c r="B165" s="1058"/>
      <c r="C165" s="1058"/>
      <c r="D165" s="1579"/>
      <c r="E165" s="1058"/>
    </row>
    <row r="166" spans="1:5" s="1056" customFormat="1" ht="15" customHeight="1">
      <c r="A166" s="1058"/>
      <c r="B166" s="1058"/>
      <c r="C166" s="1058"/>
      <c r="D166" s="1579"/>
      <c r="E166" s="1058"/>
    </row>
    <row r="167" spans="1:5" s="1056" customFormat="1" ht="15" customHeight="1">
      <c r="A167" s="1058"/>
      <c r="B167" s="1058"/>
      <c r="C167" s="1058"/>
      <c r="D167" s="1579"/>
      <c r="E167" s="1058"/>
    </row>
    <row r="168" spans="1:5" s="1056" customFormat="1" ht="15" customHeight="1">
      <c r="A168" s="1058"/>
      <c r="B168" s="1058"/>
      <c r="C168" s="1058"/>
      <c r="D168" s="1579"/>
      <c r="E168" s="1058"/>
    </row>
    <row r="169" spans="1:5" s="1056" customFormat="1" ht="15" customHeight="1">
      <c r="A169" s="1058"/>
      <c r="B169" s="1058"/>
      <c r="C169" s="1058"/>
      <c r="D169" s="1579"/>
      <c r="E169" s="1058"/>
    </row>
    <row r="170" spans="1:5" s="1056" customFormat="1" ht="15" customHeight="1">
      <c r="A170" s="1058"/>
      <c r="B170" s="1058"/>
      <c r="C170" s="1058"/>
      <c r="D170" s="1579"/>
      <c r="E170" s="1058"/>
    </row>
    <row r="171" spans="1:5" s="1056" customFormat="1" ht="15" customHeight="1">
      <c r="A171" s="1058"/>
      <c r="B171" s="1058"/>
      <c r="C171" s="1058"/>
      <c r="D171" s="1579"/>
      <c r="E171" s="1058"/>
    </row>
    <row r="172" spans="1:5" s="1056" customFormat="1" ht="15" customHeight="1">
      <c r="A172" s="1058"/>
      <c r="B172" s="1058"/>
      <c r="C172" s="1058"/>
      <c r="D172" s="1579"/>
      <c r="E172" s="1058"/>
    </row>
    <row r="173" spans="1:5" s="1056" customFormat="1" ht="15" customHeight="1">
      <c r="A173" s="1058"/>
      <c r="B173" s="1058"/>
      <c r="C173" s="1058"/>
      <c r="D173" s="1579"/>
      <c r="E173" s="1058"/>
    </row>
    <row r="174" spans="1:5" s="1056" customFormat="1" ht="15" customHeight="1">
      <c r="A174" s="1058"/>
      <c r="B174" s="1058"/>
      <c r="C174" s="1058"/>
      <c r="D174" s="1579"/>
      <c r="E174" s="1058"/>
    </row>
    <row r="175" spans="1:5" s="1056" customFormat="1" ht="15" customHeight="1">
      <c r="A175" s="1058"/>
      <c r="B175" s="1058"/>
      <c r="C175" s="1058"/>
      <c r="D175" s="1579"/>
      <c r="E175" s="1058"/>
    </row>
    <row r="176" spans="1:5" s="1056" customFormat="1" ht="15" customHeight="1">
      <c r="A176" s="1058"/>
      <c r="B176" s="1058"/>
      <c r="C176" s="1058"/>
      <c r="D176" s="1579"/>
      <c r="E176" s="1058"/>
    </row>
    <row r="177" spans="1:10" s="1056" customFormat="1" ht="15" customHeight="1">
      <c r="A177" s="1058"/>
      <c r="B177" s="1058"/>
      <c r="C177" s="1058"/>
      <c r="D177" s="1579"/>
      <c r="E177" s="1058"/>
    </row>
    <row r="178" spans="1:10" s="1056" customFormat="1" ht="15" customHeight="1">
      <c r="A178" s="1058"/>
      <c r="B178" s="1058"/>
      <c r="C178" s="1058"/>
      <c r="D178" s="1579"/>
      <c r="E178" s="1058"/>
    </row>
    <row r="179" spans="1:10" s="1056" customFormat="1" ht="15" customHeight="1">
      <c r="A179" s="1058"/>
      <c r="B179" s="1058"/>
      <c r="C179" s="1058"/>
      <c r="D179" s="1579"/>
      <c r="E179" s="1058"/>
    </row>
    <row r="180" spans="1:10" s="1056" customFormat="1" ht="15" customHeight="1">
      <c r="A180" s="1058"/>
      <c r="B180" s="1058"/>
      <c r="C180" s="1058"/>
      <c r="D180" s="1579"/>
      <c r="E180" s="1058"/>
    </row>
    <row r="181" spans="1:10" s="1056" customFormat="1" ht="15" customHeight="1">
      <c r="A181" s="1058"/>
      <c r="B181" s="1058"/>
      <c r="C181" s="1058"/>
      <c r="D181" s="1579"/>
      <c r="E181" s="1058"/>
    </row>
    <row r="182" spans="1:10" s="1056" customFormat="1" ht="15" customHeight="1">
      <c r="A182" s="1058"/>
      <c r="B182" s="1058"/>
      <c r="C182" s="1058"/>
      <c r="D182" s="1579"/>
      <c r="E182" s="1058"/>
    </row>
    <row r="183" spans="1:10" s="1056" customFormat="1" ht="15" customHeight="1">
      <c r="A183" s="1058"/>
      <c r="B183" s="1058"/>
      <c r="C183" s="1058"/>
      <c r="D183" s="1579"/>
      <c r="E183" s="1058"/>
    </row>
    <row r="184" spans="1:10" s="1056" customFormat="1" ht="15" customHeight="1">
      <c r="A184" s="1058"/>
      <c r="B184" s="1058"/>
      <c r="C184" s="1058"/>
      <c r="D184" s="1579"/>
      <c r="E184" s="1058"/>
    </row>
    <row r="185" spans="1:10" s="1056" customFormat="1" ht="15" customHeight="1">
      <c r="A185" s="1058"/>
      <c r="B185" s="1058"/>
      <c r="C185" s="1058"/>
      <c r="D185" s="1579"/>
      <c r="E185" s="1058"/>
    </row>
    <row r="186" spans="1:10" s="1056" customFormat="1" ht="15" customHeight="1">
      <c r="A186" s="1058"/>
      <c r="B186" s="1058"/>
      <c r="C186" s="1058"/>
      <c r="D186" s="1579"/>
      <c r="E186" s="1058"/>
    </row>
    <row r="187" spans="1:10" s="1056" customFormat="1" ht="15" customHeight="1">
      <c r="A187" s="1058"/>
      <c r="B187" s="1058"/>
      <c r="C187" s="1058"/>
      <c r="D187" s="1579"/>
      <c r="E187" s="1058"/>
    </row>
    <row r="188" spans="1:10" s="1056" customFormat="1" ht="15" customHeight="1">
      <c r="A188" s="1058"/>
      <c r="B188" s="1058"/>
      <c r="C188" s="1058"/>
      <c r="D188" s="1579"/>
      <c r="E188" s="1058"/>
    </row>
    <row r="189" spans="1:10" s="1056" customFormat="1" ht="15" customHeight="1">
      <c r="A189" s="1058"/>
      <c r="B189" s="1058"/>
      <c r="C189" s="1058"/>
      <c r="D189" s="1579"/>
      <c r="E189" s="1058"/>
    </row>
    <row r="190" spans="1:10" ht="20.100000000000001" customHeight="1">
      <c r="A190" s="2381" t="s">
        <v>1170</v>
      </c>
      <c r="B190" s="2381"/>
      <c r="C190" s="2381"/>
      <c r="D190" s="2381"/>
      <c r="E190" s="2381"/>
    </row>
    <row r="191" spans="1:10" s="1059" customFormat="1" ht="20.100000000000001" customHeight="1">
      <c r="A191" s="1094" t="s">
        <v>1167</v>
      </c>
      <c r="B191" s="1307">
        <v>2008</v>
      </c>
      <c r="C191" s="1307">
        <v>2009</v>
      </c>
      <c r="D191" s="1307">
        <v>2010</v>
      </c>
      <c r="E191" s="1307">
        <v>2011</v>
      </c>
    </row>
    <row r="192" spans="1:10" s="1059" customFormat="1" ht="20.100000000000001" customHeight="1">
      <c r="A192" s="2365" t="s">
        <v>178</v>
      </c>
      <c r="B192" s="1524">
        <f>SUM(B193:B198)</f>
        <v>99.999999999894243</v>
      </c>
      <c r="C192" s="1524">
        <f>SUM(C193:C198)</f>
        <v>100.0000000003445</v>
      </c>
      <c r="D192" s="1524">
        <f>SUM(D193:D198)</f>
        <v>100.00000000011853</v>
      </c>
      <c r="E192" s="1524">
        <v>100</v>
      </c>
      <c r="G192" s="1578"/>
      <c r="H192" s="1578"/>
      <c r="I192" s="1578"/>
      <c r="J192" s="1578"/>
    </row>
    <row r="193" spans="1:5" s="1059" customFormat="1" ht="20.100000000000001" customHeight="1">
      <c r="A193" s="1063" t="s">
        <v>1166</v>
      </c>
      <c r="B193" s="1572">
        <v>68.360034542869286</v>
      </c>
      <c r="C193" s="1576">
        <v>43.652822687282423</v>
      </c>
      <c r="D193" s="1576">
        <v>55.190808150336323</v>
      </c>
      <c r="E193" s="1576">
        <v>54.311154120937331</v>
      </c>
    </row>
    <row r="194" spans="1:5" s="1059" customFormat="1" ht="20.100000000000001" customHeight="1">
      <c r="A194" s="1063" t="s">
        <v>1165</v>
      </c>
      <c r="B194" s="1577">
        <v>9.5527908935960504</v>
      </c>
      <c r="C194" s="1576">
        <v>15.335166632049047</v>
      </c>
      <c r="D194" s="1576">
        <v>15.504474062284276</v>
      </c>
      <c r="E194" s="1576">
        <v>15.65566455368732</v>
      </c>
    </row>
    <row r="195" spans="1:5" s="1059" customFormat="1" ht="20.100000000000001" customHeight="1">
      <c r="A195" s="1063" t="s">
        <v>1164</v>
      </c>
      <c r="B195" s="1577">
        <v>16.916073732732425</v>
      </c>
      <c r="C195" s="1576">
        <v>32.75654183676648</v>
      </c>
      <c r="D195" s="1576">
        <v>22.384269166300115</v>
      </c>
      <c r="E195" s="1576">
        <v>22.233306280662056</v>
      </c>
    </row>
    <row r="196" spans="1:5" s="1059" customFormat="1" ht="20.100000000000001" customHeight="1">
      <c r="A196" s="1063" t="s">
        <v>5</v>
      </c>
      <c r="B196" s="1577">
        <v>3.420153481888752</v>
      </c>
      <c r="C196" s="1576">
        <v>5.2331264641052844</v>
      </c>
      <c r="D196" s="1576">
        <v>3.9940312507624158</v>
      </c>
      <c r="E196" s="1576">
        <v>3.1897466412846578</v>
      </c>
    </row>
    <row r="197" spans="1:5" s="1059" customFormat="1" ht="20.100000000000001" customHeight="1">
      <c r="A197" s="1063" t="s">
        <v>1163</v>
      </c>
      <c r="B197" s="1577">
        <v>0.67536821259049273</v>
      </c>
      <c r="C197" s="1576">
        <v>1.4096526598444781</v>
      </c>
      <c r="D197" s="1576">
        <v>1.4765590670343904</v>
      </c>
      <c r="E197" s="1576">
        <v>1.8652055911298131</v>
      </c>
    </row>
    <row r="198" spans="1:5" s="1059" customFormat="1" ht="20.100000000000001" customHeight="1">
      <c r="A198" s="1061" t="s">
        <v>190</v>
      </c>
      <c r="B198" s="1214">
        <v>1.075579136217236</v>
      </c>
      <c r="C198" s="1575">
        <v>1.6126897202967783</v>
      </c>
      <c r="D198" s="1575">
        <v>1.4498583034010191</v>
      </c>
      <c r="E198" s="1575">
        <v>2.7449228121320819</v>
      </c>
    </row>
    <row r="199" spans="1:5" s="1056" customFormat="1" ht="15" customHeight="1">
      <c r="A199" s="1162" t="s">
        <v>1162</v>
      </c>
      <c r="B199" s="1162"/>
      <c r="C199" s="1162"/>
      <c r="D199" s="1570"/>
      <c r="E199" s="1569"/>
    </row>
    <row r="200" spans="1:5" s="1056" customFormat="1" ht="15" customHeight="1">
      <c r="A200" s="1058"/>
      <c r="B200" s="1058"/>
      <c r="C200" s="1058"/>
      <c r="D200" s="1570"/>
      <c r="E200" s="1569"/>
    </row>
    <row r="201" spans="1:5" s="1056" customFormat="1" ht="20.100000000000001" customHeight="1">
      <c r="A201" s="2362" t="s">
        <v>1169</v>
      </c>
      <c r="B201" s="1058"/>
      <c r="C201" s="1058"/>
      <c r="D201" s="1570"/>
      <c r="E201" s="1569"/>
    </row>
    <row r="202" spans="1:5" s="1056" customFormat="1" ht="15" customHeight="1">
      <c r="A202" s="1058"/>
      <c r="B202" s="1058"/>
      <c r="C202" s="1058"/>
      <c r="D202" s="1570"/>
      <c r="E202" s="1569"/>
    </row>
    <row r="203" spans="1:5" s="1056" customFormat="1" ht="15" customHeight="1">
      <c r="A203" s="1058"/>
      <c r="B203" s="1058"/>
      <c r="C203" s="1058"/>
      <c r="D203" s="1570"/>
      <c r="E203" s="1569"/>
    </row>
    <row r="204" spans="1:5" s="1056" customFormat="1" ht="15" customHeight="1">
      <c r="A204" s="1058"/>
      <c r="B204" s="1058"/>
      <c r="C204" s="1058"/>
      <c r="D204" s="1570"/>
      <c r="E204" s="1569"/>
    </row>
    <row r="205" spans="1:5" s="1056" customFormat="1" ht="15" customHeight="1">
      <c r="A205" s="1058"/>
      <c r="B205" s="1058"/>
      <c r="C205" s="1058"/>
      <c r="D205" s="1570"/>
      <c r="E205" s="1569"/>
    </row>
    <row r="206" spans="1:5" s="1056" customFormat="1" ht="15" customHeight="1">
      <c r="A206" s="1058"/>
      <c r="B206" s="1058"/>
      <c r="C206" s="1058"/>
      <c r="D206" s="1570"/>
      <c r="E206" s="1569"/>
    </row>
    <row r="207" spans="1:5" s="1056" customFormat="1" ht="15" customHeight="1">
      <c r="A207" s="1058"/>
      <c r="B207" s="1058"/>
      <c r="C207" s="1058"/>
      <c r="D207" s="1570"/>
      <c r="E207" s="1569"/>
    </row>
    <row r="208" spans="1:5" s="1056" customFormat="1" ht="15" customHeight="1">
      <c r="A208" s="1058"/>
      <c r="B208" s="1058"/>
      <c r="C208" s="1058"/>
      <c r="D208" s="1570"/>
      <c r="E208" s="1569"/>
    </row>
    <row r="209" spans="1:5" s="1056" customFormat="1" ht="15" customHeight="1">
      <c r="A209" s="1058"/>
      <c r="B209" s="1058"/>
      <c r="C209" s="1058"/>
      <c r="D209" s="1570"/>
      <c r="E209" s="1569"/>
    </row>
    <row r="210" spans="1:5" s="1056" customFormat="1" ht="15" customHeight="1">
      <c r="A210" s="1058"/>
      <c r="B210" s="1058"/>
      <c r="C210" s="1058"/>
      <c r="D210" s="1570"/>
      <c r="E210" s="1569"/>
    </row>
    <row r="211" spans="1:5" s="1056" customFormat="1" ht="15" customHeight="1">
      <c r="A211" s="1058"/>
      <c r="B211" s="1058"/>
      <c r="C211" s="1058"/>
      <c r="D211" s="1570"/>
      <c r="E211" s="1569"/>
    </row>
    <row r="212" spans="1:5" s="1056" customFormat="1" ht="15" customHeight="1">
      <c r="A212" s="1058"/>
      <c r="B212" s="1058"/>
      <c r="C212" s="1058"/>
      <c r="D212" s="1570"/>
      <c r="E212" s="1569"/>
    </row>
    <row r="213" spans="1:5" s="1056" customFormat="1" ht="15" customHeight="1">
      <c r="A213" s="1058"/>
      <c r="B213" s="1058"/>
      <c r="C213" s="1058"/>
      <c r="D213" s="1570"/>
      <c r="E213" s="1569"/>
    </row>
    <row r="214" spans="1:5" s="1056" customFormat="1" ht="15" customHeight="1">
      <c r="A214" s="1058"/>
      <c r="B214" s="1058"/>
      <c r="C214" s="1058"/>
      <c r="D214" s="1570"/>
      <c r="E214" s="1569"/>
    </row>
    <row r="215" spans="1:5" s="1056" customFormat="1" ht="15" customHeight="1">
      <c r="A215" s="1058"/>
      <c r="B215" s="1058"/>
      <c r="C215" s="1058"/>
      <c r="D215" s="1570"/>
      <c r="E215" s="1569"/>
    </row>
    <row r="216" spans="1:5" s="1056" customFormat="1" ht="15" customHeight="1">
      <c r="A216" s="1058"/>
      <c r="B216" s="1058"/>
      <c r="C216" s="1058"/>
      <c r="D216" s="1570"/>
      <c r="E216" s="1569"/>
    </row>
    <row r="217" spans="1:5" s="1056" customFormat="1" ht="15" customHeight="1">
      <c r="A217" s="1058"/>
      <c r="B217" s="1058"/>
      <c r="C217" s="1058"/>
      <c r="D217" s="1570"/>
      <c r="E217" s="1569"/>
    </row>
    <row r="218" spans="1:5" s="1056" customFormat="1" ht="15" customHeight="1">
      <c r="A218" s="1058"/>
      <c r="B218" s="1058"/>
      <c r="C218" s="1058"/>
      <c r="D218" s="1570"/>
      <c r="E218" s="1569"/>
    </row>
    <row r="219" spans="1:5" ht="20.100000000000001" customHeight="1">
      <c r="A219" s="2381" t="s">
        <v>1168</v>
      </c>
      <c r="B219" s="2381"/>
      <c r="C219" s="2381"/>
      <c r="D219" s="2381"/>
      <c r="E219" s="2381"/>
    </row>
    <row r="220" spans="1:5" s="1059" customFormat="1" ht="20.100000000000001" customHeight="1">
      <c r="A220" s="1094" t="s">
        <v>1167</v>
      </c>
      <c r="B220" s="1093" t="s">
        <v>11</v>
      </c>
      <c r="C220" s="1093" t="s">
        <v>12</v>
      </c>
      <c r="D220" s="1093" t="s">
        <v>209</v>
      </c>
      <c r="E220" s="1093" t="s">
        <v>178</v>
      </c>
    </row>
    <row r="221" spans="1:5" s="1059" customFormat="1" ht="20.100000000000001" customHeight="1">
      <c r="A221" s="1063" t="s">
        <v>1166</v>
      </c>
      <c r="B221" s="1572">
        <v>60.803542413149657</v>
      </c>
      <c r="C221" s="1572">
        <v>27.959128503651847</v>
      </c>
      <c r="D221" s="1572">
        <v>11.237329083745937</v>
      </c>
      <c r="E221" s="1573">
        <f t="shared" ref="E221:E226" si="0">SUM(B221:D221)</f>
        <v>100.00000000054744</v>
      </c>
    </row>
    <row r="222" spans="1:5" s="1059" customFormat="1" ht="20.100000000000001" customHeight="1">
      <c r="A222" s="1063" t="s">
        <v>1165</v>
      </c>
      <c r="B222" s="1572">
        <v>83.358340872076425</v>
      </c>
      <c r="C222" s="1572">
        <v>8.074911436397997</v>
      </c>
      <c r="D222" s="1572">
        <v>8.5667476905407334</v>
      </c>
      <c r="E222" s="1573">
        <f t="shared" si="0"/>
        <v>99.999999999015159</v>
      </c>
    </row>
    <row r="223" spans="1:5" s="1059" customFormat="1" ht="20.100000000000001" customHeight="1">
      <c r="A223" s="1063" t="s">
        <v>1164</v>
      </c>
      <c r="B223" s="1572">
        <v>49.364741392043818</v>
      </c>
      <c r="C223" s="1572">
        <v>28.865420134041752</v>
      </c>
      <c r="D223" s="1572">
        <v>21.769838472811568</v>
      </c>
      <c r="E223" s="1574">
        <f t="shared" si="0"/>
        <v>99.999999998897138</v>
      </c>
    </row>
    <row r="224" spans="1:5" s="1059" customFormat="1" ht="20.100000000000001" customHeight="1">
      <c r="A224" s="1063" t="s">
        <v>5</v>
      </c>
      <c r="B224" s="1572">
        <v>36.275480854561728</v>
      </c>
      <c r="C224" s="1572">
        <v>60.731377331127923</v>
      </c>
      <c r="D224" s="1572">
        <v>2.993141807420908</v>
      </c>
      <c r="E224" s="1573">
        <f t="shared" si="0"/>
        <v>99.999999993110563</v>
      </c>
    </row>
    <row r="225" spans="1:5" s="1059" customFormat="1" ht="20.100000000000001" customHeight="1">
      <c r="A225" s="1063" t="s">
        <v>1163</v>
      </c>
      <c r="B225" s="1572">
        <v>86.976637412696618</v>
      </c>
      <c r="C225" s="1572">
        <v>2.7970789983090625</v>
      </c>
      <c r="D225" s="1572">
        <v>10.226283583102111</v>
      </c>
      <c r="E225" s="1573">
        <f t="shared" si="0"/>
        <v>99.999999994107796</v>
      </c>
    </row>
    <row r="226" spans="1:5" s="1059" customFormat="1" ht="20.100000000000001" customHeight="1">
      <c r="A226" s="1061" t="s">
        <v>190</v>
      </c>
      <c r="B226" s="1572">
        <v>83.459585234403363</v>
      </c>
      <c r="C226" s="1572">
        <v>14.555335034390007</v>
      </c>
      <c r="D226" s="1214">
        <v>1.9850797408604195</v>
      </c>
      <c r="E226" s="1571">
        <f t="shared" si="0"/>
        <v>100.00000000965379</v>
      </c>
    </row>
    <row r="227" spans="1:5" s="1056" customFormat="1" ht="15" customHeight="1">
      <c r="A227" s="1162" t="s">
        <v>1162</v>
      </c>
      <c r="B227" s="1162"/>
      <c r="C227" s="1162"/>
      <c r="D227" s="1570"/>
      <c r="E227" s="1569"/>
    </row>
    <row r="228" spans="1:5" s="1056" customFormat="1" ht="15" customHeight="1">
      <c r="A228" s="1158"/>
      <c r="B228" s="1565"/>
      <c r="C228" s="1565"/>
      <c r="D228" s="1565"/>
      <c r="E228" s="1565"/>
    </row>
    <row r="229" spans="1:5" ht="20.100000000000001" customHeight="1">
      <c r="A229" s="2442" t="s">
        <v>1161</v>
      </c>
      <c r="B229" s="2442"/>
      <c r="C229" s="2442"/>
      <c r="D229" s="2442"/>
      <c r="E229" s="1568"/>
    </row>
    <row r="230" spans="1:5" s="1056" customFormat="1" ht="15" customHeight="1">
      <c r="A230" s="1567" t="s">
        <v>1160</v>
      </c>
      <c r="B230" s="1566"/>
      <c r="C230" s="1566"/>
      <c r="D230" s="1566"/>
      <c r="E230" s="1565"/>
    </row>
    <row r="231" spans="1:5" s="1059" customFormat="1" ht="20.100000000000001" customHeight="1">
      <c r="A231" s="1564" t="s">
        <v>7</v>
      </c>
      <c r="B231" s="1093"/>
      <c r="C231" s="1093" t="s">
        <v>11</v>
      </c>
      <c r="D231" s="1093" t="s">
        <v>12</v>
      </c>
      <c r="E231" s="1563" t="s">
        <v>209</v>
      </c>
    </row>
    <row r="232" spans="1:5" s="1059" customFormat="1" ht="20.100000000000001" customHeight="1">
      <c r="A232" s="1562" t="s">
        <v>1159</v>
      </c>
      <c r="B232" s="1561"/>
      <c r="C232" s="1561">
        <v>1818.0260000000001</v>
      </c>
      <c r="D232" s="1560">
        <v>963.298</v>
      </c>
      <c r="E232" s="1560">
        <v>2258.8539999999998</v>
      </c>
    </row>
    <row r="233" spans="1:5" s="1059" customFormat="1" ht="20.100000000000001" customHeight="1">
      <c r="A233" s="1559" t="s">
        <v>1158</v>
      </c>
      <c r="B233" s="1558"/>
      <c r="C233" s="1558">
        <v>1022.81691</v>
      </c>
      <c r="D233" s="1558">
        <v>621.13854000000003</v>
      </c>
      <c r="E233" s="1558">
        <v>793.71195</v>
      </c>
    </row>
    <row r="234" spans="1:5" s="1056" customFormat="1" ht="15" customHeight="1">
      <c r="A234" s="1162" t="s">
        <v>1157</v>
      </c>
      <c r="B234" s="1158"/>
      <c r="C234" s="1158"/>
      <c r="D234" s="1158"/>
      <c r="E234" s="1158"/>
    </row>
  </sheetData>
  <protectedRanges>
    <protectedRange sqref="B22 C28 C76 C89" name="Range1_2_2_1"/>
    <protectedRange sqref="B102:B105" name="Range1_3_1_1"/>
    <protectedRange sqref="B112:B115" name="Range1_4_1_1"/>
    <protectedRange sqref="B122:B123" name="Range1_5_1_1"/>
    <protectedRange sqref="B124:B126" name="Range1_6_1_1"/>
    <protectedRange sqref="B151" name="Range1_7_2_1"/>
    <protectedRange sqref="B31" name="Range1_7_2_1_1"/>
  </protectedRanges>
  <mergeCells count="17">
    <mergeCell ref="A108:E108"/>
    <mergeCell ref="A2:E2"/>
    <mergeCell ref="A4:E4"/>
    <mergeCell ref="A11:D11"/>
    <mergeCell ref="A25:E25"/>
    <mergeCell ref="A35:E35"/>
    <mergeCell ref="A37:E37"/>
    <mergeCell ref="A75:E75"/>
    <mergeCell ref="A86:E86"/>
    <mergeCell ref="A88:E88"/>
    <mergeCell ref="A98:E98"/>
    <mergeCell ref="A100:E100"/>
    <mergeCell ref="A118:E118"/>
    <mergeCell ref="A147:E147"/>
    <mergeCell ref="A190:E190"/>
    <mergeCell ref="A219:E219"/>
    <mergeCell ref="A229:D229"/>
  </mergeCells>
  <pageMargins left="0.7" right="0.7" top="0.75" bottom="0.56999999999999995" header="0.3" footer="0.3"/>
  <pageSetup paperSize="9" scale="82" orientation="portrait" r:id="rId1"/>
  <headerFooter>
    <oddFooter>&amp;C&amp;P</oddFooter>
  </headerFooter>
  <rowBreaks count="7" manualBreakCount="7">
    <brk id="13" max="4" man="1"/>
    <brk id="26" max="4" man="1"/>
    <brk id="74" max="4" man="1"/>
    <brk id="107" max="4" man="1"/>
    <brk id="146" max="4" man="1"/>
    <brk id="189" max="4" man="1"/>
    <brk id="218" max="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200"/>
  <sheetViews>
    <sheetView view="pageBreakPreview" zoomScaleNormal="100" zoomScaleSheetLayoutView="100" workbookViewId="0">
      <selection activeCell="I9" sqref="I9"/>
    </sheetView>
  </sheetViews>
  <sheetFormatPr defaultRowHeight="15"/>
  <cols>
    <col min="1" max="1" width="45.7109375" style="1055" customWidth="1"/>
    <col min="2" max="5" width="11.7109375" style="1055" customWidth="1"/>
    <col min="6" max="6" width="11" style="1053" customWidth="1"/>
    <col min="7" max="16384" width="9.140625" style="1053"/>
  </cols>
  <sheetData>
    <row r="1" spans="1:6" ht="24.95" customHeight="1">
      <c r="A1" s="1329" t="s">
        <v>1260</v>
      </c>
    </row>
    <row r="2" spans="1:6" ht="189.95" customHeight="1">
      <c r="A2" s="2409" t="s">
        <v>1259</v>
      </c>
      <c r="B2" s="2409"/>
      <c r="C2" s="2409"/>
      <c r="D2" s="2409"/>
      <c r="E2" s="2409"/>
      <c r="F2" s="1626"/>
    </row>
    <row r="3" spans="1:6" ht="15" customHeight="1"/>
    <row r="4" spans="1:6" ht="20.100000000000001" customHeight="1">
      <c r="A4" s="2425" t="s">
        <v>1258</v>
      </c>
      <c r="B4" s="2426"/>
      <c r="C4" s="2426"/>
      <c r="D4" s="1234"/>
    </row>
    <row r="5" spans="1:6" s="1059" customFormat="1" ht="20.100000000000001" customHeight="1">
      <c r="A5" s="1163" t="s">
        <v>928</v>
      </c>
      <c r="B5" s="1093">
        <v>2008</v>
      </c>
      <c r="C5" s="1093">
        <v>2009</v>
      </c>
      <c r="D5" s="1415" t="s">
        <v>620</v>
      </c>
      <c r="E5" s="1415" t="s">
        <v>619</v>
      </c>
    </row>
    <row r="6" spans="1:6" s="1059" customFormat="1" ht="20.100000000000001" customHeight="1">
      <c r="A6" s="1133" t="s">
        <v>1023</v>
      </c>
      <c r="B6" s="1245">
        <v>9.310630886874609</v>
      </c>
      <c r="C6" s="1077">
        <v>14.817903924436656</v>
      </c>
      <c r="D6" s="1130">
        <v>13</v>
      </c>
      <c r="E6" s="1130">
        <v>10.057595491237333</v>
      </c>
    </row>
    <row r="7" spans="1:6" s="1059" customFormat="1" ht="20.100000000000001" customHeight="1">
      <c r="A7" s="1133" t="s">
        <v>1022</v>
      </c>
      <c r="B7" s="1245">
        <v>22.454855672731881</v>
      </c>
      <c r="C7" s="1077">
        <v>26.766422859518251</v>
      </c>
      <c r="D7" s="1130">
        <v>25.913230467550612</v>
      </c>
      <c r="E7" s="1130">
        <v>24.253039473541911</v>
      </c>
    </row>
    <row r="8" spans="1:6" s="1059" customFormat="1" ht="20.100000000000001" customHeight="1">
      <c r="A8" s="1133" t="s">
        <v>1021</v>
      </c>
      <c r="B8" s="1140">
        <v>16.507229876447152</v>
      </c>
      <c r="C8" s="1140">
        <v>27.409650782816573</v>
      </c>
      <c r="D8" s="1115">
        <v>24.1</v>
      </c>
      <c r="E8" s="1115">
        <v>18.772294015096335</v>
      </c>
    </row>
    <row r="9" spans="1:6" s="1059" customFormat="1" ht="20.100000000000001" customHeight="1">
      <c r="A9" s="1133" t="s">
        <v>932</v>
      </c>
      <c r="B9" s="1140">
        <v>0.6907088606527586</v>
      </c>
      <c r="C9" s="1140">
        <v>0.88048020110251635</v>
      </c>
      <c r="D9" s="1115">
        <v>0.8</v>
      </c>
      <c r="E9" s="1115">
        <v>0.60315900562171865</v>
      </c>
    </row>
    <row r="10" spans="1:6" s="1059" customFormat="1" ht="20.100000000000001" customHeight="1">
      <c r="A10" s="1133" t="s">
        <v>931</v>
      </c>
      <c r="B10" s="1546">
        <v>14924.403207000001</v>
      </c>
      <c r="C10" s="1546">
        <v>16168.900415556593</v>
      </c>
      <c r="D10" s="1605">
        <v>16498</v>
      </c>
      <c r="E10" s="1605">
        <v>16808.833065207036</v>
      </c>
    </row>
    <row r="11" spans="1:6" s="1056" customFormat="1" ht="15" customHeight="1">
      <c r="A11" s="1162" t="s">
        <v>73</v>
      </c>
      <c r="B11" s="1058"/>
      <c r="C11" s="1058"/>
      <c r="D11" s="1058"/>
      <c r="E11" s="1058"/>
    </row>
    <row r="12" spans="1:6" s="1056" customFormat="1" ht="15" customHeight="1">
      <c r="A12" s="1058" t="s">
        <v>601</v>
      </c>
      <c r="B12" s="1074"/>
      <c r="C12" s="1074"/>
      <c r="D12" s="1074"/>
      <c r="E12" s="1074"/>
    </row>
    <row r="13" spans="1:6">
      <c r="A13" s="1058"/>
    </row>
    <row r="14" spans="1:6" ht="20.100000000000001" customHeight="1">
      <c r="A14" s="1072" t="s">
        <v>1257</v>
      </c>
      <c r="B14" s="1072"/>
      <c r="C14" s="1072"/>
      <c r="D14" s="1072"/>
      <c r="E14" s="1072"/>
      <c r="F14" s="1249"/>
    </row>
    <row r="15" spans="1:6" s="1059" customFormat="1" ht="20.100000000000001" customHeight="1">
      <c r="A15" s="1065" t="s">
        <v>1254</v>
      </c>
      <c r="B15" s="1307" t="s">
        <v>185</v>
      </c>
      <c r="C15" s="1307" t="s">
        <v>1245</v>
      </c>
      <c r="D15" s="1307" t="s">
        <v>1248</v>
      </c>
      <c r="E15" s="1622"/>
    </row>
    <row r="16" spans="1:6" s="1059" customFormat="1" ht="20.100000000000001" customHeight="1">
      <c r="A16" s="1065" t="s">
        <v>8</v>
      </c>
      <c r="B16" s="1606">
        <v>8819</v>
      </c>
      <c r="C16" s="1606">
        <v>2949</v>
      </c>
      <c r="D16" s="1606">
        <v>855</v>
      </c>
      <c r="E16" s="1622"/>
    </row>
    <row r="17" spans="1:10" s="1059" customFormat="1" ht="20.100000000000001" customHeight="1">
      <c r="A17" s="1063" t="s">
        <v>1253</v>
      </c>
      <c r="B17" s="1498">
        <v>1429</v>
      </c>
      <c r="C17" s="1498">
        <v>939</v>
      </c>
      <c r="D17" s="1498">
        <v>160</v>
      </c>
      <c r="E17" s="1622"/>
    </row>
    <row r="18" spans="1:10" s="1059" customFormat="1" ht="20.100000000000001" customHeight="1">
      <c r="A18" s="1063" t="s">
        <v>1252</v>
      </c>
      <c r="B18" s="1498">
        <v>655</v>
      </c>
      <c r="C18" s="1498">
        <v>472</v>
      </c>
      <c r="D18" s="1498">
        <v>38</v>
      </c>
      <c r="E18" s="1622"/>
    </row>
    <row r="19" spans="1:10" s="1059" customFormat="1" ht="20.100000000000001" customHeight="1">
      <c r="A19" s="1063" t="s">
        <v>1251</v>
      </c>
      <c r="B19" s="1498">
        <v>2609</v>
      </c>
      <c r="C19" s="1498">
        <v>956</v>
      </c>
      <c r="D19" s="1498">
        <v>427</v>
      </c>
      <c r="E19" s="1622"/>
    </row>
    <row r="20" spans="1:10" s="1059" customFormat="1" ht="20.100000000000001" customHeight="1">
      <c r="A20" s="1063" t="s">
        <v>1250</v>
      </c>
      <c r="B20" s="1498">
        <v>22</v>
      </c>
      <c r="C20" s="1498">
        <v>357</v>
      </c>
      <c r="D20" s="1498">
        <v>215</v>
      </c>
      <c r="E20" s="1622"/>
    </row>
    <row r="21" spans="1:10" s="1059" customFormat="1" ht="20.100000000000001" customHeight="1">
      <c r="A21" s="1063" t="s">
        <v>1244</v>
      </c>
      <c r="B21" s="1498">
        <v>3629</v>
      </c>
      <c r="C21" s="1498">
        <v>24</v>
      </c>
      <c r="D21" s="1498">
        <v>7</v>
      </c>
      <c r="E21" s="1622"/>
    </row>
    <row r="22" spans="1:10" s="1059" customFormat="1" ht="20.100000000000001" customHeight="1">
      <c r="A22" s="1063" t="s">
        <v>1224</v>
      </c>
      <c r="B22" s="1498">
        <v>264</v>
      </c>
      <c r="C22" s="1498">
        <v>185</v>
      </c>
      <c r="D22" s="1498">
        <v>5</v>
      </c>
      <c r="E22" s="1622"/>
    </row>
    <row r="23" spans="1:10" s="1059" customFormat="1" ht="20.100000000000001" customHeight="1">
      <c r="A23" s="1061" t="s">
        <v>1243</v>
      </c>
      <c r="B23" s="1546">
        <v>211</v>
      </c>
      <c r="C23" s="1546">
        <v>16</v>
      </c>
      <c r="D23" s="1546">
        <v>3</v>
      </c>
      <c r="E23" s="1622"/>
    </row>
    <row r="24" spans="1:10" s="1056" customFormat="1" ht="15" customHeight="1">
      <c r="A24" s="1162" t="s">
        <v>1242</v>
      </c>
      <c r="B24" s="1162"/>
      <c r="C24" s="1162"/>
      <c r="D24" s="1162"/>
      <c r="E24" s="1058"/>
    </row>
    <row r="26" spans="1:10" ht="20.100000000000001" customHeight="1">
      <c r="A26" s="1072" t="s">
        <v>1256</v>
      </c>
      <c r="B26" s="1072"/>
      <c r="C26" s="1072"/>
      <c r="D26" s="1072"/>
      <c r="E26" s="1072"/>
      <c r="F26" s="1249"/>
    </row>
    <row r="27" spans="1:10" s="1059" customFormat="1" ht="20.100000000000001" customHeight="1">
      <c r="A27" s="1065" t="s">
        <v>1254</v>
      </c>
      <c r="B27" s="1307" t="s">
        <v>185</v>
      </c>
      <c r="C27" s="1307" t="s">
        <v>1245</v>
      </c>
      <c r="D27" s="1307" t="s">
        <v>209</v>
      </c>
      <c r="E27" s="1622"/>
    </row>
    <row r="28" spans="1:10" s="1059" customFormat="1" ht="20.100000000000001" customHeight="1">
      <c r="A28" s="1065" t="s">
        <v>8</v>
      </c>
      <c r="B28" s="1606">
        <v>7268</v>
      </c>
      <c r="C28" s="1606">
        <v>3377</v>
      </c>
      <c r="D28" s="1606">
        <v>887</v>
      </c>
      <c r="E28" s="1584"/>
      <c r="H28" s="1135"/>
      <c r="I28" s="1135"/>
      <c r="J28" s="1135"/>
    </row>
    <row r="29" spans="1:10" s="1059" customFormat="1" ht="20.100000000000001" customHeight="1">
      <c r="A29" s="1063" t="s">
        <v>1253</v>
      </c>
      <c r="B29" s="1498">
        <v>2066</v>
      </c>
      <c r="C29" s="1498">
        <v>1029</v>
      </c>
      <c r="D29" s="1498">
        <v>140</v>
      </c>
      <c r="E29" s="1498"/>
      <c r="H29" s="1135"/>
      <c r="I29" s="1135"/>
      <c r="J29" s="1135"/>
    </row>
    <row r="30" spans="1:10" s="1059" customFormat="1" ht="20.100000000000001" customHeight="1">
      <c r="A30" s="1063" t="s">
        <v>1252</v>
      </c>
      <c r="B30" s="1498">
        <v>642</v>
      </c>
      <c r="C30" s="1498">
        <v>599</v>
      </c>
      <c r="D30" s="1498">
        <v>80</v>
      </c>
      <c r="E30" s="1584"/>
      <c r="H30" s="1135"/>
      <c r="I30" s="1135"/>
      <c r="J30" s="1135"/>
    </row>
    <row r="31" spans="1:10" s="1059" customFormat="1" ht="20.100000000000001" customHeight="1">
      <c r="A31" s="1063" t="s">
        <v>1251</v>
      </c>
      <c r="B31" s="1498">
        <v>1872</v>
      </c>
      <c r="C31" s="1498">
        <v>982</v>
      </c>
      <c r="D31" s="1498">
        <v>429</v>
      </c>
      <c r="E31" s="1622"/>
      <c r="H31" s="1135"/>
      <c r="I31" s="1135"/>
      <c r="J31" s="1135"/>
    </row>
    <row r="32" spans="1:10" s="1059" customFormat="1" ht="20.100000000000001" customHeight="1">
      <c r="A32" s="1063" t="s">
        <v>1250</v>
      </c>
      <c r="B32" s="1498">
        <v>2028</v>
      </c>
      <c r="C32" s="1498">
        <v>558</v>
      </c>
      <c r="D32" s="1498">
        <v>188</v>
      </c>
      <c r="E32" s="1622"/>
      <c r="H32" s="1135"/>
      <c r="I32" s="1135"/>
      <c r="J32" s="1135"/>
    </row>
    <row r="33" spans="1:10" s="1059" customFormat="1" ht="20.100000000000001" customHeight="1">
      <c r="A33" s="1063" t="s">
        <v>1244</v>
      </c>
      <c r="B33" s="1498">
        <v>279</v>
      </c>
      <c r="C33" s="1498">
        <v>13</v>
      </c>
      <c r="D33" s="1498">
        <v>7</v>
      </c>
      <c r="E33" s="1622"/>
      <c r="H33" s="1135"/>
      <c r="I33" s="1135"/>
      <c r="J33" s="1135"/>
    </row>
    <row r="34" spans="1:10" s="1059" customFormat="1" ht="20.100000000000001" customHeight="1">
      <c r="A34" s="1063" t="s">
        <v>1224</v>
      </c>
      <c r="B34" s="1498">
        <v>107</v>
      </c>
      <c r="C34" s="1498">
        <v>187</v>
      </c>
      <c r="D34" s="1498">
        <v>23</v>
      </c>
      <c r="E34" s="1622"/>
      <c r="H34" s="1135"/>
      <c r="I34" s="1135"/>
      <c r="J34" s="1135"/>
    </row>
    <row r="35" spans="1:10" s="1059" customFormat="1" ht="20.100000000000001" customHeight="1">
      <c r="A35" s="1061" t="s">
        <v>1243</v>
      </c>
      <c r="B35" s="1546">
        <v>274</v>
      </c>
      <c r="C35" s="1546">
        <v>9</v>
      </c>
      <c r="D35" s="1546">
        <v>20</v>
      </c>
      <c r="E35" s="1622"/>
      <c r="H35" s="1135"/>
      <c r="I35" s="1135"/>
      <c r="J35" s="1135"/>
    </row>
    <row r="36" spans="1:10" s="1056" customFormat="1" ht="15" customHeight="1">
      <c r="A36" s="1162" t="s">
        <v>1242</v>
      </c>
      <c r="B36" s="1162"/>
      <c r="C36" s="1162"/>
      <c r="D36" s="1162"/>
      <c r="E36" s="1058"/>
    </row>
    <row r="37" spans="1:10">
      <c r="A37" s="1058"/>
      <c r="B37" s="1058"/>
      <c r="C37" s="1058"/>
      <c r="D37" s="1058"/>
      <c r="E37" s="1058"/>
    </row>
    <row r="38" spans="1:10" ht="20.100000000000001" customHeight="1">
      <c r="A38" s="1072" t="s">
        <v>1255</v>
      </c>
      <c r="B38" s="1072"/>
      <c r="C38" s="1072"/>
      <c r="D38" s="1072"/>
      <c r="E38" s="1237"/>
    </row>
    <row r="39" spans="1:10" s="1059" customFormat="1" ht="20.100000000000001" customHeight="1">
      <c r="A39" s="1065" t="s">
        <v>1254</v>
      </c>
      <c r="B39" s="1307" t="s">
        <v>185</v>
      </c>
      <c r="C39" s="1307" t="s">
        <v>1245</v>
      </c>
      <c r="D39" s="1307" t="s">
        <v>209</v>
      </c>
      <c r="E39" s="1133"/>
    </row>
    <row r="40" spans="1:10" s="1059" customFormat="1" ht="20.100000000000001" customHeight="1">
      <c r="A40" s="1065" t="s">
        <v>8</v>
      </c>
      <c r="B40" s="1606">
        <v>11293</v>
      </c>
      <c r="C40" s="1606">
        <v>3439</v>
      </c>
      <c r="D40" s="1606">
        <v>1001</v>
      </c>
      <c r="E40" s="1133"/>
      <c r="H40" s="1135"/>
      <c r="I40" s="1135"/>
      <c r="J40" s="1135"/>
    </row>
    <row r="41" spans="1:10" s="1059" customFormat="1" ht="20.100000000000001" customHeight="1">
      <c r="A41" s="1063" t="s">
        <v>1253</v>
      </c>
      <c r="B41" s="1498">
        <v>1143</v>
      </c>
      <c r="C41" s="1498">
        <v>949</v>
      </c>
      <c r="D41" s="1498">
        <v>163</v>
      </c>
      <c r="E41" s="1133"/>
      <c r="H41" s="1135"/>
      <c r="I41" s="1135"/>
      <c r="J41" s="1135"/>
    </row>
    <row r="42" spans="1:10" s="1059" customFormat="1" ht="20.100000000000001" customHeight="1">
      <c r="A42" s="1063" t="s">
        <v>1252</v>
      </c>
      <c r="B42" s="1498">
        <v>4423</v>
      </c>
      <c r="C42" s="1498">
        <v>14</v>
      </c>
      <c r="D42" s="1498">
        <v>192</v>
      </c>
      <c r="E42" s="1133"/>
      <c r="H42" s="1135"/>
      <c r="I42" s="1135"/>
      <c r="J42" s="1135"/>
    </row>
    <row r="43" spans="1:10" s="1059" customFormat="1" ht="20.100000000000001" customHeight="1">
      <c r="A43" s="1063" t="s">
        <v>1251</v>
      </c>
      <c r="B43" s="1498">
        <v>2180</v>
      </c>
      <c r="C43" s="1498">
        <v>1769</v>
      </c>
      <c r="D43" s="1498">
        <v>416</v>
      </c>
      <c r="E43" s="1133"/>
      <c r="H43" s="1135"/>
      <c r="I43" s="1135"/>
      <c r="J43" s="1135"/>
    </row>
    <row r="44" spans="1:10" s="1059" customFormat="1" ht="20.100000000000001" customHeight="1">
      <c r="A44" s="1063" t="s">
        <v>1250</v>
      </c>
      <c r="B44" s="1498">
        <v>2538</v>
      </c>
      <c r="C44" s="1498">
        <v>260</v>
      </c>
      <c r="D44" s="1498">
        <v>176</v>
      </c>
      <c r="E44" s="1133"/>
      <c r="H44" s="1135"/>
      <c r="I44" s="1135"/>
      <c r="J44" s="1135"/>
    </row>
    <row r="45" spans="1:10" s="1059" customFormat="1" ht="20.100000000000001" customHeight="1">
      <c r="A45" s="1063" t="s">
        <v>1244</v>
      </c>
      <c r="B45" s="1498">
        <v>450</v>
      </c>
      <c r="C45" s="1498">
        <v>32</v>
      </c>
      <c r="D45" s="1498">
        <v>12</v>
      </c>
      <c r="E45" s="1133"/>
      <c r="H45" s="1135"/>
      <c r="I45" s="1135"/>
      <c r="J45" s="1135"/>
    </row>
    <row r="46" spans="1:10" s="1059" customFormat="1" ht="20.100000000000001" customHeight="1">
      <c r="A46" s="1063" t="s">
        <v>1224</v>
      </c>
      <c r="B46" s="1498">
        <v>126</v>
      </c>
      <c r="C46" s="1498">
        <v>324</v>
      </c>
      <c r="D46" s="1498">
        <v>23</v>
      </c>
      <c r="E46" s="1133"/>
      <c r="H46" s="1135"/>
      <c r="I46" s="1135"/>
      <c r="J46" s="1135"/>
    </row>
    <row r="47" spans="1:10" s="1059" customFormat="1" ht="20.100000000000001" customHeight="1">
      <c r="A47" s="1061" t="s">
        <v>1243</v>
      </c>
      <c r="B47" s="1546">
        <v>433</v>
      </c>
      <c r="C47" s="1546">
        <v>91</v>
      </c>
      <c r="D47" s="1546">
        <v>19</v>
      </c>
      <c r="E47" s="1133"/>
      <c r="H47" s="1135"/>
      <c r="I47" s="1135"/>
      <c r="J47" s="1135"/>
    </row>
    <row r="48" spans="1:10" s="1056" customFormat="1" ht="15" customHeight="1">
      <c r="A48" s="1162" t="s">
        <v>1242</v>
      </c>
      <c r="B48" s="1162"/>
      <c r="C48" s="1162"/>
      <c r="D48" s="1162"/>
      <c r="E48" s="1058"/>
    </row>
    <row r="49" spans="1:7">
      <c r="A49" s="1058"/>
      <c r="B49" s="1058"/>
      <c r="C49" s="1058"/>
      <c r="D49" s="1058"/>
      <c r="E49" s="1058"/>
    </row>
    <row r="50" spans="1:7" ht="20.100000000000001" customHeight="1">
      <c r="A50" s="1072" t="s">
        <v>1249</v>
      </c>
      <c r="B50" s="1221"/>
      <c r="C50" s="1221"/>
      <c r="D50" s="1221"/>
      <c r="F50" s="1625"/>
    </row>
    <row r="51" spans="1:7" ht="20.100000000000001" customHeight="1">
      <c r="A51" s="1065" t="s">
        <v>1228</v>
      </c>
      <c r="B51" s="1621" t="s">
        <v>185</v>
      </c>
      <c r="C51" s="1621" t="s">
        <v>1245</v>
      </c>
      <c r="D51" s="1621" t="s">
        <v>1248</v>
      </c>
    </row>
    <row r="52" spans="1:7" ht="20.100000000000001" customHeight="1">
      <c r="A52" s="1065" t="s">
        <v>8</v>
      </c>
      <c r="B52" s="1606">
        <v>8819</v>
      </c>
      <c r="C52" s="1606">
        <v>2949</v>
      </c>
      <c r="D52" s="1606">
        <v>855</v>
      </c>
      <c r="E52" s="1624"/>
    </row>
    <row r="53" spans="1:7" ht="20.100000000000001" customHeight="1">
      <c r="A53" s="1063" t="s">
        <v>1221</v>
      </c>
      <c r="B53" s="1498">
        <v>3718</v>
      </c>
      <c r="C53" s="1498">
        <v>2114</v>
      </c>
      <c r="D53" s="1498">
        <v>534</v>
      </c>
    </row>
    <row r="54" spans="1:7" ht="20.100000000000001" customHeight="1">
      <c r="A54" s="1063" t="s">
        <v>1165</v>
      </c>
      <c r="B54" s="1498">
        <v>388</v>
      </c>
      <c r="C54" s="1498">
        <v>304</v>
      </c>
      <c r="D54" s="1498">
        <v>146</v>
      </c>
    </row>
    <row r="55" spans="1:7" ht="20.100000000000001" customHeight="1">
      <c r="A55" s="1063" t="s">
        <v>1220</v>
      </c>
      <c r="B55" s="1498">
        <v>338</v>
      </c>
      <c r="C55" s="1498">
        <v>232</v>
      </c>
      <c r="D55" s="1498">
        <v>9</v>
      </c>
      <c r="G55" s="1618"/>
    </row>
    <row r="56" spans="1:7" ht="20.100000000000001" customHeight="1">
      <c r="A56" s="1063" t="s">
        <v>1219</v>
      </c>
      <c r="B56" s="1498">
        <v>424</v>
      </c>
      <c r="C56" s="1498">
        <v>189</v>
      </c>
      <c r="D56" s="1498">
        <v>62</v>
      </c>
    </row>
    <row r="57" spans="1:7" ht="20.100000000000001" customHeight="1">
      <c r="A57" s="1063" t="s">
        <v>1218</v>
      </c>
      <c r="B57" s="1498">
        <v>0</v>
      </c>
      <c r="C57" s="1498">
        <v>76</v>
      </c>
      <c r="D57" s="1498">
        <v>38</v>
      </c>
    </row>
    <row r="58" spans="1:7" ht="20.100000000000001" customHeight="1">
      <c r="A58" s="1063" t="s">
        <v>1235</v>
      </c>
      <c r="B58" s="1498">
        <v>296</v>
      </c>
      <c r="C58" s="1498">
        <v>0</v>
      </c>
      <c r="D58" s="1498">
        <v>0</v>
      </c>
    </row>
    <row r="59" spans="1:7" ht="20.100000000000001" customHeight="1">
      <c r="A59" s="1063" t="s">
        <v>1244</v>
      </c>
      <c r="B59" s="1498">
        <v>3629</v>
      </c>
      <c r="C59" s="1498">
        <v>0</v>
      </c>
      <c r="D59" s="1498">
        <v>0</v>
      </c>
    </row>
    <row r="60" spans="1:7" ht="20.100000000000001" customHeight="1">
      <c r="A60" s="1063" t="s">
        <v>1243</v>
      </c>
      <c r="B60" s="1498">
        <v>26</v>
      </c>
      <c r="C60" s="1498">
        <v>34</v>
      </c>
      <c r="D60" s="1498">
        <v>66</v>
      </c>
      <c r="E60" s="1237"/>
    </row>
    <row r="61" spans="1:7">
      <c r="A61" s="1162" t="s">
        <v>1242</v>
      </c>
      <c r="B61" s="1162"/>
      <c r="C61" s="1162"/>
      <c r="D61" s="1162"/>
      <c r="E61" s="1058"/>
    </row>
    <row r="62" spans="1:7">
      <c r="A62" s="1058"/>
      <c r="B62" s="1058"/>
      <c r="C62" s="1058"/>
      <c r="D62" s="1058"/>
      <c r="E62" s="1058"/>
    </row>
    <row r="63" spans="1:7" ht="20.100000000000001" customHeight="1">
      <c r="A63" s="1072" t="s">
        <v>1247</v>
      </c>
      <c r="B63" s="1221"/>
      <c r="C63" s="1221"/>
      <c r="D63" s="1221"/>
      <c r="F63" s="1618"/>
    </row>
    <row r="64" spans="1:7" s="1059" customFormat="1" ht="20.100000000000001" customHeight="1">
      <c r="A64" s="1065" t="s">
        <v>1228</v>
      </c>
      <c r="B64" s="1621" t="s">
        <v>185</v>
      </c>
      <c r="C64" s="1621" t="s">
        <v>1245</v>
      </c>
      <c r="D64" s="1621" t="s">
        <v>207</v>
      </c>
      <c r="E64" s="1622"/>
    </row>
    <row r="65" spans="1:10" s="1059" customFormat="1" ht="20.100000000000001" customHeight="1">
      <c r="A65" s="1065" t="s">
        <v>8</v>
      </c>
      <c r="B65" s="1606">
        <v>7268</v>
      </c>
      <c r="C65" s="1606">
        <v>3377</v>
      </c>
      <c r="D65" s="1606">
        <v>887</v>
      </c>
      <c r="E65" s="1584"/>
      <c r="H65" s="1135"/>
      <c r="I65" s="1135"/>
      <c r="J65" s="1135"/>
    </row>
    <row r="66" spans="1:10" s="1059" customFormat="1" ht="20.100000000000001" customHeight="1">
      <c r="A66" s="1063" t="s">
        <v>1221</v>
      </c>
      <c r="B66" s="1498">
        <v>4473</v>
      </c>
      <c r="C66" s="1498">
        <v>2422</v>
      </c>
      <c r="D66" s="1498">
        <v>653</v>
      </c>
      <c r="E66" s="1622"/>
      <c r="H66" s="1135"/>
      <c r="I66" s="1135"/>
      <c r="J66" s="1135"/>
    </row>
    <row r="67" spans="1:10" s="1059" customFormat="1" ht="20.100000000000001" customHeight="1">
      <c r="A67" s="1063" t="s">
        <v>1165</v>
      </c>
      <c r="B67" s="1498">
        <v>968</v>
      </c>
      <c r="C67" s="1498">
        <v>313</v>
      </c>
      <c r="D67" s="1498">
        <v>75</v>
      </c>
      <c r="E67" s="1622"/>
      <c r="H67" s="1135"/>
      <c r="I67" s="1135"/>
      <c r="J67" s="1135"/>
    </row>
    <row r="68" spans="1:10" s="1059" customFormat="1" ht="20.100000000000001" customHeight="1">
      <c r="A68" s="1063" t="s">
        <v>1220</v>
      </c>
      <c r="B68" s="1498">
        <v>638</v>
      </c>
      <c r="C68" s="1498">
        <v>196</v>
      </c>
      <c r="D68" s="1498">
        <v>100</v>
      </c>
      <c r="E68" s="1622"/>
      <c r="G68" s="1623"/>
      <c r="H68" s="1135"/>
      <c r="I68" s="1135"/>
      <c r="J68" s="1135"/>
    </row>
    <row r="69" spans="1:10" s="1059" customFormat="1" ht="20.100000000000001" customHeight="1">
      <c r="A69" s="1063" t="s">
        <v>1219</v>
      </c>
      <c r="B69" s="1498">
        <v>3</v>
      </c>
      <c r="C69" s="1498">
        <v>84</v>
      </c>
      <c r="D69" s="1498">
        <v>34</v>
      </c>
      <c r="E69" s="1622"/>
      <c r="H69" s="1135"/>
      <c r="I69" s="1135"/>
      <c r="J69" s="1135"/>
    </row>
    <row r="70" spans="1:10" s="1059" customFormat="1" ht="20.100000000000001" customHeight="1">
      <c r="A70" s="1063" t="s">
        <v>1218</v>
      </c>
      <c r="B70" s="1498">
        <v>80</v>
      </c>
      <c r="C70" s="1498">
        <v>56</v>
      </c>
      <c r="D70" s="1498">
        <v>24</v>
      </c>
      <c r="E70" s="1622"/>
      <c r="H70" s="1135"/>
      <c r="I70" s="1135"/>
      <c r="J70" s="1135"/>
    </row>
    <row r="71" spans="1:10" s="1059" customFormat="1" ht="20.100000000000001" customHeight="1">
      <c r="A71" s="1063" t="s">
        <v>1235</v>
      </c>
      <c r="B71" s="1498">
        <v>6</v>
      </c>
      <c r="C71" s="1498">
        <v>193</v>
      </c>
      <c r="D71" s="1498">
        <v>0</v>
      </c>
      <c r="E71" s="1622"/>
      <c r="H71" s="1135"/>
      <c r="I71" s="1135"/>
      <c r="J71" s="1135"/>
    </row>
    <row r="72" spans="1:10" s="1059" customFormat="1" ht="20.100000000000001" customHeight="1">
      <c r="A72" s="1063" t="s">
        <v>1244</v>
      </c>
      <c r="B72" s="1498">
        <v>279</v>
      </c>
      <c r="C72" s="1498">
        <v>0</v>
      </c>
      <c r="D72" s="1498">
        <v>0</v>
      </c>
      <c r="E72" s="1622"/>
      <c r="H72" s="1135"/>
      <c r="I72" s="1135"/>
      <c r="J72" s="1135"/>
    </row>
    <row r="73" spans="1:10" s="1059" customFormat="1" ht="20.100000000000001" customHeight="1">
      <c r="A73" s="1063" t="s">
        <v>1243</v>
      </c>
      <c r="B73" s="1498">
        <v>821</v>
      </c>
      <c r="C73" s="1498">
        <v>113</v>
      </c>
      <c r="D73" s="1498">
        <v>1</v>
      </c>
      <c r="E73" s="1133"/>
      <c r="H73" s="1135"/>
      <c r="I73" s="1135"/>
      <c r="J73" s="1135"/>
    </row>
    <row r="74" spans="1:10" s="1056" customFormat="1" ht="15" customHeight="1">
      <c r="A74" s="1162" t="s">
        <v>1242</v>
      </c>
      <c r="B74" s="1162"/>
      <c r="C74" s="1162"/>
      <c r="D74" s="1162"/>
      <c r="E74" s="1058"/>
    </row>
    <row r="75" spans="1:10">
      <c r="A75" s="1058"/>
      <c r="B75" s="1058"/>
      <c r="C75" s="1058"/>
      <c r="D75" s="1058"/>
      <c r="E75" s="1058"/>
    </row>
    <row r="76" spans="1:10" ht="20.100000000000001" customHeight="1">
      <c r="A76" s="1072" t="s">
        <v>1246</v>
      </c>
      <c r="B76" s="1221"/>
      <c r="C76" s="1221"/>
      <c r="D76" s="1221"/>
      <c r="E76" s="1237"/>
    </row>
    <row r="77" spans="1:10" s="1059" customFormat="1" ht="20.100000000000001" customHeight="1">
      <c r="A77" s="1065" t="s">
        <v>1228</v>
      </c>
      <c r="B77" s="1621" t="s">
        <v>185</v>
      </c>
      <c r="C77" s="1621" t="s">
        <v>1245</v>
      </c>
      <c r="D77" s="1621" t="s">
        <v>207</v>
      </c>
      <c r="E77" s="1133"/>
    </row>
    <row r="78" spans="1:10" s="1059" customFormat="1" ht="20.100000000000001" customHeight="1">
      <c r="A78" s="1065" t="s">
        <v>8</v>
      </c>
      <c r="B78" s="1606">
        <v>11293</v>
      </c>
      <c r="C78" s="1606">
        <v>3439</v>
      </c>
      <c r="D78" s="1606">
        <v>1001</v>
      </c>
      <c r="E78" s="1133"/>
      <c r="H78" s="1135"/>
      <c r="I78" s="1135"/>
      <c r="J78" s="1135"/>
    </row>
    <row r="79" spans="1:10" s="1059" customFormat="1" ht="20.100000000000001" customHeight="1">
      <c r="A79" s="1063" t="s">
        <v>1221</v>
      </c>
      <c r="B79" s="1498">
        <v>6267</v>
      </c>
      <c r="C79" s="1498">
        <v>2386</v>
      </c>
      <c r="D79" s="1498">
        <v>622</v>
      </c>
      <c r="E79" s="1133"/>
      <c r="H79" s="1135"/>
      <c r="I79" s="1135"/>
      <c r="J79" s="1135"/>
    </row>
    <row r="80" spans="1:10" s="1059" customFormat="1" ht="20.100000000000001" customHeight="1">
      <c r="A80" s="1063" t="s">
        <v>1165</v>
      </c>
      <c r="B80" s="1498">
        <v>2272</v>
      </c>
      <c r="C80" s="1498">
        <v>342</v>
      </c>
      <c r="D80" s="1498">
        <v>95</v>
      </c>
      <c r="E80" s="1133"/>
      <c r="H80" s="1135"/>
      <c r="I80" s="1135"/>
      <c r="J80" s="1135"/>
    </row>
    <row r="81" spans="1:10" s="1059" customFormat="1" ht="20.100000000000001" customHeight="1">
      <c r="A81" s="1063" t="s">
        <v>1220</v>
      </c>
      <c r="B81" s="1498">
        <v>1095</v>
      </c>
      <c r="C81" s="1498">
        <v>166</v>
      </c>
      <c r="D81" s="1498">
        <v>107</v>
      </c>
      <c r="E81" s="1133"/>
      <c r="H81" s="1135"/>
      <c r="I81" s="1135"/>
      <c r="J81" s="1135"/>
    </row>
    <row r="82" spans="1:10" s="1059" customFormat="1" ht="20.100000000000001" customHeight="1">
      <c r="A82" s="1063" t="s">
        <v>1219</v>
      </c>
      <c r="B82" s="1498">
        <v>11</v>
      </c>
      <c r="C82" s="1498">
        <v>98</v>
      </c>
      <c r="D82" s="1498">
        <v>98</v>
      </c>
      <c r="E82" s="1133"/>
      <c r="H82" s="1135"/>
      <c r="I82" s="1135"/>
      <c r="J82" s="1135"/>
    </row>
    <row r="83" spans="1:10" s="1059" customFormat="1" ht="20.100000000000001" customHeight="1">
      <c r="A83" s="1063" t="s">
        <v>1218</v>
      </c>
      <c r="B83" s="1498">
        <v>84</v>
      </c>
      <c r="C83" s="1498">
        <v>0</v>
      </c>
      <c r="D83" s="1498">
        <v>46</v>
      </c>
      <c r="E83" s="1133"/>
      <c r="H83" s="1135"/>
      <c r="I83" s="1135"/>
      <c r="J83" s="1135"/>
    </row>
    <row r="84" spans="1:10" s="1059" customFormat="1" ht="20.100000000000001" customHeight="1">
      <c r="A84" s="1063" t="s">
        <v>1244</v>
      </c>
      <c r="B84" s="1498">
        <v>0</v>
      </c>
      <c r="C84" s="1498">
        <v>45</v>
      </c>
      <c r="D84" s="1498">
        <v>33</v>
      </c>
      <c r="E84" s="1133"/>
      <c r="H84" s="1135"/>
      <c r="I84" s="1135"/>
      <c r="J84" s="1135"/>
    </row>
    <row r="85" spans="1:10" s="1059" customFormat="1" ht="20.100000000000001" customHeight="1">
      <c r="A85" s="1063" t="s">
        <v>1243</v>
      </c>
      <c r="B85" s="1498">
        <v>1564</v>
      </c>
      <c r="C85" s="1498">
        <v>402</v>
      </c>
      <c r="D85" s="1498">
        <v>0</v>
      </c>
      <c r="E85" s="1133"/>
      <c r="H85" s="1135"/>
      <c r="I85" s="1135"/>
      <c r="J85" s="1135"/>
    </row>
    <row r="86" spans="1:10" s="1056" customFormat="1" ht="15" customHeight="1">
      <c r="A86" s="1162" t="s">
        <v>1242</v>
      </c>
      <c r="B86" s="1162"/>
      <c r="C86" s="1162"/>
      <c r="D86" s="1162"/>
      <c r="E86" s="1058"/>
    </row>
    <row r="87" spans="1:10">
      <c r="A87" s="1058"/>
      <c r="B87" s="1058"/>
      <c r="C87" s="1058"/>
      <c r="D87" s="1058"/>
      <c r="E87" s="1058"/>
    </row>
    <row r="88" spans="1:10" ht="20.100000000000001" customHeight="1">
      <c r="A88" s="2425" t="s">
        <v>1241</v>
      </c>
      <c r="B88" s="2425"/>
      <c r="C88" s="2425"/>
      <c r="D88" s="2425"/>
      <c r="E88" s="2425"/>
      <c r="F88" s="1618"/>
    </row>
    <row r="89" spans="1:10" s="1059" customFormat="1" ht="15" customHeight="1">
      <c r="A89" s="2376" t="s">
        <v>1228</v>
      </c>
      <c r="B89" s="2447" t="s">
        <v>1231</v>
      </c>
      <c r="C89" s="2447"/>
      <c r="D89" s="2447"/>
      <c r="E89" s="2447"/>
      <c r="F89" s="1617"/>
    </row>
    <row r="90" spans="1:10" s="1059" customFormat="1" ht="39.950000000000003" customHeight="1">
      <c r="A90" s="2377"/>
      <c r="B90" s="1241" t="s">
        <v>1226</v>
      </c>
      <c r="C90" s="1232" t="s">
        <v>1225</v>
      </c>
      <c r="D90" s="1232" t="s">
        <v>1224</v>
      </c>
      <c r="E90" s="1231" t="s">
        <v>1223</v>
      </c>
      <c r="F90" s="1616"/>
    </row>
    <row r="91" spans="1:10" s="1059" customFormat="1" ht="20.100000000000001" customHeight="1">
      <c r="A91" s="1065" t="s">
        <v>1222</v>
      </c>
      <c r="B91" s="1620">
        <v>1425</v>
      </c>
      <c r="C91" s="1620">
        <v>654</v>
      </c>
      <c r="D91" s="1620">
        <v>264</v>
      </c>
      <c r="E91" s="1620">
        <v>2614</v>
      </c>
      <c r="F91" s="1610"/>
    </row>
    <row r="92" spans="1:10" s="1059" customFormat="1" ht="20.100000000000001" customHeight="1">
      <c r="A92" s="1063" t="s">
        <v>1221</v>
      </c>
      <c r="B92" s="1619">
        <v>959</v>
      </c>
      <c r="C92" s="1619">
        <v>491</v>
      </c>
      <c r="D92" s="1619">
        <v>70</v>
      </c>
      <c r="E92" s="1619">
        <v>2193</v>
      </c>
      <c r="F92" s="1608"/>
    </row>
    <row r="93" spans="1:10" s="1059" customFormat="1" ht="20.100000000000001" customHeight="1">
      <c r="A93" s="1063" t="s">
        <v>1165</v>
      </c>
      <c r="B93" s="1619">
        <v>78</v>
      </c>
      <c r="C93" s="1619">
        <v>63</v>
      </c>
      <c r="D93" s="1619">
        <v>69</v>
      </c>
      <c r="E93" s="1619">
        <v>141</v>
      </c>
      <c r="F93" s="1608"/>
    </row>
    <row r="94" spans="1:10" s="1059" customFormat="1" ht="20.100000000000001" customHeight="1">
      <c r="A94" s="1063" t="s">
        <v>1220</v>
      </c>
      <c r="B94" s="1619">
        <v>87</v>
      </c>
      <c r="C94" s="1619">
        <v>50</v>
      </c>
      <c r="D94" s="1619">
        <v>77</v>
      </c>
      <c r="E94" s="1619">
        <v>120</v>
      </c>
      <c r="F94" s="1608"/>
    </row>
    <row r="95" spans="1:10" s="1059" customFormat="1" ht="20.100000000000001" customHeight="1">
      <c r="A95" s="1063" t="s">
        <v>1219</v>
      </c>
      <c r="B95" s="1619">
        <v>207</v>
      </c>
      <c r="C95" s="1619">
        <v>15</v>
      </c>
      <c r="D95" s="1619">
        <v>48</v>
      </c>
      <c r="E95" s="1619">
        <v>116</v>
      </c>
      <c r="F95" s="1610"/>
      <c r="I95" s="1135"/>
    </row>
    <row r="96" spans="1:10" s="1059" customFormat="1" ht="20.100000000000001" customHeight="1">
      <c r="A96" s="1063" t="s">
        <v>1235</v>
      </c>
      <c r="B96" s="1619">
        <v>94</v>
      </c>
      <c r="C96" s="1619">
        <v>35</v>
      </c>
      <c r="D96" s="1619">
        <v>0</v>
      </c>
      <c r="E96" s="1619">
        <v>44</v>
      </c>
      <c r="F96" s="1608"/>
      <c r="I96" s="1135"/>
    </row>
    <row r="97" spans="1:13" ht="15" customHeight="1">
      <c r="A97" s="1162" t="s">
        <v>1238</v>
      </c>
      <c r="B97" s="1218"/>
      <c r="C97" s="1218"/>
      <c r="D97" s="1218"/>
      <c r="E97" s="1218"/>
      <c r="F97" s="1608"/>
      <c r="G97" s="1611"/>
      <c r="H97" s="1611"/>
      <c r="I97" s="1399"/>
    </row>
    <row r="98" spans="1:13" ht="15" customHeight="1">
      <c r="A98" s="1058" t="s">
        <v>1216</v>
      </c>
      <c r="G98" s="1611"/>
      <c r="H98" s="1611"/>
      <c r="I98" s="1399"/>
    </row>
    <row r="99" spans="1:13" ht="15" customHeight="1">
      <c r="G99" s="1611"/>
      <c r="H99" s="1611"/>
      <c r="I99" s="1399"/>
    </row>
    <row r="100" spans="1:13" ht="20.100000000000001" customHeight="1">
      <c r="A100" s="2425" t="s">
        <v>1240</v>
      </c>
      <c r="B100" s="2425"/>
      <c r="C100" s="2425"/>
      <c r="D100" s="2425"/>
      <c r="E100" s="2425"/>
      <c r="F100" s="1618"/>
    </row>
    <row r="101" spans="1:13" s="1059" customFormat="1" ht="15" customHeight="1">
      <c r="A101" s="2376" t="s">
        <v>1228</v>
      </c>
      <c r="B101" s="2447" t="s">
        <v>1227</v>
      </c>
      <c r="C101" s="2447"/>
      <c r="D101" s="2447"/>
      <c r="E101" s="2447"/>
      <c r="F101" s="1617"/>
    </row>
    <row r="102" spans="1:13" s="1059" customFormat="1" ht="39.950000000000003" customHeight="1">
      <c r="A102" s="2377"/>
      <c r="B102" s="1241" t="s">
        <v>1226</v>
      </c>
      <c r="C102" s="1232" t="s">
        <v>1225</v>
      </c>
      <c r="D102" s="1232" t="s">
        <v>1224</v>
      </c>
      <c r="E102" s="1231" t="s">
        <v>1223</v>
      </c>
      <c r="F102" s="1616"/>
    </row>
    <row r="103" spans="1:13" s="1059" customFormat="1" ht="20.100000000000001" customHeight="1">
      <c r="A103" s="1065" t="s">
        <v>1222</v>
      </c>
      <c r="B103" s="1143">
        <v>1502</v>
      </c>
      <c r="C103" s="1143">
        <v>611</v>
      </c>
      <c r="D103" s="1143">
        <v>89</v>
      </c>
      <c r="E103" s="1143">
        <v>3678</v>
      </c>
      <c r="F103" s="1610"/>
      <c r="J103" s="1135"/>
      <c r="K103" s="1135"/>
      <c r="L103" s="1135"/>
      <c r="M103" s="1135"/>
    </row>
    <row r="104" spans="1:13" s="1059" customFormat="1" ht="20.100000000000001" customHeight="1">
      <c r="A104" s="1063" t="s">
        <v>1221</v>
      </c>
      <c r="B104" s="1139">
        <v>1267</v>
      </c>
      <c r="C104" s="1139">
        <v>520</v>
      </c>
      <c r="D104" s="1139">
        <v>68</v>
      </c>
      <c r="E104" s="1139">
        <v>2477</v>
      </c>
      <c r="F104" s="1608"/>
      <c r="J104" s="1135"/>
      <c r="K104" s="1135"/>
      <c r="L104" s="1135"/>
      <c r="M104" s="1135"/>
    </row>
    <row r="105" spans="1:13" s="1059" customFormat="1" ht="20.100000000000001" customHeight="1">
      <c r="A105" s="1063" t="s">
        <v>1165</v>
      </c>
      <c r="B105" s="1139">
        <v>105</v>
      </c>
      <c r="C105" s="1139">
        <v>20</v>
      </c>
      <c r="D105" s="1139">
        <v>11</v>
      </c>
      <c r="E105" s="1139">
        <v>772</v>
      </c>
      <c r="F105" s="1608"/>
      <c r="J105" s="1135"/>
      <c r="K105" s="1135"/>
      <c r="L105" s="1135"/>
      <c r="M105" s="1135"/>
    </row>
    <row r="106" spans="1:13" s="1059" customFormat="1" ht="20.100000000000001" customHeight="1">
      <c r="A106" s="1063" t="s">
        <v>1220</v>
      </c>
      <c r="B106" s="1139">
        <v>128</v>
      </c>
      <c r="C106" s="1139">
        <v>70</v>
      </c>
      <c r="D106" s="1139">
        <v>10</v>
      </c>
      <c r="E106" s="1139">
        <v>424</v>
      </c>
      <c r="F106" s="1608"/>
      <c r="J106" s="1135"/>
      <c r="K106" s="1135"/>
      <c r="L106" s="1135"/>
      <c r="M106" s="1135"/>
    </row>
    <row r="107" spans="1:13" s="1059" customFormat="1" ht="20.100000000000001" customHeight="1">
      <c r="A107" s="1063" t="s">
        <v>1219</v>
      </c>
      <c r="B107" s="1139">
        <v>0</v>
      </c>
      <c r="C107" s="1139">
        <v>0</v>
      </c>
      <c r="D107" s="1139">
        <v>0</v>
      </c>
      <c r="E107" s="1139">
        <v>2</v>
      </c>
      <c r="F107" s="1610"/>
      <c r="I107" s="1135"/>
      <c r="J107" s="1135"/>
      <c r="K107" s="1135"/>
      <c r="L107" s="1135"/>
      <c r="M107" s="1135"/>
    </row>
    <row r="108" spans="1:13" s="1059" customFormat="1" ht="20.100000000000001" customHeight="1">
      <c r="A108" s="1063" t="s">
        <v>1235</v>
      </c>
      <c r="B108" s="1139">
        <v>2</v>
      </c>
      <c r="C108" s="1139">
        <v>1</v>
      </c>
      <c r="D108" s="1139">
        <v>0</v>
      </c>
      <c r="E108" s="1139">
        <v>3</v>
      </c>
      <c r="F108" s="1608"/>
      <c r="I108" s="1135"/>
      <c r="J108" s="1135"/>
      <c r="K108" s="1135"/>
      <c r="L108" s="1135"/>
      <c r="M108" s="1135"/>
    </row>
    <row r="109" spans="1:13" s="1056" customFormat="1" ht="15" customHeight="1">
      <c r="A109" s="1162" t="s">
        <v>1238</v>
      </c>
      <c r="B109" s="1607"/>
      <c r="C109" s="1607"/>
      <c r="D109" s="1607"/>
      <c r="E109" s="1607"/>
      <c r="F109" s="1615"/>
      <c r="G109" s="1614"/>
      <c r="H109" s="1614"/>
      <c r="I109" s="1613"/>
    </row>
    <row r="110" spans="1:13" s="1056" customFormat="1" ht="15" customHeight="1">
      <c r="A110" s="1058" t="s">
        <v>1216</v>
      </c>
      <c r="B110" s="1074"/>
      <c r="C110" s="1074"/>
      <c r="D110" s="1074"/>
      <c r="E110" s="1074"/>
      <c r="G110" s="1614"/>
      <c r="H110" s="1614"/>
      <c r="I110" s="1613"/>
    </row>
    <row r="111" spans="1:13">
      <c r="A111" s="1058"/>
      <c r="G111" s="1611"/>
      <c r="H111" s="1611"/>
      <c r="I111" s="1399"/>
    </row>
    <row r="112" spans="1:13" ht="20.100000000000001" customHeight="1">
      <c r="A112" s="2425" t="s">
        <v>1239</v>
      </c>
      <c r="B112" s="2425"/>
      <c r="C112" s="2425"/>
      <c r="D112" s="2425"/>
      <c r="E112" s="2425"/>
      <c r="G112" s="1612"/>
      <c r="H112" s="1612"/>
      <c r="I112" s="1399"/>
    </row>
    <row r="113" spans="1:13" s="1059" customFormat="1" ht="15" customHeight="1">
      <c r="A113" s="2376" t="s">
        <v>1228</v>
      </c>
      <c r="B113" s="2444" t="s">
        <v>1227</v>
      </c>
      <c r="C113" s="2445"/>
      <c r="D113" s="2445"/>
      <c r="E113" s="2446"/>
      <c r="G113" s="1611"/>
      <c r="H113" s="1611"/>
      <c r="I113" s="1135"/>
    </row>
    <row r="114" spans="1:13" s="1059" customFormat="1" ht="39.950000000000003" customHeight="1">
      <c r="A114" s="2377"/>
      <c r="B114" s="1241" t="s">
        <v>1226</v>
      </c>
      <c r="C114" s="1232" t="s">
        <v>1225</v>
      </c>
      <c r="D114" s="1232" t="s">
        <v>1224</v>
      </c>
      <c r="E114" s="1231" t="s">
        <v>1223</v>
      </c>
      <c r="G114" s="1611"/>
      <c r="H114" s="1611"/>
      <c r="I114" s="1135"/>
    </row>
    <row r="115" spans="1:13" s="1059" customFormat="1" ht="20.100000000000001" customHeight="1">
      <c r="A115" s="1065" t="s">
        <v>1222</v>
      </c>
      <c r="B115" s="1143">
        <v>1038</v>
      </c>
      <c r="C115" s="1143">
        <v>4132</v>
      </c>
      <c r="D115" s="1143">
        <v>125</v>
      </c>
      <c r="E115" s="1143">
        <v>3842</v>
      </c>
      <c r="G115" s="1611"/>
      <c r="H115" s="1611"/>
      <c r="I115" s="1135"/>
      <c r="J115" s="1135"/>
      <c r="K115" s="1135"/>
      <c r="L115" s="1135"/>
      <c r="M115" s="1135"/>
    </row>
    <row r="116" spans="1:13" s="1059" customFormat="1" ht="20.100000000000001" customHeight="1">
      <c r="A116" s="1063" t="s">
        <v>1221</v>
      </c>
      <c r="B116" s="1139">
        <v>723</v>
      </c>
      <c r="C116" s="1139">
        <v>2949</v>
      </c>
      <c r="D116" s="1139">
        <v>92</v>
      </c>
      <c r="E116" s="1139">
        <v>2065</v>
      </c>
      <c r="G116" s="1611"/>
      <c r="H116" s="1611"/>
      <c r="I116" s="1135"/>
      <c r="J116" s="1135"/>
      <c r="K116" s="1135"/>
      <c r="L116" s="1135"/>
      <c r="M116" s="1135"/>
    </row>
    <row r="117" spans="1:13" s="1059" customFormat="1" ht="20.100000000000001" customHeight="1">
      <c r="A117" s="1063" t="s">
        <v>1165</v>
      </c>
      <c r="B117" s="1139">
        <v>217</v>
      </c>
      <c r="C117" s="1139">
        <v>618</v>
      </c>
      <c r="D117" s="1139">
        <v>24</v>
      </c>
      <c r="E117" s="1139">
        <v>1285</v>
      </c>
      <c r="G117" s="1611"/>
      <c r="H117" s="1611"/>
      <c r="I117" s="1135"/>
      <c r="J117" s="1135"/>
      <c r="K117" s="1135"/>
      <c r="L117" s="1135"/>
      <c r="M117" s="1135"/>
    </row>
    <row r="118" spans="1:13" s="1059" customFormat="1" ht="20.100000000000001" customHeight="1">
      <c r="A118" s="1063" t="s">
        <v>1220</v>
      </c>
      <c r="B118" s="1139">
        <v>72</v>
      </c>
      <c r="C118" s="1139">
        <v>548</v>
      </c>
      <c r="D118" s="1139">
        <v>9</v>
      </c>
      <c r="E118" s="1139">
        <v>447</v>
      </c>
      <c r="G118" s="1611"/>
      <c r="H118" s="1611"/>
      <c r="I118" s="1135"/>
      <c r="J118" s="1135"/>
      <c r="K118" s="1135"/>
      <c r="L118" s="1135"/>
      <c r="M118" s="1135"/>
    </row>
    <row r="119" spans="1:13" s="1059" customFormat="1" ht="20.100000000000001" customHeight="1">
      <c r="A119" s="1063" t="s">
        <v>1219</v>
      </c>
      <c r="B119" s="1139">
        <v>0</v>
      </c>
      <c r="C119" s="1139">
        <v>0</v>
      </c>
      <c r="D119" s="1139">
        <v>0</v>
      </c>
      <c r="E119" s="1139">
        <v>6</v>
      </c>
      <c r="G119" s="1611"/>
      <c r="H119" s="1611"/>
      <c r="I119" s="1135"/>
      <c r="J119" s="1135"/>
      <c r="K119" s="1135"/>
      <c r="L119" s="1135"/>
      <c r="M119" s="1135"/>
    </row>
    <row r="120" spans="1:13" s="1059" customFormat="1" ht="20.100000000000001" customHeight="1">
      <c r="A120" s="1063" t="s">
        <v>1218</v>
      </c>
      <c r="B120" s="1139">
        <v>26</v>
      </c>
      <c r="C120" s="1139">
        <v>17</v>
      </c>
      <c r="D120" s="1139">
        <v>0</v>
      </c>
      <c r="E120" s="1139">
        <v>39</v>
      </c>
      <c r="G120" s="1611"/>
      <c r="H120" s="1611"/>
      <c r="I120" s="1135"/>
      <c r="J120" s="1135"/>
      <c r="K120" s="1135"/>
      <c r="L120" s="1135"/>
      <c r="M120" s="1135"/>
    </row>
    <row r="121" spans="1:13" ht="15" customHeight="1">
      <c r="A121" s="1162" t="s">
        <v>1238</v>
      </c>
      <c r="B121" s="1218"/>
      <c r="C121" s="1218"/>
      <c r="D121" s="1218"/>
      <c r="E121" s="1218"/>
      <c r="G121" s="1611"/>
      <c r="H121" s="1611"/>
      <c r="I121" s="1399"/>
    </row>
    <row r="122" spans="1:13" ht="15" customHeight="1">
      <c r="A122" s="1058" t="s">
        <v>1216</v>
      </c>
      <c r="G122" s="1611"/>
      <c r="H122" s="1611"/>
      <c r="I122" s="1399"/>
    </row>
    <row r="123" spans="1:13">
      <c r="A123" s="1058"/>
      <c r="G123" s="1611"/>
      <c r="H123" s="1611"/>
      <c r="I123" s="1399"/>
    </row>
    <row r="124" spans="1:13" ht="20.100000000000001" customHeight="1">
      <c r="A124" s="2425" t="s">
        <v>1237</v>
      </c>
      <c r="B124" s="2425"/>
      <c r="C124" s="2425"/>
      <c r="D124" s="2425"/>
      <c r="E124" s="2425"/>
      <c r="G124" s="1611"/>
      <c r="H124" s="1611"/>
      <c r="I124" s="1399"/>
    </row>
    <row r="125" spans="1:13" s="1059" customFormat="1" ht="15" customHeight="1">
      <c r="A125" s="2376" t="s">
        <v>1228</v>
      </c>
      <c r="B125" s="2444" t="s">
        <v>1231</v>
      </c>
      <c r="C125" s="2445"/>
      <c r="D125" s="2445"/>
      <c r="E125" s="2446"/>
      <c r="G125" s="1611"/>
      <c r="H125" s="1611"/>
      <c r="I125" s="1135"/>
    </row>
    <row r="126" spans="1:13" s="1059" customFormat="1" ht="39.950000000000003" customHeight="1">
      <c r="A126" s="2377"/>
      <c r="B126" s="1241" t="s">
        <v>1226</v>
      </c>
      <c r="C126" s="1232" t="s">
        <v>1225</v>
      </c>
      <c r="D126" s="1232" t="s">
        <v>1224</v>
      </c>
      <c r="E126" s="1231" t="s">
        <v>1223</v>
      </c>
    </row>
    <row r="127" spans="1:13" ht="20.100000000000001" customHeight="1">
      <c r="A127" s="1065" t="s">
        <v>1222</v>
      </c>
      <c r="B127" s="1143">
        <v>908</v>
      </c>
      <c r="C127" s="1143">
        <v>471</v>
      </c>
      <c r="D127" s="1143">
        <v>185</v>
      </c>
      <c r="E127" s="1143">
        <v>1312</v>
      </c>
      <c r="F127" s="1610"/>
    </row>
    <row r="128" spans="1:13" ht="20.100000000000001" customHeight="1">
      <c r="A128" s="1063" t="s">
        <v>1221</v>
      </c>
      <c r="B128" s="1139">
        <v>734</v>
      </c>
      <c r="C128" s="1139">
        <v>336</v>
      </c>
      <c r="D128" s="1139">
        <v>138</v>
      </c>
      <c r="E128" s="1139">
        <v>898</v>
      </c>
      <c r="F128" s="1610"/>
    </row>
    <row r="129" spans="1:13" ht="20.100000000000001" customHeight="1">
      <c r="A129" s="1063" t="s">
        <v>1165</v>
      </c>
      <c r="B129" s="1139">
        <v>57</v>
      </c>
      <c r="C129" s="1139">
        <v>32</v>
      </c>
      <c r="D129" s="1139">
        <v>33</v>
      </c>
      <c r="E129" s="1139">
        <v>163</v>
      </c>
      <c r="F129" s="1610"/>
    </row>
    <row r="130" spans="1:13" ht="20.100000000000001" customHeight="1">
      <c r="A130" s="1063" t="s">
        <v>1220</v>
      </c>
      <c r="B130" s="1139">
        <v>80</v>
      </c>
      <c r="C130" s="1139">
        <v>77</v>
      </c>
      <c r="D130" s="1139">
        <v>12</v>
      </c>
      <c r="E130" s="1139">
        <v>63</v>
      </c>
      <c r="F130" s="1610"/>
    </row>
    <row r="131" spans="1:13" ht="20.100000000000001" customHeight="1">
      <c r="A131" s="1063" t="s">
        <v>1219</v>
      </c>
      <c r="B131" s="1139">
        <v>31</v>
      </c>
      <c r="C131" s="1139">
        <v>18</v>
      </c>
      <c r="D131" s="1139">
        <v>1</v>
      </c>
      <c r="E131" s="1139">
        <v>127</v>
      </c>
      <c r="F131" s="1610"/>
    </row>
    <row r="132" spans="1:13" ht="20.100000000000001" customHeight="1">
      <c r="A132" s="1063" t="s">
        <v>1218</v>
      </c>
      <c r="B132" s="1139">
        <v>6</v>
      </c>
      <c r="C132" s="1139">
        <v>8</v>
      </c>
      <c r="D132" s="1139">
        <v>1</v>
      </c>
      <c r="E132" s="1139">
        <v>61</v>
      </c>
      <c r="F132" s="1610"/>
    </row>
    <row r="133" spans="1:13" ht="15" customHeight="1">
      <c r="A133" s="1162" t="s">
        <v>1233</v>
      </c>
      <c r="B133" s="1218"/>
      <c r="C133" s="1218"/>
      <c r="D133" s="1218"/>
      <c r="E133" s="1218"/>
    </row>
    <row r="134" spans="1:13" ht="15" customHeight="1">
      <c r="A134" s="1058" t="s">
        <v>1216</v>
      </c>
    </row>
    <row r="135" spans="1:13">
      <c r="A135" s="1058"/>
      <c r="G135" s="1611"/>
      <c r="H135" s="1611"/>
      <c r="I135" s="1399"/>
    </row>
    <row r="136" spans="1:13" ht="20.100000000000001" customHeight="1">
      <c r="A136" s="2425" t="s">
        <v>1236</v>
      </c>
      <c r="B136" s="2425"/>
      <c r="C136" s="2425"/>
      <c r="D136" s="2425"/>
      <c r="E136" s="2425"/>
      <c r="G136" s="1611"/>
      <c r="H136" s="1611"/>
      <c r="I136" s="1399"/>
    </row>
    <row r="137" spans="1:13" s="1059" customFormat="1" ht="15" customHeight="1">
      <c r="A137" s="2376" t="s">
        <v>1228</v>
      </c>
      <c r="B137" s="2444" t="s">
        <v>1227</v>
      </c>
      <c r="C137" s="2445"/>
      <c r="D137" s="2445"/>
      <c r="E137" s="2446"/>
      <c r="G137" s="1611"/>
      <c r="H137" s="1611"/>
      <c r="I137" s="1135"/>
    </row>
    <row r="138" spans="1:13" s="1059" customFormat="1" ht="39.950000000000003" customHeight="1">
      <c r="A138" s="2377"/>
      <c r="B138" s="1241" t="s">
        <v>1226</v>
      </c>
      <c r="C138" s="1232" t="s">
        <v>1225</v>
      </c>
      <c r="D138" s="1232" t="s">
        <v>1224</v>
      </c>
      <c r="E138" s="1231" t="s">
        <v>1223</v>
      </c>
    </row>
    <row r="139" spans="1:13" s="1059" customFormat="1" ht="20.100000000000001" customHeight="1">
      <c r="A139" s="1065" t="s">
        <v>1222</v>
      </c>
      <c r="B139" s="1143">
        <v>937</v>
      </c>
      <c r="C139" s="1143">
        <v>595</v>
      </c>
      <c r="D139" s="1143">
        <v>184</v>
      </c>
      <c r="E139" s="1143">
        <v>1526</v>
      </c>
      <c r="F139" s="1610"/>
      <c r="J139" s="1135"/>
      <c r="K139" s="1135"/>
      <c r="L139" s="1135"/>
      <c r="M139" s="1135"/>
    </row>
    <row r="140" spans="1:13" s="1059" customFormat="1" ht="20.100000000000001" customHeight="1">
      <c r="A140" s="1063" t="s">
        <v>1221</v>
      </c>
      <c r="B140" s="1139">
        <v>719</v>
      </c>
      <c r="C140" s="1139">
        <v>500</v>
      </c>
      <c r="D140" s="1139">
        <v>91</v>
      </c>
      <c r="E140" s="1139">
        <v>1106</v>
      </c>
      <c r="F140" s="1610"/>
      <c r="J140" s="1135"/>
      <c r="K140" s="1135"/>
      <c r="L140" s="1135"/>
      <c r="M140" s="1135"/>
    </row>
    <row r="141" spans="1:13" s="1059" customFormat="1" ht="20.100000000000001" customHeight="1">
      <c r="A141" s="1063" t="s">
        <v>1165</v>
      </c>
      <c r="B141" s="1139">
        <v>39</v>
      </c>
      <c r="C141" s="1139">
        <v>30</v>
      </c>
      <c r="D141" s="1139">
        <v>15</v>
      </c>
      <c r="E141" s="1139">
        <v>215</v>
      </c>
      <c r="F141" s="1610"/>
      <c r="J141" s="1135"/>
      <c r="K141" s="1135"/>
      <c r="L141" s="1135"/>
      <c r="M141" s="1135"/>
    </row>
    <row r="142" spans="1:13" s="1059" customFormat="1" ht="20.100000000000001" customHeight="1">
      <c r="A142" s="1063" t="s">
        <v>1220</v>
      </c>
      <c r="B142" s="1139">
        <v>69</v>
      </c>
      <c r="C142" s="1139">
        <v>29</v>
      </c>
      <c r="D142" s="1139">
        <v>12</v>
      </c>
      <c r="E142" s="1139">
        <v>86</v>
      </c>
      <c r="F142" s="1610"/>
      <c r="J142" s="1135"/>
      <c r="K142" s="1135"/>
      <c r="L142" s="1135"/>
      <c r="M142" s="1135"/>
    </row>
    <row r="143" spans="1:13" s="1059" customFormat="1" ht="20.100000000000001" customHeight="1">
      <c r="A143" s="1063" t="s">
        <v>1219</v>
      </c>
      <c r="B143" s="1139">
        <v>28</v>
      </c>
      <c r="C143" s="1139">
        <v>7</v>
      </c>
      <c r="D143" s="1139">
        <v>3</v>
      </c>
      <c r="E143" s="1139">
        <v>45</v>
      </c>
      <c r="F143" s="1610"/>
      <c r="J143" s="1135"/>
      <c r="K143" s="1135"/>
      <c r="L143" s="1135"/>
      <c r="M143" s="1135"/>
    </row>
    <row r="144" spans="1:13" s="1059" customFormat="1" ht="20.100000000000001" customHeight="1">
      <c r="A144" s="1063" t="s">
        <v>1218</v>
      </c>
      <c r="B144" s="1139">
        <v>3</v>
      </c>
      <c r="C144" s="1139">
        <v>9</v>
      </c>
      <c r="D144" s="1139">
        <v>0</v>
      </c>
      <c r="E144" s="1139">
        <v>44</v>
      </c>
      <c r="F144" s="1610"/>
      <c r="J144" s="1135"/>
      <c r="K144" s="1135"/>
      <c r="L144" s="1135"/>
      <c r="M144" s="1135"/>
    </row>
    <row r="145" spans="1:13" s="1059" customFormat="1" ht="20.100000000000001" customHeight="1">
      <c r="A145" s="1063" t="s">
        <v>1235</v>
      </c>
      <c r="B145" s="1139">
        <v>79</v>
      </c>
      <c r="C145" s="1139">
        <v>20</v>
      </c>
      <c r="D145" s="1139">
        <v>63</v>
      </c>
      <c r="E145" s="1139">
        <v>30</v>
      </c>
      <c r="F145" s="1610"/>
      <c r="J145" s="1135"/>
      <c r="K145" s="1135"/>
      <c r="L145" s="1135"/>
      <c r="M145" s="1135"/>
    </row>
    <row r="146" spans="1:13" s="1056" customFormat="1" ht="15" customHeight="1">
      <c r="A146" s="1162" t="s">
        <v>1233</v>
      </c>
      <c r="B146" s="1607"/>
      <c r="C146" s="1607"/>
      <c r="D146" s="1607"/>
      <c r="E146" s="1607"/>
    </row>
    <row r="147" spans="1:13" s="1056" customFormat="1" ht="15" customHeight="1">
      <c r="A147" s="1058" t="s">
        <v>1216</v>
      </c>
      <c r="B147" s="1074"/>
      <c r="C147" s="1074"/>
      <c r="D147" s="1074"/>
      <c r="E147" s="1074"/>
    </row>
    <row r="148" spans="1:13">
      <c r="A148" s="1058"/>
    </row>
    <row r="149" spans="1:13" ht="20.100000000000001" customHeight="1">
      <c r="A149" s="2425" t="s">
        <v>1234</v>
      </c>
      <c r="B149" s="2425"/>
      <c r="C149" s="2425"/>
      <c r="D149" s="2425"/>
      <c r="E149" s="2425"/>
    </row>
    <row r="150" spans="1:13" s="1059" customFormat="1" ht="15" customHeight="1">
      <c r="A150" s="2376" t="s">
        <v>1228</v>
      </c>
      <c r="B150" s="2444" t="s">
        <v>1227</v>
      </c>
      <c r="C150" s="2445"/>
      <c r="D150" s="2445"/>
      <c r="E150" s="2446"/>
    </row>
    <row r="151" spans="1:13" s="1059" customFormat="1" ht="39.950000000000003" customHeight="1">
      <c r="A151" s="2377"/>
      <c r="B151" s="1241" t="s">
        <v>1226</v>
      </c>
      <c r="C151" s="1232" t="s">
        <v>1225</v>
      </c>
      <c r="D151" s="1232" t="s">
        <v>1224</v>
      </c>
      <c r="E151" s="1231" t="s">
        <v>1223</v>
      </c>
    </row>
    <row r="152" spans="1:13" s="1059" customFormat="1" ht="20.100000000000001" customHeight="1">
      <c r="A152" s="1065" t="s">
        <v>1222</v>
      </c>
      <c r="B152" s="1606">
        <v>949</v>
      </c>
      <c r="C152" s="1606">
        <v>14</v>
      </c>
      <c r="D152" s="1606">
        <v>324</v>
      </c>
      <c r="E152" s="1606">
        <v>1772</v>
      </c>
      <c r="J152" s="1135"/>
      <c r="K152" s="1135"/>
      <c r="L152" s="1135"/>
      <c r="M152" s="1135"/>
    </row>
    <row r="153" spans="1:13" s="1059" customFormat="1" ht="20.100000000000001" customHeight="1">
      <c r="A153" s="1063" t="s">
        <v>1221</v>
      </c>
      <c r="B153" s="1498">
        <v>851</v>
      </c>
      <c r="C153" s="1498">
        <v>14</v>
      </c>
      <c r="D153" s="1498">
        <v>0</v>
      </c>
      <c r="E153" s="1498">
        <v>1521</v>
      </c>
      <c r="J153" s="1135"/>
      <c r="K153" s="1135"/>
      <c r="L153" s="1135"/>
      <c r="M153" s="1135"/>
    </row>
    <row r="154" spans="1:13" s="1059" customFormat="1" ht="20.100000000000001" customHeight="1">
      <c r="A154" s="1063" t="s">
        <v>1165</v>
      </c>
      <c r="B154" s="1498">
        <v>17</v>
      </c>
      <c r="C154" s="1498">
        <v>0</v>
      </c>
      <c r="D154" s="1498">
        <v>324</v>
      </c>
      <c r="E154" s="1498">
        <v>68</v>
      </c>
      <c r="J154" s="1135"/>
      <c r="K154" s="1135"/>
      <c r="L154" s="1135"/>
      <c r="M154" s="1135"/>
    </row>
    <row r="155" spans="1:13" s="1059" customFormat="1" ht="20.100000000000001" customHeight="1">
      <c r="A155" s="1063" t="s">
        <v>1220</v>
      </c>
      <c r="B155" s="1498">
        <v>58</v>
      </c>
      <c r="C155" s="1498">
        <v>0</v>
      </c>
      <c r="D155" s="1498">
        <v>0</v>
      </c>
      <c r="E155" s="1498">
        <v>108</v>
      </c>
      <c r="J155" s="1135"/>
      <c r="K155" s="1135"/>
      <c r="L155" s="1135"/>
      <c r="M155" s="1135"/>
    </row>
    <row r="156" spans="1:13" s="1059" customFormat="1" ht="20.100000000000001" customHeight="1">
      <c r="A156" s="1063" t="s">
        <v>1219</v>
      </c>
      <c r="B156" s="1498">
        <v>23</v>
      </c>
      <c r="C156" s="1498">
        <v>0</v>
      </c>
      <c r="D156" s="1498">
        <v>0</v>
      </c>
      <c r="E156" s="1498">
        <v>75</v>
      </c>
      <c r="J156" s="1135"/>
      <c r="K156" s="1135"/>
      <c r="L156" s="1135"/>
      <c r="M156" s="1135"/>
    </row>
    <row r="157" spans="1:13" s="1056" customFormat="1" ht="15" customHeight="1">
      <c r="A157" s="1162" t="s">
        <v>1233</v>
      </c>
      <c r="B157" s="1607"/>
      <c r="C157" s="1607"/>
      <c r="D157" s="1607"/>
      <c r="E157" s="1607"/>
    </row>
    <row r="158" spans="1:13" s="1056" customFormat="1" ht="15" customHeight="1">
      <c r="A158" s="1058" t="s">
        <v>1216</v>
      </c>
      <c r="B158" s="1074"/>
      <c r="C158" s="1074"/>
      <c r="D158" s="1074"/>
      <c r="E158" s="1074"/>
    </row>
    <row r="159" spans="1:13">
      <c r="A159" s="1058"/>
    </row>
    <row r="160" spans="1:13" ht="20.100000000000001" customHeight="1">
      <c r="A160" s="2425" t="s">
        <v>1232</v>
      </c>
      <c r="B160" s="2425"/>
      <c r="C160" s="2425"/>
      <c r="D160" s="2425"/>
      <c r="E160" s="2425"/>
    </row>
    <row r="161" spans="1:13" s="1059" customFormat="1" ht="15" customHeight="1">
      <c r="A161" s="2376" t="s">
        <v>1228</v>
      </c>
      <c r="B161" s="2444" t="s">
        <v>1231</v>
      </c>
      <c r="C161" s="2445"/>
      <c r="D161" s="2445"/>
      <c r="E161" s="2446"/>
    </row>
    <row r="162" spans="1:13" s="1059" customFormat="1" ht="39.950000000000003" customHeight="1">
      <c r="A162" s="2377"/>
      <c r="B162" s="1241" t="s">
        <v>1226</v>
      </c>
      <c r="C162" s="1232" t="s">
        <v>1225</v>
      </c>
      <c r="D162" s="1232" t="s">
        <v>1224</v>
      </c>
      <c r="E162" s="1231" t="s">
        <v>1223</v>
      </c>
    </row>
    <row r="163" spans="1:13" s="1059" customFormat="1" ht="20.100000000000001" customHeight="1">
      <c r="A163" s="1065" t="s">
        <v>1222</v>
      </c>
      <c r="B163" s="1606">
        <v>153</v>
      </c>
      <c r="C163" s="1606">
        <v>28</v>
      </c>
      <c r="D163" s="1606">
        <v>5</v>
      </c>
      <c r="E163" s="1606">
        <v>594</v>
      </c>
      <c r="F163" s="1609"/>
    </row>
    <row r="164" spans="1:13" s="1059" customFormat="1" ht="20.100000000000001" customHeight="1">
      <c r="A164" s="1063" t="s">
        <v>1221</v>
      </c>
      <c r="B164" s="1498">
        <v>88</v>
      </c>
      <c r="C164" s="1498">
        <v>16</v>
      </c>
      <c r="D164" s="1498">
        <v>3</v>
      </c>
      <c r="E164" s="1498">
        <v>423</v>
      </c>
      <c r="F164" s="1608"/>
    </row>
    <row r="165" spans="1:13" s="1059" customFormat="1" ht="20.100000000000001" customHeight="1">
      <c r="A165" s="1063" t="s">
        <v>1165</v>
      </c>
      <c r="B165" s="1498">
        <v>30</v>
      </c>
      <c r="C165" s="1498">
        <v>4</v>
      </c>
      <c r="D165" s="1498">
        <v>2</v>
      </c>
      <c r="E165" s="1498">
        <v>110</v>
      </c>
      <c r="F165" s="1608"/>
    </row>
    <row r="166" spans="1:13" s="1059" customFormat="1" ht="20.100000000000001" customHeight="1">
      <c r="A166" s="1063" t="s">
        <v>1220</v>
      </c>
      <c r="B166" s="1498">
        <v>5</v>
      </c>
      <c r="C166" s="1498">
        <v>0</v>
      </c>
      <c r="D166" s="1498">
        <v>0</v>
      </c>
      <c r="E166" s="1498">
        <v>3</v>
      </c>
      <c r="F166" s="1608"/>
    </row>
    <row r="167" spans="1:13" s="1059" customFormat="1" ht="20.100000000000001" customHeight="1">
      <c r="A167" s="1063" t="s">
        <v>1219</v>
      </c>
      <c r="B167" s="1498">
        <v>30</v>
      </c>
      <c r="C167" s="1498">
        <v>7</v>
      </c>
      <c r="D167" s="1498">
        <v>0</v>
      </c>
      <c r="E167" s="1498">
        <v>21</v>
      </c>
    </row>
    <row r="168" spans="1:13" s="1059" customFormat="1" ht="20.100000000000001" customHeight="1">
      <c r="A168" s="1063" t="s">
        <v>1218</v>
      </c>
      <c r="B168" s="1498">
        <v>0</v>
      </c>
      <c r="C168" s="1498">
        <v>1</v>
      </c>
      <c r="D168" s="1498">
        <v>0</v>
      </c>
      <c r="E168" s="1498">
        <v>37</v>
      </c>
    </row>
    <row r="169" spans="1:13" s="1056" customFormat="1" ht="15" customHeight="1">
      <c r="A169" s="1162" t="s">
        <v>1217</v>
      </c>
      <c r="B169" s="1607"/>
      <c r="C169" s="1607"/>
      <c r="D169" s="1607"/>
      <c r="E169" s="1607"/>
    </row>
    <row r="170" spans="1:13" s="1056" customFormat="1" ht="15" customHeight="1">
      <c r="A170" s="1058" t="s">
        <v>1216</v>
      </c>
      <c r="B170" s="1074"/>
      <c r="C170" s="1074"/>
      <c r="D170" s="1074"/>
      <c r="E170" s="1074"/>
    </row>
    <row r="171" spans="1:13">
      <c r="A171" s="1058"/>
    </row>
    <row r="172" spans="1:13" ht="20.100000000000001" customHeight="1">
      <c r="A172" s="2425" t="s">
        <v>1230</v>
      </c>
      <c r="B172" s="2425"/>
      <c r="C172" s="2425"/>
      <c r="D172" s="2425"/>
      <c r="E172" s="2425"/>
    </row>
    <row r="173" spans="1:13" s="1059" customFormat="1" ht="15" customHeight="1">
      <c r="A173" s="2376" t="s">
        <v>1228</v>
      </c>
      <c r="B173" s="2444" t="s">
        <v>1227</v>
      </c>
      <c r="C173" s="2445"/>
      <c r="D173" s="2445"/>
      <c r="E173" s="2446"/>
    </row>
    <row r="174" spans="1:13" s="1059" customFormat="1" ht="39.950000000000003" customHeight="1">
      <c r="A174" s="2377"/>
      <c r="B174" s="1241" t="s">
        <v>1226</v>
      </c>
      <c r="C174" s="1232" t="s">
        <v>1225</v>
      </c>
      <c r="D174" s="1232" t="s">
        <v>1224</v>
      </c>
      <c r="E174" s="1231" t="s">
        <v>1223</v>
      </c>
    </row>
    <row r="175" spans="1:13" s="1059" customFormat="1" ht="20.100000000000001" customHeight="1">
      <c r="A175" s="1065" t="s">
        <v>1222</v>
      </c>
      <c r="B175" s="1606">
        <v>140</v>
      </c>
      <c r="C175" s="1606">
        <v>80</v>
      </c>
      <c r="D175" s="1606">
        <v>23</v>
      </c>
      <c r="E175" s="1606">
        <v>598</v>
      </c>
      <c r="F175" s="1609"/>
      <c r="J175" s="1135"/>
      <c r="K175" s="1135"/>
      <c r="L175" s="1135"/>
      <c r="M175" s="1135"/>
    </row>
    <row r="176" spans="1:13" s="1059" customFormat="1" ht="20.100000000000001" customHeight="1">
      <c r="A176" s="1063" t="s">
        <v>1221</v>
      </c>
      <c r="B176" s="1498">
        <v>82</v>
      </c>
      <c r="C176" s="1498">
        <v>54</v>
      </c>
      <c r="D176" s="1498">
        <v>9</v>
      </c>
      <c r="E176" s="1498">
        <v>494</v>
      </c>
      <c r="F176" s="1608"/>
      <c r="J176" s="1135"/>
      <c r="K176" s="1135"/>
      <c r="L176" s="1135"/>
      <c r="M176" s="1135"/>
    </row>
    <row r="177" spans="1:13" s="1059" customFormat="1" ht="20.100000000000001" customHeight="1">
      <c r="A177" s="1063" t="s">
        <v>1165</v>
      </c>
      <c r="B177" s="1498">
        <v>6</v>
      </c>
      <c r="C177" s="1498">
        <v>4</v>
      </c>
      <c r="D177" s="1498">
        <v>2</v>
      </c>
      <c r="E177" s="1498">
        <v>58</v>
      </c>
      <c r="F177" s="1608"/>
      <c r="J177" s="1135"/>
      <c r="K177" s="1135"/>
      <c r="L177" s="1135"/>
      <c r="M177" s="1135"/>
    </row>
    <row r="178" spans="1:13" s="1059" customFormat="1" ht="20.100000000000001" customHeight="1">
      <c r="A178" s="1063" t="s">
        <v>1220</v>
      </c>
      <c r="B178" s="1498">
        <v>39</v>
      </c>
      <c r="C178" s="1498">
        <v>15</v>
      </c>
      <c r="D178" s="1498">
        <v>9</v>
      </c>
      <c r="E178" s="1498">
        <v>37</v>
      </c>
      <c r="F178" s="1608"/>
      <c r="J178" s="1135"/>
      <c r="K178" s="1135"/>
      <c r="L178" s="1135"/>
      <c r="M178" s="1135"/>
    </row>
    <row r="179" spans="1:13" s="1059" customFormat="1" ht="20.100000000000001" customHeight="1">
      <c r="A179" s="1063" t="s">
        <v>1219</v>
      </c>
      <c r="B179" s="1498">
        <v>10</v>
      </c>
      <c r="C179" s="1498">
        <v>5</v>
      </c>
      <c r="D179" s="1498">
        <v>3</v>
      </c>
      <c r="E179" s="1498">
        <v>9</v>
      </c>
      <c r="J179" s="1135"/>
      <c r="K179" s="1135"/>
      <c r="L179" s="1135"/>
      <c r="M179" s="1135"/>
    </row>
    <row r="180" spans="1:13" s="1059" customFormat="1" ht="20.100000000000001" customHeight="1">
      <c r="A180" s="1063" t="s">
        <v>1218</v>
      </c>
      <c r="B180" s="1498">
        <v>3</v>
      </c>
      <c r="C180" s="1498">
        <v>2</v>
      </c>
      <c r="D180" s="1498">
        <v>0</v>
      </c>
      <c r="E180" s="1498">
        <v>0</v>
      </c>
      <c r="J180" s="1135"/>
      <c r="K180" s="1135"/>
      <c r="L180" s="1135"/>
      <c r="M180" s="1135"/>
    </row>
    <row r="181" spans="1:13" s="1056" customFormat="1" ht="15" customHeight="1">
      <c r="A181" s="1162" t="s">
        <v>1217</v>
      </c>
      <c r="B181" s="1607"/>
      <c r="C181" s="1607"/>
      <c r="D181" s="1607"/>
      <c r="E181" s="1607"/>
    </row>
    <row r="182" spans="1:13" s="1056" customFormat="1" ht="15" customHeight="1">
      <c r="A182" s="1058" t="s">
        <v>1216</v>
      </c>
      <c r="B182" s="1074"/>
      <c r="C182" s="1074"/>
      <c r="D182" s="1074"/>
      <c r="E182" s="1074"/>
    </row>
    <row r="183" spans="1:13">
      <c r="A183" s="1058"/>
    </row>
    <row r="184" spans="1:13" ht="20.100000000000001" customHeight="1">
      <c r="A184" s="2425" t="s">
        <v>1229</v>
      </c>
      <c r="B184" s="2425"/>
      <c r="C184" s="2425"/>
      <c r="D184" s="2425"/>
      <c r="E184" s="2425"/>
    </row>
    <row r="185" spans="1:13" ht="15" customHeight="1">
      <c r="A185" s="2376" t="s">
        <v>1228</v>
      </c>
      <c r="B185" s="2444" t="s">
        <v>1227</v>
      </c>
      <c r="C185" s="2445"/>
      <c r="D185" s="2445"/>
      <c r="E185" s="2446"/>
    </row>
    <row r="186" spans="1:13" ht="39.950000000000003" customHeight="1">
      <c r="A186" s="2377"/>
      <c r="B186" s="1241" t="s">
        <v>1226</v>
      </c>
      <c r="C186" s="1232" t="s">
        <v>1225</v>
      </c>
      <c r="D186" s="1232" t="s">
        <v>1224</v>
      </c>
      <c r="E186" s="1231" t="s">
        <v>1223</v>
      </c>
    </row>
    <row r="187" spans="1:13" ht="20.100000000000001" customHeight="1">
      <c r="A187" s="1065" t="s">
        <v>1222</v>
      </c>
      <c r="B187" s="1606">
        <v>154</v>
      </c>
      <c r="C187" s="1606">
        <v>185</v>
      </c>
      <c r="D187" s="1606">
        <v>23</v>
      </c>
      <c r="E187" s="1606">
        <v>589</v>
      </c>
      <c r="J187" s="1399"/>
      <c r="K187" s="1399"/>
      <c r="L187" s="1399"/>
      <c r="M187" s="1399"/>
    </row>
    <row r="188" spans="1:13" ht="20.100000000000001" customHeight="1">
      <c r="A188" s="1063" t="s">
        <v>1221</v>
      </c>
      <c r="B188" s="1498">
        <v>72</v>
      </c>
      <c r="C188" s="1498">
        <v>118</v>
      </c>
      <c r="D188" s="1498">
        <v>14</v>
      </c>
      <c r="E188" s="1498">
        <v>408</v>
      </c>
      <c r="J188" s="1399"/>
      <c r="K188" s="1399"/>
      <c r="L188" s="1399"/>
      <c r="M188" s="1399"/>
    </row>
    <row r="189" spans="1:13" ht="20.100000000000001" customHeight="1">
      <c r="A189" s="1063" t="s">
        <v>1165</v>
      </c>
      <c r="B189" s="1498">
        <v>28</v>
      </c>
      <c r="C189" s="1498">
        <v>7</v>
      </c>
      <c r="D189" s="1498">
        <v>0</v>
      </c>
      <c r="E189" s="1498">
        <v>59</v>
      </c>
      <c r="J189" s="1399"/>
      <c r="K189" s="1399"/>
      <c r="L189" s="1399"/>
      <c r="M189" s="1399"/>
    </row>
    <row r="190" spans="1:13" ht="20.100000000000001" customHeight="1">
      <c r="A190" s="1063" t="s">
        <v>1220</v>
      </c>
      <c r="B190" s="1498">
        <v>17</v>
      </c>
      <c r="C190" s="1498">
        <v>38</v>
      </c>
      <c r="D190" s="1498">
        <v>5</v>
      </c>
      <c r="E190" s="1498">
        <v>47</v>
      </c>
      <c r="J190" s="1399"/>
      <c r="K190" s="1399"/>
      <c r="L190" s="1399"/>
      <c r="M190" s="1399"/>
    </row>
    <row r="191" spans="1:13" ht="20.100000000000001" customHeight="1">
      <c r="A191" s="1063" t="s">
        <v>1219</v>
      </c>
      <c r="B191" s="1498">
        <v>28</v>
      </c>
      <c r="C191" s="1498">
        <v>19</v>
      </c>
      <c r="D191" s="1498">
        <v>4</v>
      </c>
      <c r="E191" s="1498">
        <v>41</v>
      </c>
      <c r="J191" s="1399"/>
      <c r="K191" s="1399"/>
      <c r="L191" s="1399"/>
      <c r="M191" s="1399"/>
    </row>
    <row r="192" spans="1:13" ht="20.100000000000001" customHeight="1">
      <c r="A192" s="1063" t="s">
        <v>1218</v>
      </c>
      <c r="B192" s="1498">
        <v>9</v>
      </c>
      <c r="C192" s="1498">
        <v>3</v>
      </c>
      <c r="D192" s="1498">
        <v>0</v>
      </c>
      <c r="E192" s="1498">
        <v>34</v>
      </c>
      <c r="J192" s="1399"/>
      <c r="K192" s="1399"/>
      <c r="L192" s="1399"/>
      <c r="M192" s="1399"/>
    </row>
    <row r="193" spans="1:5" ht="15" customHeight="1">
      <c r="A193" s="1162" t="s">
        <v>1217</v>
      </c>
      <c r="B193" s="1218"/>
      <c r="C193" s="1218"/>
      <c r="D193" s="1218"/>
      <c r="E193" s="1218"/>
    </row>
    <row r="194" spans="1:5" ht="15" customHeight="1">
      <c r="A194" s="1058" t="s">
        <v>1216</v>
      </c>
    </row>
    <row r="195" spans="1:5">
      <c r="A195" s="1058"/>
    </row>
    <row r="196" spans="1:5">
      <c r="A196" s="1058"/>
    </row>
    <row r="197" spans="1:5">
      <c r="A197" s="1058"/>
    </row>
    <row r="198" spans="1:5">
      <c r="A198" s="1058"/>
    </row>
    <row r="199" spans="1:5">
      <c r="A199" s="1058"/>
    </row>
    <row r="200" spans="1:5">
      <c r="A200" s="1058"/>
    </row>
  </sheetData>
  <protectedRanges>
    <protectedRange sqref="C45:C50" name="Range1"/>
    <protectedRange sqref="C57:C63" name="Range1_1"/>
  </protectedRanges>
  <mergeCells count="29">
    <mergeCell ref="A124:E124"/>
    <mergeCell ref="A125:A126"/>
    <mergeCell ref="B125:E125"/>
    <mergeCell ref="B137:E137"/>
    <mergeCell ref="A136:E136"/>
    <mergeCell ref="A137:A138"/>
    <mergeCell ref="A184:E184"/>
    <mergeCell ref="A185:A186"/>
    <mergeCell ref="B185:E185"/>
    <mergeCell ref="A149:E149"/>
    <mergeCell ref="A150:A151"/>
    <mergeCell ref="B150:E150"/>
    <mergeCell ref="A172:E172"/>
    <mergeCell ref="A173:A174"/>
    <mergeCell ref="B173:E173"/>
    <mergeCell ref="A160:E160"/>
    <mergeCell ref="A161:A162"/>
    <mergeCell ref="B161:E161"/>
    <mergeCell ref="A113:A114"/>
    <mergeCell ref="B113:E113"/>
    <mergeCell ref="A4:C4"/>
    <mergeCell ref="A2:E2"/>
    <mergeCell ref="A88:E88"/>
    <mergeCell ref="A89:A90"/>
    <mergeCell ref="B101:E101"/>
    <mergeCell ref="A112:E112"/>
    <mergeCell ref="B89:E89"/>
    <mergeCell ref="A100:E100"/>
    <mergeCell ref="A101:A102"/>
  </mergeCells>
  <pageMargins left="0.7" right="0.7" top="0.75" bottom="0.56999999999999995" header="0.3" footer="0.3"/>
  <pageSetup paperSize="9" scale="82" orientation="portrait" r:id="rId1"/>
  <headerFooter>
    <oddFooter>&amp;C&amp;P</oddFooter>
  </headerFooter>
  <rowBreaks count="7" manualBreakCount="7">
    <brk id="13" max="4" man="1"/>
    <brk id="37" max="4" man="1"/>
    <brk id="62" max="4" man="1"/>
    <brk id="87" max="4" man="1"/>
    <brk id="111" max="4" man="1"/>
    <brk id="135" max="4" man="1"/>
    <brk id="159" max="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463"/>
  <sheetViews>
    <sheetView view="pageBreakPreview" topLeftCell="A109" zoomScale="90" zoomScaleSheetLayoutView="90" workbookViewId="0">
      <selection activeCell="I9" sqref="I9"/>
    </sheetView>
  </sheetViews>
  <sheetFormatPr defaultRowHeight="15"/>
  <cols>
    <col min="1" max="1" width="45.7109375" style="1055" customWidth="1"/>
    <col min="2" max="5" width="11.7109375" style="1055" customWidth="1"/>
    <col min="6" max="6" width="10.140625" style="1295" customWidth="1"/>
    <col min="7" max="7" width="10" style="1295" customWidth="1"/>
    <col min="8" max="16384" width="9.140625" style="1295"/>
  </cols>
  <sheetData>
    <row r="1" spans="1:5" ht="24.95" customHeight="1">
      <c r="A1" s="1329" t="s">
        <v>1408</v>
      </c>
    </row>
    <row r="2" spans="1:5" ht="249.95" customHeight="1">
      <c r="A2" s="2409" t="s">
        <v>1407</v>
      </c>
      <c r="B2" s="2409"/>
      <c r="C2" s="2409"/>
      <c r="D2" s="2409"/>
      <c r="E2" s="2409"/>
    </row>
    <row r="4" spans="1:5" ht="20.100000000000001" customHeight="1">
      <c r="A4" s="1221" t="s">
        <v>1406</v>
      </c>
      <c r="B4" s="1221"/>
      <c r="C4" s="1221"/>
      <c r="D4" s="1221"/>
      <c r="E4" s="1108"/>
    </row>
    <row r="5" spans="1:5" s="1298" customFormat="1" ht="20.100000000000001" customHeight="1">
      <c r="A5" s="1094" t="s">
        <v>928</v>
      </c>
      <c r="B5" s="1094">
        <v>2008</v>
      </c>
      <c r="C5" s="1093">
        <v>2009</v>
      </c>
      <c r="D5" s="1415" t="s">
        <v>620</v>
      </c>
      <c r="E5" s="1415" t="s">
        <v>619</v>
      </c>
    </row>
    <row r="6" spans="1:5" s="1298" customFormat="1" ht="20.100000000000001" customHeight="1">
      <c r="A6" s="1185" t="s">
        <v>1023</v>
      </c>
      <c r="B6" s="1693">
        <v>2.37345749438443</v>
      </c>
      <c r="C6" s="1693">
        <v>2.8770728463727089</v>
      </c>
      <c r="D6" s="1697">
        <v>2.7144830043781125</v>
      </c>
      <c r="E6" s="1697">
        <v>2.5579773522376938</v>
      </c>
    </row>
    <row r="7" spans="1:5" s="1298" customFormat="1" ht="20.100000000000001" customHeight="1">
      <c r="A7" s="1185" t="s">
        <v>1022</v>
      </c>
      <c r="B7" s="1693">
        <v>5.7241715542608649</v>
      </c>
      <c r="C7" s="1693">
        <v>5.1977833816226005</v>
      </c>
      <c r="D7" s="1697">
        <v>5.3918379014667748</v>
      </c>
      <c r="E7" s="1697">
        <v>6.1683456796704714</v>
      </c>
    </row>
    <row r="8" spans="1:5" s="1298" customFormat="1" ht="20.100000000000001" customHeight="1">
      <c r="A8" s="1185" t="s">
        <v>1021</v>
      </c>
      <c r="B8" s="1693">
        <v>4.0122082421359941</v>
      </c>
      <c r="C8" s="1693">
        <v>5.214710912609517</v>
      </c>
      <c r="D8" s="1697">
        <v>4.9367505737371946</v>
      </c>
      <c r="E8" s="1697">
        <v>4.5971459769443532</v>
      </c>
    </row>
    <row r="9" spans="1:5" s="1298" customFormat="1" ht="20.100000000000001" customHeight="1">
      <c r="A9" s="1185" t="s">
        <v>932</v>
      </c>
      <c r="B9" s="1693">
        <v>1.355250487403197</v>
      </c>
      <c r="C9" s="1693">
        <v>1.9518116917231698</v>
      </c>
      <c r="D9" s="1697">
        <v>1.8217845160714219</v>
      </c>
      <c r="E9" s="1697">
        <v>1.5985419714076552</v>
      </c>
    </row>
    <row r="10" spans="1:5" s="1298" customFormat="1" ht="20.100000000000001" customHeight="1">
      <c r="A10" s="1185" t="s">
        <v>931</v>
      </c>
      <c r="B10" s="1498">
        <v>4879.394380453693</v>
      </c>
      <c r="C10" s="1498">
        <v>5106.1159823878033</v>
      </c>
      <c r="D10" s="1696">
        <v>5541.9543197019684</v>
      </c>
      <c r="E10" s="1605">
        <v>6016.1724203731037</v>
      </c>
    </row>
    <row r="11" spans="1:5" s="1297" customFormat="1" ht="15" customHeight="1">
      <c r="A11" s="2441" t="s">
        <v>73</v>
      </c>
      <c r="B11" s="2441"/>
      <c r="C11" s="2441"/>
      <c r="D11" s="2441"/>
      <c r="E11" s="1058"/>
    </row>
    <row r="12" spans="1:5" s="1297" customFormat="1" ht="15" customHeight="1">
      <c r="A12" s="1058" t="s">
        <v>601</v>
      </c>
      <c r="B12" s="1309"/>
      <c r="C12" s="1309"/>
      <c r="D12" s="1309"/>
      <c r="E12" s="1074"/>
    </row>
    <row r="13" spans="1:5" s="1297" customFormat="1" ht="15" customHeight="1">
      <c r="A13" s="1058"/>
      <c r="B13" s="1309"/>
      <c r="C13" s="1309"/>
      <c r="D13" s="1309"/>
      <c r="E13" s="1074"/>
    </row>
    <row r="14" spans="1:5" ht="20.100000000000001" customHeight="1">
      <c r="A14" s="1695" t="s">
        <v>1405</v>
      </c>
      <c r="B14" s="1695"/>
      <c r="C14" s="1695"/>
      <c r="D14" s="1695"/>
      <c r="E14" s="1694"/>
    </row>
    <row r="15" spans="1:5" s="1298" customFormat="1" ht="20.100000000000001" customHeight="1">
      <c r="A15" s="1094" t="s">
        <v>1404</v>
      </c>
      <c r="B15" s="1094">
        <v>2009</v>
      </c>
      <c r="C15" s="1093">
        <v>2010</v>
      </c>
      <c r="D15" s="1093">
        <v>2011</v>
      </c>
      <c r="E15" s="1096"/>
    </row>
    <row r="16" spans="1:5" s="1298" customFormat="1" ht="20.100000000000001" customHeight="1">
      <c r="A16" s="1691" t="s">
        <v>1403</v>
      </c>
      <c r="B16" s="1622">
        <v>1.8</v>
      </c>
      <c r="C16" s="1622">
        <v>2.1</v>
      </c>
      <c r="D16" s="1622">
        <v>2.4</v>
      </c>
      <c r="E16" s="1096"/>
    </row>
    <row r="17" spans="1:7" s="1298" customFormat="1" ht="20.100000000000001" customHeight="1">
      <c r="A17" s="1691" t="s">
        <v>1402</v>
      </c>
      <c r="B17" s="1622">
        <v>1.3</v>
      </c>
      <c r="C17" s="1693">
        <v>1.5</v>
      </c>
      <c r="D17" s="1693">
        <v>1.6</v>
      </c>
      <c r="E17" s="1096"/>
    </row>
    <row r="18" spans="1:7" s="1298" customFormat="1" ht="20.100000000000001" customHeight="1">
      <c r="A18" s="1185" t="s">
        <v>1401</v>
      </c>
      <c r="B18" s="1690">
        <v>332.25340947909643</v>
      </c>
      <c r="C18" s="1690">
        <v>339.10212038880741</v>
      </c>
      <c r="D18" s="1692">
        <v>333.29694519189786</v>
      </c>
      <c r="E18" s="1096"/>
    </row>
    <row r="19" spans="1:7" s="1298" customFormat="1" ht="20.100000000000001" customHeight="1">
      <c r="A19" s="1691" t="s">
        <v>1400</v>
      </c>
      <c r="B19" s="1690">
        <v>369.53870207678227</v>
      </c>
      <c r="C19" s="1689">
        <v>377.63117371006547</v>
      </c>
      <c r="D19" s="1688">
        <v>370</v>
      </c>
      <c r="E19" s="1096"/>
    </row>
    <row r="20" spans="1:7" s="1297" customFormat="1" ht="15" customHeight="1">
      <c r="A20" s="2441" t="s">
        <v>73</v>
      </c>
      <c r="B20" s="2441"/>
      <c r="C20" s="2441"/>
      <c r="D20" s="2441"/>
      <c r="E20" s="1074"/>
    </row>
    <row r="21" spans="1:7" s="1297" customFormat="1" ht="15" customHeight="1">
      <c r="A21" s="1105" t="s">
        <v>1399</v>
      </c>
      <c r="B21" s="1105"/>
      <c r="C21" s="1105"/>
      <c r="D21" s="1105"/>
      <c r="E21" s="1105"/>
    </row>
    <row r="22" spans="1:7" s="1297" customFormat="1" ht="15" customHeight="1">
      <c r="A22" s="1105"/>
      <c r="B22" s="1058"/>
      <c r="C22" s="1058"/>
      <c r="D22" s="1058"/>
      <c r="E22" s="1074"/>
    </row>
    <row r="23" spans="1:7" ht="20.100000000000001" customHeight="1">
      <c r="A23" s="1072" t="s">
        <v>1398</v>
      </c>
      <c r="B23" s="1072"/>
      <c r="C23" s="1072"/>
      <c r="D23" s="1072"/>
      <c r="E23" s="1072"/>
    </row>
    <row r="24" spans="1:7" s="1298" customFormat="1" ht="27" customHeight="1">
      <c r="A24" s="1094" t="s">
        <v>1397</v>
      </c>
      <c r="B24" s="1094">
        <v>2008</v>
      </c>
      <c r="C24" s="1094">
        <v>2009</v>
      </c>
      <c r="D24" s="1094">
        <v>2010</v>
      </c>
      <c r="E24" s="1094">
        <v>2011</v>
      </c>
    </row>
    <row r="25" spans="1:7" s="1298" customFormat="1" ht="27" customHeight="1">
      <c r="A25" s="1065" t="s">
        <v>1396</v>
      </c>
      <c r="B25" s="1304">
        <v>561748</v>
      </c>
      <c r="C25" s="1304">
        <v>675026</v>
      </c>
      <c r="D25" s="1304">
        <v>743049</v>
      </c>
      <c r="E25" s="1304">
        <v>785076</v>
      </c>
    </row>
    <row r="26" spans="1:7" s="1298" customFormat="1" ht="27" customHeight="1">
      <c r="A26" s="1682" t="s">
        <v>1395</v>
      </c>
      <c r="B26" s="1498">
        <v>3768</v>
      </c>
      <c r="C26" s="1498">
        <v>5141</v>
      </c>
      <c r="D26" s="1498">
        <v>6176</v>
      </c>
      <c r="E26" s="1498">
        <v>7009</v>
      </c>
      <c r="F26" s="1647"/>
    </row>
    <row r="27" spans="1:7" s="1298" customFormat="1" ht="27" customHeight="1">
      <c r="A27" s="1682" t="s">
        <v>1376</v>
      </c>
      <c r="B27" s="1498">
        <v>494013</v>
      </c>
      <c r="C27" s="1498">
        <v>592970</v>
      </c>
      <c r="D27" s="1498">
        <v>652017</v>
      </c>
      <c r="E27" s="1498">
        <v>687901</v>
      </c>
    </row>
    <row r="28" spans="1:7" s="1298" customFormat="1" ht="27" customHeight="1">
      <c r="A28" s="1682" t="s">
        <v>1394</v>
      </c>
      <c r="B28" s="1498">
        <v>10790</v>
      </c>
      <c r="C28" s="1498">
        <v>13948</v>
      </c>
      <c r="D28" s="1498">
        <v>15220</v>
      </c>
      <c r="E28" s="1498">
        <v>17380</v>
      </c>
    </row>
    <row r="29" spans="1:7" s="1298" customFormat="1" ht="27" customHeight="1">
      <c r="A29" s="1682" t="s">
        <v>1393</v>
      </c>
      <c r="B29" s="1498">
        <v>31861</v>
      </c>
      <c r="C29" s="1498">
        <v>37545</v>
      </c>
      <c r="D29" s="1498">
        <v>42115</v>
      </c>
      <c r="E29" s="1498">
        <v>43873</v>
      </c>
    </row>
    <row r="30" spans="1:7" s="1298" customFormat="1" ht="27" customHeight="1">
      <c r="A30" s="1682" t="s">
        <v>1371</v>
      </c>
      <c r="B30" s="1498">
        <v>21316</v>
      </c>
      <c r="C30" s="1498">
        <v>25422</v>
      </c>
      <c r="D30" s="1498">
        <v>27521</v>
      </c>
      <c r="E30" s="1498">
        <v>28913</v>
      </c>
    </row>
    <row r="31" spans="1:7" s="1298" customFormat="1" ht="27" customHeight="1">
      <c r="A31" s="1305" t="s">
        <v>11</v>
      </c>
      <c r="B31" s="1304">
        <v>386853</v>
      </c>
      <c r="C31" s="1304">
        <v>471502</v>
      </c>
      <c r="D31" s="1304">
        <v>521270</v>
      </c>
      <c r="E31" s="1304">
        <v>554196</v>
      </c>
      <c r="F31" s="1687" t="s">
        <v>11</v>
      </c>
      <c r="G31" s="1686">
        <f>E31</f>
        <v>554196</v>
      </c>
    </row>
    <row r="32" spans="1:7" s="1298" customFormat="1" ht="27" customHeight="1">
      <c r="A32" s="1682" t="s">
        <v>1395</v>
      </c>
      <c r="B32" s="1664">
        <v>2778</v>
      </c>
      <c r="C32" s="1664">
        <v>3906</v>
      </c>
      <c r="D32" s="1664">
        <v>4716</v>
      </c>
      <c r="E32" s="1664">
        <v>5488</v>
      </c>
      <c r="F32" s="1687" t="s">
        <v>12</v>
      </c>
      <c r="G32" s="1686">
        <f>E37</f>
        <v>201687</v>
      </c>
    </row>
    <row r="33" spans="1:7" s="1298" customFormat="1" ht="27" customHeight="1">
      <c r="A33" s="1682" t="s">
        <v>1376</v>
      </c>
      <c r="B33" s="1664">
        <v>338799</v>
      </c>
      <c r="C33" s="1664">
        <v>411732</v>
      </c>
      <c r="D33" s="1664">
        <v>454958</v>
      </c>
      <c r="E33" s="1664">
        <v>482889</v>
      </c>
      <c r="F33" s="1687" t="s">
        <v>207</v>
      </c>
      <c r="G33" s="1686">
        <f>E43</f>
        <v>29193</v>
      </c>
    </row>
    <row r="34" spans="1:7" s="1298" customFormat="1" ht="27" customHeight="1">
      <c r="A34" s="1682" t="s">
        <v>1394</v>
      </c>
      <c r="B34" s="1664">
        <v>8290</v>
      </c>
      <c r="C34" s="1664">
        <v>11020</v>
      </c>
      <c r="D34" s="1664">
        <v>12118</v>
      </c>
      <c r="E34" s="1664">
        <v>14050</v>
      </c>
    </row>
    <row r="35" spans="1:7" s="1298" customFormat="1" ht="27" customHeight="1">
      <c r="A35" s="1682" t="s">
        <v>1393</v>
      </c>
      <c r="B35" s="1664">
        <v>19971</v>
      </c>
      <c r="C35" s="1664">
        <v>24288</v>
      </c>
      <c r="D35" s="1664">
        <v>27379</v>
      </c>
      <c r="E35" s="1664">
        <v>28670</v>
      </c>
    </row>
    <row r="36" spans="1:7" s="1298" customFormat="1" ht="27" customHeight="1">
      <c r="A36" s="1682" t="s">
        <v>1371</v>
      </c>
      <c r="B36" s="1664">
        <v>17015</v>
      </c>
      <c r="C36" s="1664">
        <v>20556</v>
      </c>
      <c r="D36" s="1664">
        <v>22099</v>
      </c>
      <c r="E36" s="1664">
        <v>23099</v>
      </c>
    </row>
    <row r="37" spans="1:7" s="1298" customFormat="1" ht="27" customHeight="1">
      <c r="A37" s="1305" t="s">
        <v>12</v>
      </c>
      <c r="B37" s="1304">
        <v>154110</v>
      </c>
      <c r="C37" s="1304">
        <v>180032</v>
      </c>
      <c r="D37" s="1304">
        <v>194821</v>
      </c>
      <c r="E37" s="1304">
        <v>201687</v>
      </c>
    </row>
    <row r="38" spans="1:7" s="1298" customFormat="1" ht="27" customHeight="1">
      <c r="A38" s="1682" t="s">
        <v>1395</v>
      </c>
      <c r="B38" s="1664">
        <v>928</v>
      </c>
      <c r="C38" s="1664">
        <v>1139</v>
      </c>
      <c r="D38" s="1664">
        <v>1321</v>
      </c>
      <c r="E38" s="1664">
        <v>1352</v>
      </c>
    </row>
    <row r="39" spans="1:7" s="1298" customFormat="1" ht="27" customHeight="1">
      <c r="A39" s="1682" t="s">
        <v>1376</v>
      </c>
      <c r="B39" s="1664">
        <v>138593</v>
      </c>
      <c r="C39" s="1664">
        <v>162540</v>
      </c>
      <c r="D39" s="1664">
        <v>175845</v>
      </c>
      <c r="E39" s="1664">
        <v>182515</v>
      </c>
    </row>
    <row r="40" spans="1:7" s="1298" customFormat="1" ht="27" customHeight="1">
      <c r="A40" s="1682" t="s">
        <v>1394</v>
      </c>
      <c r="B40" s="1664">
        <v>2145</v>
      </c>
      <c r="C40" s="1664">
        <v>2508</v>
      </c>
      <c r="D40" s="1664">
        <v>2613</v>
      </c>
      <c r="E40" s="1664">
        <v>2666</v>
      </c>
    </row>
    <row r="41" spans="1:7" s="1298" customFormat="1" ht="27" customHeight="1">
      <c r="A41" s="1682" t="s">
        <v>1393</v>
      </c>
      <c r="B41" s="1664">
        <v>8897</v>
      </c>
      <c r="C41" s="1664">
        <v>9859</v>
      </c>
      <c r="D41" s="1664">
        <v>10696</v>
      </c>
      <c r="E41" s="1664">
        <v>10502</v>
      </c>
    </row>
    <row r="42" spans="1:7" s="1298" customFormat="1" ht="27" customHeight="1">
      <c r="A42" s="1682" t="s">
        <v>1371</v>
      </c>
      <c r="B42" s="1664">
        <v>3547</v>
      </c>
      <c r="C42" s="1664">
        <v>3986</v>
      </c>
      <c r="D42" s="1664">
        <v>4346</v>
      </c>
      <c r="E42" s="1664">
        <v>4652</v>
      </c>
    </row>
    <row r="43" spans="1:7" s="1298" customFormat="1" ht="27" customHeight="1">
      <c r="A43" s="1305" t="s">
        <v>207</v>
      </c>
      <c r="B43" s="1304">
        <v>20785</v>
      </c>
      <c r="C43" s="1304">
        <v>23492</v>
      </c>
      <c r="D43" s="1304">
        <v>26958</v>
      </c>
      <c r="E43" s="1304">
        <v>29193</v>
      </c>
    </row>
    <row r="44" spans="1:7" s="1298" customFormat="1" ht="27" customHeight="1">
      <c r="A44" s="1682" t="s">
        <v>1395</v>
      </c>
      <c r="B44" s="1664">
        <v>62</v>
      </c>
      <c r="C44" s="1664">
        <v>96</v>
      </c>
      <c r="D44" s="1664">
        <v>139</v>
      </c>
      <c r="E44" s="1664">
        <v>169</v>
      </c>
    </row>
    <row r="45" spans="1:7" s="1298" customFormat="1" ht="27" customHeight="1">
      <c r="A45" s="1682" t="s">
        <v>1376</v>
      </c>
      <c r="B45" s="1664">
        <v>16621</v>
      </c>
      <c r="C45" s="1664">
        <v>18698</v>
      </c>
      <c r="D45" s="1664">
        <v>21214</v>
      </c>
      <c r="E45" s="1664">
        <v>22497</v>
      </c>
    </row>
    <row r="46" spans="1:7" s="1298" customFormat="1" ht="27" customHeight="1">
      <c r="A46" s="1682" t="s">
        <v>1394</v>
      </c>
      <c r="B46" s="1664">
        <v>355</v>
      </c>
      <c r="C46" s="1664">
        <v>420</v>
      </c>
      <c r="D46" s="1664">
        <v>489</v>
      </c>
      <c r="E46" s="1664">
        <v>664</v>
      </c>
    </row>
    <row r="47" spans="1:7" s="1298" customFormat="1" ht="27" customHeight="1">
      <c r="A47" s="1682" t="s">
        <v>1393</v>
      </c>
      <c r="B47" s="1664">
        <v>2993</v>
      </c>
      <c r="C47" s="1664">
        <v>3398</v>
      </c>
      <c r="D47" s="1664">
        <v>4040</v>
      </c>
      <c r="E47" s="1664">
        <v>4701</v>
      </c>
    </row>
    <row r="48" spans="1:7" s="1298" customFormat="1" ht="27" customHeight="1">
      <c r="A48" s="1681" t="s">
        <v>1371</v>
      </c>
      <c r="B48" s="1664">
        <v>754</v>
      </c>
      <c r="C48" s="1664">
        <v>880</v>
      </c>
      <c r="D48" s="1664">
        <v>1076</v>
      </c>
      <c r="E48" s="1664">
        <v>1162</v>
      </c>
    </row>
    <row r="49" spans="1:5" s="1297" customFormat="1" ht="15" customHeight="1">
      <c r="A49" s="1684" t="s">
        <v>1361</v>
      </c>
      <c r="B49" s="1685"/>
      <c r="C49" s="1685"/>
      <c r="D49" s="1685"/>
      <c r="E49" s="1685"/>
    </row>
    <row r="50" spans="1:5" s="1297" customFormat="1" ht="15" customHeight="1">
      <c r="A50" s="1684"/>
      <c r="B50" s="1309"/>
      <c r="C50" s="1309"/>
      <c r="D50" s="1309"/>
      <c r="E50" s="1309"/>
    </row>
    <row r="51" spans="1:5" ht="20.100000000000001" customHeight="1">
      <c r="A51" s="2458" t="s">
        <v>1392</v>
      </c>
      <c r="B51" s="2458"/>
      <c r="C51" s="2458"/>
      <c r="D51" s="2458"/>
      <c r="E51" s="2458"/>
    </row>
    <row r="52" spans="1:5">
      <c r="A52" s="1682"/>
      <c r="B52" s="1309"/>
      <c r="C52" s="1309"/>
      <c r="D52" s="1309"/>
      <c r="E52" s="1309"/>
    </row>
    <row r="53" spans="1:5">
      <c r="A53" s="1682"/>
      <c r="B53" s="1309"/>
      <c r="C53" s="1309"/>
      <c r="D53" s="1309"/>
      <c r="E53" s="1309"/>
    </row>
    <row r="54" spans="1:5">
      <c r="A54" s="1682"/>
      <c r="B54" s="1309"/>
      <c r="C54" s="1309"/>
      <c r="D54" s="1309"/>
      <c r="E54" s="1309"/>
    </row>
    <row r="55" spans="1:5">
      <c r="A55" s="1682"/>
      <c r="B55" s="1309"/>
      <c r="C55" s="1309"/>
      <c r="D55" s="1309"/>
      <c r="E55" s="1309"/>
    </row>
    <row r="56" spans="1:5">
      <c r="A56" s="1682"/>
      <c r="B56" s="1309"/>
      <c r="C56" s="1309"/>
      <c r="D56" s="1309"/>
      <c r="E56" s="1309"/>
    </row>
    <row r="57" spans="1:5">
      <c r="A57" s="1682"/>
      <c r="B57" s="1309"/>
      <c r="C57" s="1309"/>
      <c r="D57" s="1309"/>
      <c r="E57" s="1309"/>
    </row>
    <row r="58" spans="1:5">
      <c r="A58" s="1682"/>
      <c r="B58" s="1309"/>
      <c r="C58" s="1309"/>
      <c r="D58" s="1309"/>
      <c r="E58" s="1309"/>
    </row>
    <row r="59" spans="1:5">
      <c r="A59" s="1682"/>
      <c r="B59" s="1309"/>
      <c r="C59" s="1309"/>
      <c r="D59" s="1309"/>
      <c r="E59" s="1309"/>
    </row>
    <row r="60" spans="1:5">
      <c r="A60" s="1682"/>
      <c r="B60" s="1309"/>
      <c r="C60" s="1309"/>
      <c r="D60" s="1309"/>
      <c r="E60" s="1309"/>
    </row>
    <row r="61" spans="1:5">
      <c r="A61" s="1682"/>
      <c r="B61" s="1309"/>
      <c r="C61" s="1309"/>
      <c r="D61" s="1309"/>
      <c r="E61" s="1309"/>
    </row>
    <row r="62" spans="1:5">
      <c r="A62" s="1682"/>
      <c r="B62" s="1309"/>
      <c r="C62" s="1309"/>
      <c r="D62" s="1309"/>
      <c r="E62" s="1309"/>
    </row>
    <row r="63" spans="1:5">
      <c r="A63" s="1682"/>
      <c r="B63" s="1309"/>
      <c r="C63" s="1309"/>
      <c r="D63" s="1309"/>
      <c r="E63" s="1309"/>
    </row>
    <row r="64" spans="1:5">
      <c r="A64" s="1682"/>
      <c r="B64" s="1309"/>
      <c r="C64" s="1309"/>
      <c r="D64" s="1309"/>
      <c r="E64" s="1309"/>
    </row>
    <row r="65" spans="1:5">
      <c r="A65" s="1682"/>
      <c r="B65" s="1309"/>
      <c r="C65" s="1309"/>
      <c r="D65" s="1309"/>
      <c r="E65" s="1309"/>
    </row>
    <row r="66" spans="1:5">
      <c r="A66" s="1682"/>
      <c r="B66" s="1309"/>
      <c r="C66" s="1309"/>
      <c r="D66" s="1309"/>
      <c r="E66" s="1309"/>
    </row>
    <row r="67" spans="1:5">
      <c r="A67" s="1682"/>
      <c r="B67" s="1309"/>
      <c r="C67" s="1309"/>
      <c r="D67" s="1309"/>
      <c r="E67" s="1309"/>
    </row>
    <row r="68" spans="1:5" ht="15" customHeight="1">
      <c r="A68" s="1682"/>
      <c r="B68" s="1309"/>
      <c r="C68" s="1309"/>
      <c r="D68" s="1309"/>
      <c r="E68" s="1309"/>
    </row>
    <row r="69" spans="1:5" ht="15" customHeight="1">
      <c r="A69" s="1682"/>
      <c r="B69" s="1309"/>
      <c r="C69" s="1309"/>
      <c r="D69" s="1309"/>
      <c r="E69" s="1309"/>
    </row>
    <row r="70" spans="1:5" ht="15" customHeight="1">
      <c r="A70" s="1682"/>
      <c r="B70" s="1309"/>
      <c r="C70" s="1309"/>
      <c r="D70" s="1309"/>
      <c r="E70" s="1309"/>
    </row>
    <row r="71" spans="1:5" ht="15" customHeight="1">
      <c r="A71" s="1682"/>
      <c r="B71" s="1309"/>
      <c r="C71" s="1309"/>
      <c r="D71" s="1309"/>
      <c r="E71" s="1309"/>
    </row>
    <row r="72" spans="1:5" ht="15" customHeight="1">
      <c r="A72" s="1682"/>
      <c r="B72" s="1309"/>
      <c r="C72" s="1309"/>
      <c r="D72" s="1309"/>
      <c r="E72" s="1309"/>
    </row>
    <row r="73" spans="1:5" ht="15" customHeight="1">
      <c r="A73" s="1682"/>
      <c r="B73" s="1309"/>
      <c r="C73" s="1309"/>
      <c r="D73" s="1309"/>
      <c r="E73" s="1309"/>
    </row>
    <row r="74" spans="1:5" ht="15" customHeight="1">
      <c r="A74" s="1682"/>
      <c r="B74" s="1309"/>
      <c r="C74" s="1309"/>
      <c r="D74" s="1309"/>
      <c r="E74" s="1309"/>
    </row>
    <row r="75" spans="1:5" ht="15" customHeight="1">
      <c r="A75" s="1682"/>
      <c r="B75" s="1309"/>
      <c r="C75" s="1309"/>
      <c r="D75" s="1309"/>
      <c r="E75" s="1309"/>
    </row>
    <row r="76" spans="1:5" ht="15" customHeight="1">
      <c r="A76" s="1682"/>
      <c r="B76" s="1309"/>
      <c r="C76" s="1309"/>
      <c r="D76" s="1309"/>
      <c r="E76" s="1309"/>
    </row>
    <row r="77" spans="1:5" ht="15" customHeight="1">
      <c r="A77" s="1682"/>
      <c r="B77" s="1309"/>
      <c r="C77" s="1309"/>
      <c r="D77" s="1309"/>
      <c r="E77" s="1309"/>
    </row>
    <row r="78" spans="1:5" ht="15" customHeight="1">
      <c r="A78" s="1682"/>
      <c r="B78" s="1309"/>
      <c r="C78" s="1309"/>
      <c r="D78" s="1309"/>
      <c r="E78" s="1309"/>
    </row>
    <row r="79" spans="1:5" ht="15" customHeight="1">
      <c r="A79" s="1682"/>
      <c r="B79" s="1309"/>
      <c r="C79" s="1309"/>
      <c r="D79" s="1309"/>
      <c r="E79" s="1309"/>
    </row>
    <row r="80" spans="1:5" ht="15" customHeight="1">
      <c r="A80" s="1682"/>
      <c r="B80" s="1309"/>
      <c r="C80" s="1309"/>
      <c r="D80" s="1309"/>
      <c r="E80" s="1309"/>
    </row>
    <row r="81" spans="1:5" ht="15" customHeight="1">
      <c r="A81" s="1682"/>
      <c r="B81" s="1309"/>
      <c r="C81" s="1309"/>
      <c r="D81" s="1309"/>
      <c r="E81" s="1309"/>
    </row>
    <row r="82" spans="1:5" ht="15" customHeight="1">
      <c r="A82" s="1682"/>
      <c r="B82" s="1309"/>
      <c r="C82" s="1309"/>
      <c r="D82" s="1309"/>
      <c r="E82" s="1309"/>
    </row>
    <row r="83" spans="1:5" ht="15" customHeight="1">
      <c r="A83" s="1682"/>
      <c r="B83" s="1309"/>
      <c r="C83" s="1309"/>
      <c r="D83" s="1309"/>
      <c r="E83" s="1309"/>
    </row>
    <row r="84" spans="1:5" ht="15" customHeight="1">
      <c r="A84" s="1682"/>
      <c r="B84" s="1309"/>
      <c r="C84" s="1309"/>
      <c r="D84" s="1309"/>
      <c r="E84" s="1309"/>
    </row>
    <row r="85" spans="1:5" ht="15" customHeight="1">
      <c r="A85" s="1682"/>
      <c r="B85" s="1309"/>
      <c r="C85" s="1309"/>
      <c r="D85" s="1309"/>
      <c r="E85" s="1309"/>
    </row>
    <row r="86" spans="1:5" ht="20.100000000000001" customHeight="1">
      <c r="A86" s="1680" t="s">
        <v>1391</v>
      </c>
      <c r="B86" s="1072"/>
      <c r="C86" s="1072"/>
      <c r="D86" s="1072"/>
      <c r="E86" s="1072"/>
    </row>
    <row r="87" spans="1:5" s="1298" customFormat="1" ht="27" customHeight="1">
      <c r="A87" s="1669" t="s">
        <v>1390</v>
      </c>
      <c r="B87" s="1094">
        <v>2007</v>
      </c>
      <c r="C87" s="1094">
        <v>2008</v>
      </c>
      <c r="D87" s="1094">
        <v>2009</v>
      </c>
      <c r="E87" s="1305"/>
    </row>
    <row r="88" spans="1:5" s="1298" customFormat="1" ht="27" customHeight="1">
      <c r="A88" s="1668" t="s">
        <v>11</v>
      </c>
      <c r="B88" s="1665">
        <v>283477</v>
      </c>
      <c r="C88" s="1665">
        <v>383872</v>
      </c>
      <c r="D88" s="1665">
        <v>468916</v>
      </c>
      <c r="E88" s="1665"/>
    </row>
    <row r="89" spans="1:5" s="1298" customFormat="1" ht="27" customHeight="1">
      <c r="A89" s="1682" t="s">
        <v>1389</v>
      </c>
      <c r="B89" s="1664">
        <v>147260</v>
      </c>
      <c r="C89" s="1664">
        <v>197525</v>
      </c>
      <c r="D89" s="1664">
        <v>238581</v>
      </c>
      <c r="E89" s="1664"/>
    </row>
    <row r="90" spans="1:5" s="1298" customFormat="1" ht="27" customHeight="1">
      <c r="A90" s="1682" t="s">
        <v>1388</v>
      </c>
      <c r="B90" s="1664">
        <v>98800</v>
      </c>
      <c r="C90" s="1664">
        <v>131267</v>
      </c>
      <c r="D90" s="1664">
        <v>158610</v>
      </c>
      <c r="E90" s="1664"/>
    </row>
    <row r="91" spans="1:5" s="1298" customFormat="1" ht="27" customHeight="1">
      <c r="A91" s="1682" t="s">
        <v>1387</v>
      </c>
      <c r="B91" s="1664">
        <v>36572</v>
      </c>
      <c r="C91" s="1664">
        <v>53889</v>
      </c>
      <c r="D91" s="1664">
        <v>70118</v>
      </c>
      <c r="E91" s="1664"/>
    </row>
    <row r="92" spans="1:5" s="1298" customFormat="1" ht="27" customHeight="1">
      <c r="A92" s="1682" t="s">
        <v>1386</v>
      </c>
      <c r="B92" s="1664">
        <v>798</v>
      </c>
      <c r="C92" s="1664">
        <v>1087</v>
      </c>
      <c r="D92" s="1664">
        <v>1445</v>
      </c>
      <c r="E92" s="1664"/>
    </row>
    <row r="93" spans="1:5" s="1298" customFormat="1" ht="27" customHeight="1">
      <c r="A93" s="1682" t="s">
        <v>1385</v>
      </c>
      <c r="B93" s="1664">
        <v>47</v>
      </c>
      <c r="C93" s="1664">
        <v>104</v>
      </c>
      <c r="D93" s="1664">
        <v>162</v>
      </c>
      <c r="E93" s="1664"/>
    </row>
    <row r="94" spans="1:5" s="1298" customFormat="1" ht="27" customHeight="1">
      <c r="A94" s="1665" t="s">
        <v>12</v>
      </c>
      <c r="B94" s="1665">
        <v>120029</v>
      </c>
      <c r="C94" s="1665">
        <v>150548</v>
      </c>
      <c r="D94" s="1665">
        <v>176587</v>
      </c>
      <c r="E94" s="1665"/>
    </row>
    <row r="95" spans="1:5" s="1298" customFormat="1" ht="27" customHeight="1">
      <c r="A95" s="1682" t="s">
        <v>1389</v>
      </c>
      <c r="B95" s="1664">
        <v>57565</v>
      </c>
      <c r="C95" s="1664">
        <v>70029</v>
      </c>
      <c r="D95" s="1664">
        <v>81212</v>
      </c>
      <c r="E95" s="1664"/>
    </row>
    <row r="96" spans="1:5" s="1298" customFormat="1" ht="27" customHeight="1">
      <c r="A96" s="1682" t="s">
        <v>1388</v>
      </c>
      <c r="B96" s="1664">
        <v>45755</v>
      </c>
      <c r="C96" s="1664">
        <v>55452</v>
      </c>
      <c r="D96" s="1664">
        <v>62934</v>
      </c>
      <c r="E96" s="1664"/>
    </row>
    <row r="97" spans="1:5" s="1298" customFormat="1" ht="27" customHeight="1">
      <c r="A97" s="1682" t="s">
        <v>1387</v>
      </c>
      <c r="B97" s="1664">
        <v>16430</v>
      </c>
      <c r="C97" s="1664">
        <v>24669</v>
      </c>
      <c r="D97" s="1664">
        <v>31961</v>
      </c>
      <c r="E97" s="1664"/>
    </row>
    <row r="98" spans="1:5" s="1298" customFormat="1" ht="27" customHeight="1">
      <c r="A98" s="1682" t="s">
        <v>1386</v>
      </c>
      <c r="B98" s="1664">
        <v>258</v>
      </c>
      <c r="C98" s="1664">
        <v>360</v>
      </c>
      <c r="D98" s="1664">
        <v>436</v>
      </c>
      <c r="E98" s="1664"/>
    </row>
    <row r="99" spans="1:5" s="1298" customFormat="1" ht="27" customHeight="1">
      <c r="A99" s="1682" t="s">
        <v>1385</v>
      </c>
      <c r="B99" s="1664">
        <v>21</v>
      </c>
      <c r="C99" s="1664">
        <v>38</v>
      </c>
      <c r="D99" s="1664">
        <v>44</v>
      </c>
      <c r="E99" s="1664"/>
    </row>
    <row r="100" spans="1:5" s="1298" customFormat="1" ht="27" customHeight="1">
      <c r="A100" s="1304" t="s">
        <v>207</v>
      </c>
      <c r="B100" s="1665">
        <v>17046</v>
      </c>
      <c r="C100" s="1665">
        <v>20707</v>
      </c>
      <c r="D100" s="1665">
        <v>23330</v>
      </c>
      <c r="E100" s="1665"/>
    </row>
    <row r="101" spans="1:5" s="1298" customFormat="1" ht="27" customHeight="1">
      <c r="A101" s="1682" t="s">
        <v>1389</v>
      </c>
      <c r="B101" s="1664">
        <v>6509</v>
      </c>
      <c r="C101" s="1664">
        <v>7856</v>
      </c>
      <c r="D101" s="1664">
        <v>8766</v>
      </c>
      <c r="E101" s="1664"/>
    </row>
    <row r="102" spans="1:5" s="1298" customFormat="1" ht="27" customHeight="1">
      <c r="A102" s="1682" t="s">
        <v>1388</v>
      </c>
      <c r="B102" s="1664">
        <v>8093</v>
      </c>
      <c r="C102" s="1664">
        <v>9475</v>
      </c>
      <c r="D102" s="1664">
        <v>10560</v>
      </c>
      <c r="E102" s="1664"/>
    </row>
    <row r="103" spans="1:5" s="1298" customFormat="1" ht="27" customHeight="1">
      <c r="A103" s="1682" t="s">
        <v>1387</v>
      </c>
      <c r="B103" s="1664">
        <v>2361</v>
      </c>
      <c r="C103" s="1664">
        <v>3282</v>
      </c>
      <c r="D103" s="1664">
        <v>3896</v>
      </c>
      <c r="E103" s="1664"/>
    </row>
    <row r="104" spans="1:5" s="1298" customFormat="1" ht="27" customHeight="1">
      <c r="A104" s="1682" t="s">
        <v>1386</v>
      </c>
      <c r="B104" s="1664">
        <v>82</v>
      </c>
      <c r="C104" s="1664">
        <v>91</v>
      </c>
      <c r="D104" s="1664">
        <v>108</v>
      </c>
      <c r="E104" s="1664"/>
    </row>
    <row r="105" spans="1:5" s="1298" customFormat="1" ht="27" customHeight="1">
      <c r="A105" s="1681" t="s">
        <v>1385</v>
      </c>
      <c r="B105" s="1663">
        <v>1</v>
      </c>
      <c r="C105" s="1663">
        <v>3</v>
      </c>
      <c r="D105" s="1663">
        <v>0</v>
      </c>
      <c r="E105" s="1664"/>
    </row>
    <row r="106" spans="1:5" s="1297" customFormat="1" ht="15" customHeight="1">
      <c r="A106" s="1074" t="s">
        <v>1361</v>
      </c>
      <c r="B106" s="1074"/>
      <c r="C106" s="1074"/>
      <c r="D106" s="1074"/>
      <c r="E106" s="1074"/>
    </row>
    <row r="107" spans="1:5" s="1297" customFormat="1" ht="15" customHeight="1">
      <c r="A107" s="1074"/>
      <c r="B107" s="1074"/>
      <c r="C107" s="1074"/>
      <c r="D107" s="1074"/>
      <c r="E107" s="1074"/>
    </row>
    <row r="108" spans="1:5" ht="20.100000000000001" customHeight="1">
      <c r="A108" s="1072" t="s">
        <v>1384</v>
      </c>
      <c r="B108" s="1072"/>
      <c r="C108" s="1072"/>
      <c r="D108" s="1072"/>
      <c r="E108" s="1072"/>
    </row>
    <row r="109" spans="1:5" s="1298" customFormat="1" ht="27" customHeight="1">
      <c r="A109" s="1669" t="s">
        <v>1383</v>
      </c>
      <c r="B109" s="1094">
        <v>2008</v>
      </c>
      <c r="C109" s="1094">
        <v>2009</v>
      </c>
      <c r="D109" s="1094">
        <v>2010</v>
      </c>
      <c r="E109" s="1094">
        <v>2011</v>
      </c>
    </row>
    <row r="110" spans="1:5" s="1298" customFormat="1" ht="27" customHeight="1">
      <c r="A110" s="1668" t="s">
        <v>11</v>
      </c>
      <c r="B110" s="1665">
        <v>386853</v>
      </c>
      <c r="C110" s="1665">
        <v>471502</v>
      </c>
      <c r="D110" s="1665">
        <v>521270</v>
      </c>
      <c r="E110" s="1665">
        <v>554196</v>
      </c>
    </row>
    <row r="111" spans="1:5" s="1298" customFormat="1" ht="27" customHeight="1">
      <c r="A111" s="1682" t="s">
        <v>1377</v>
      </c>
      <c r="B111" s="1664">
        <v>3466</v>
      </c>
      <c r="C111" s="1664">
        <v>4593</v>
      </c>
      <c r="D111" s="1664">
        <v>5230</v>
      </c>
      <c r="E111" s="1664">
        <v>5935</v>
      </c>
    </row>
    <row r="112" spans="1:5" s="1298" customFormat="1" ht="27" customHeight="1">
      <c r="A112" s="1682" t="s">
        <v>1382</v>
      </c>
      <c r="B112" s="1664">
        <v>321280</v>
      </c>
      <c r="C112" s="1664">
        <v>390493</v>
      </c>
      <c r="D112" s="1664">
        <v>434286</v>
      </c>
      <c r="E112" s="1664">
        <v>464504</v>
      </c>
    </row>
    <row r="113" spans="1:5" s="1298" customFormat="1" ht="27" customHeight="1">
      <c r="A113" s="1682" t="s">
        <v>1381</v>
      </c>
      <c r="B113" s="1664">
        <v>55930</v>
      </c>
      <c r="C113" s="1664">
        <v>67740</v>
      </c>
      <c r="D113" s="1664">
        <v>72501</v>
      </c>
      <c r="E113" s="1664">
        <v>74127</v>
      </c>
    </row>
    <row r="114" spans="1:5" s="1298" customFormat="1" ht="27" customHeight="1">
      <c r="A114" s="1682" t="s">
        <v>1380</v>
      </c>
      <c r="B114" s="1664">
        <v>4634</v>
      </c>
      <c r="C114" s="1664">
        <v>6637</v>
      </c>
      <c r="D114" s="1664">
        <v>7028</v>
      </c>
      <c r="E114" s="1664">
        <v>7539</v>
      </c>
    </row>
    <row r="115" spans="1:5" s="1298" customFormat="1" ht="27" customHeight="1">
      <c r="A115" s="1682" t="s">
        <v>52</v>
      </c>
      <c r="B115" s="1664">
        <v>1543</v>
      </c>
      <c r="C115" s="1664">
        <v>2039</v>
      </c>
      <c r="D115" s="1664">
        <v>2225</v>
      </c>
      <c r="E115" s="1664">
        <v>2091</v>
      </c>
    </row>
    <row r="116" spans="1:5" s="1298" customFormat="1" ht="27" customHeight="1">
      <c r="A116" s="1683" t="s">
        <v>12</v>
      </c>
      <c r="B116" s="1665">
        <v>154110</v>
      </c>
      <c r="C116" s="1665">
        <v>180032</v>
      </c>
      <c r="D116" s="1665">
        <v>194821</v>
      </c>
      <c r="E116" s="1665">
        <v>201687</v>
      </c>
    </row>
    <row r="117" spans="1:5" s="1298" customFormat="1" ht="27" customHeight="1">
      <c r="A117" s="1682" t="s">
        <v>1377</v>
      </c>
      <c r="B117" s="1664">
        <v>1743</v>
      </c>
      <c r="C117" s="1664">
        <v>1954</v>
      </c>
      <c r="D117" s="1664">
        <v>1890</v>
      </c>
      <c r="E117" s="1664">
        <v>1909</v>
      </c>
    </row>
    <row r="118" spans="1:5" s="1298" customFormat="1" ht="27" customHeight="1">
      <c r="A118" s="1682" t="s">
        <v>1382</v>
      </c>
      <c r="B118" s="1664">
        <v>132949</v>
      </c>
      <c r="C118" s="1664">
        <v>155546</v>
      </c>
      <c r="D118" s="1664">
        <v>169528</v>
      </c>
      <c r="E118" s="1664">
        <v>175973</v>
      </c>
    </row>
    <row r="119" spans="1:5" s="1298" customFormat="1" ht="27" customHeight="1">
      <c r="A119" s="1664" t="s">
        <v>1381</v>
      </c>
      <c r="B119" s="1664">
        <v>17561</v>
      </c>
      <c r="C119" s="1664">
        <v>20428</v>
      </c>
      <c r="D119" s="1664">
        <v>21976</v>
      </c>
      <c r="E119" s="1664">
        <v>22616</v>
      </c>
    </row>
    <row r="120" spans="1:5" s="1298" customFormat="1" ht="27" customHeight="1">
      <c r="A120" s="1682" t="s">
        <v>1380</v>
      </c>
      <c r="B120" s="1664">
        <v>1737</v>
      </c>
      <c r="C120" s="1664">
        <v>1831</v>
      </c>
      <c r="D120" s="1664">
        <v>1110</v>
      </c>
      <c r="E120" s="1664">
        <v>878</v>
      </c>
    </row>
    <row r="121" spans="1:5" s="1298" customFormat="1" ht="27" customHeight="1">
      <c r="A121" s="1682" t="s">
        <v>52</v>
      </c>
      <c r="B121" s="1664">
        <v>120</v>
      </c>
      <c r="C121" s="1664">
        <v>273</v>
      </c>
      <c r="D121" s="1664">
        <v>317</v>
      </c>
      <c r="E121" s="1664">
        <v>311</v>
      </c>
    </row>
    <row r="122" spans="1:5" s="1298" customFormat="1" ht="27" customHeight="1">
      <c r="A122" s="1683" t="s">
        <v>207</v>
      </c>
      <c r="B122" s="1665">
        <v>20785</v>
      </c>
      <c r="C122" s="1665">
        <v>23492</v>
      </c>
      <c r="D122" s="1665">
        <v>26958</v>
      </c>
      <c r="E122" s="1665">
        <v>29193</v>
      </c>
    </row>
    <row r="123" spans="1:5" s="1298" customFormat="1" ht="27" customHeight="1">
      <c r="A123" s="1682" t="s">
        <v>1377</v>
      </c>
      <c r="B123" s="1664">
        <v>63</v>
      </c>
      <c r="C123" s="1664">
        <v>98</v>
      </c>
      <c r="D123" s="1664">
        <v>139</v>
      </c>
      <c r="E123" s="1664">
        <v>170</v>
      </c>
    </row>
    <row r="124" spans="1:5" s="1298" customFormat="1" ht="27" customHeight="1">
      <c r="A124" s="1682" t="s">
        <v>1382</v>
      </c>
      <c r="B124" s="1664">
        <v>15972</v>
      </c>
      <c r="C124" s="1664">
        <v>17658</v>
      </c>
      <c r="D124" s="1664">
        <v>20001</v>
      </c>
      <c r="E124" s="1664">
        <v>21352</v>
      </c>
    </row>
    <row r="125" spans="1:5" s="1298" customFormat="1" ht="27" customHeight="1">
      <c r="A125" s="1664" t="s">
        <v>1381</v>
      </c>
      <c r="B125" s="1664">
        <v>4734</v>
      </c>
      <c r="C125" s="1664">
        <v>5718</v>
      </c>
      <c r="D125" s="1664">
        <v>6786</v>
      </c>
      <c r="E125" s="1664">
        <v>7639</v>
      </c>
    </row>
    <row r="126" spans="1:5" s="1298" customFormat="1" ht="27" customHeight="1">
      <c r="A126" s="1682" t="s">
        <v>1380</v>
      </c>
      <c r="B126" s="1664">
        <v>16</v>
      </c>
      <c r="C126" s="1664">
        <v>16</v>
      </c>
      <c r="D126" s="1664">
        <v>23</v>
      </c>
      <c r="E126" s="1664">
        <v>22</v>
      </c>
    </row>
    <row r="127" spans="1:5" s="1298" customFormat="1" ht="27" customHeight="1">
      <c r="A127" s="1681" t="s">
        <v>52</v>
      </c>
      <c r="B127" s="1663">
        <v>0</v>
      </c>
      <c r="C127" s="1663">
        <v>2</v>
      </c>
      <c r="D127" s="1663">
        <v>9</v>
      </c>
      <c r="E127" s="1663">
        <v>10</v>
      </c>
    </row>
    <row r="128" spans="1:5" s="1297" customFormat="1" ht="15" customHeight="1">
      <c r="A128" s="1074" t="s">
        <v>1361</v>
      </c>
      <c r="B128" s="1074"/>
      <c r="C128" s="1074"/>
      <c r="D128" s="1074"/>
      <c r="E128" s="1074"/>
    </row>
    <row r="129" spans="1:7" s="1297" customFormat="1" ht="15" customHeight="1">
      <c r="A129" s="1074"/>
      <c r="B129" s="1074"/>
      <c r="C129" s="1074"/>
      <c r="D129" s="1074"/>
      <c r="E129" s="1074"/>
    </row>
    <row r="130" spans="1:7" ht="20.100000000000001" customHeight="1">
      <c r="A130" s="1680" t="s">
        <v>1379</v>
      </c>
      <c r="B130" s="1072"/>
      <c r="C130" s="1072"/>
      <c r="D130" s="1072"/>
      <c r="E130" s="1072"/>
    </row>
    <row r="131" spans="1:7" s="1298" customFormat="1" ht="27" customHeight="1">
      <c r="A131" s="1094" t="s">
        <v>1378</v>
      </c>
      <c r="B131" s="1094">
        <v>2005</v>
      </c>
      <c r="C131" s="1094">
        <v>2007</v>
      </c>
      <c r="D131" s="1094">
        <v>2008</v>
      </c>
      <c r="E131" s="1094">
        <v>2009</v>
      </c>
    </row>
    <row r="132" spans="1:7" s="1298" customFormat="1" ht="27" customHeight="1">
      <c r="A132" s="1471" t="s">
        <v>11</v>
      </c>
      <c r="B132" s="1665">
        <v>452187</v>
      </c>
      <c r="C132" s="1665">
        <v>523696</v>
      </c>
      <c r="D132" s="1665">
        <v>588164</v>
      </c>
      <c r="E132" s="1665">
        <v>662683</v>
      </c>
      <c r="F132" s="1648"/>
      <c r="G132" s="1648"/>
    </row>
    <row r="133" spans="1:7" s="1298" customFormat="1" ht="27" customHeight="1">
      <c r="A133" s="1063" t="s">
        <v>1377</v>
      </c>
      <c r="B133" s="1664">
        <v>13412</v>
      </c>
      <c r="C133" s="1664">
        <v>15865</v>
      </c>
      <c r="D133" s="1664">
        <v>18243</v>
      </c>
      <c r="E133" s="1664">
        <v>20895</v>
      </c>
      <c r="F133" s="1646"/>
      <c r="G133" s="1646"/>
    </row>
    <row r="134" spans="1:7" s="1298" customFormat="1" ht="27" customHeight="1">
      <c r="A134" s="1063" t="s">
        <v>1376</v>
      </c>
      <c r="B134" s="1664">
        <v>325868</v>
      </c>
      <c r="C134" s="1664">
        <v>385911</v>
      </c>
      <c r="D134" s="1664">
        <v>434917</v>
      </c>
      <c r="E134" s="1664">
        <v>492161</v>
      </c>
      <c r="F134" s="1646"/>
      <c r="G134" s="1646"/>
    </row>
    <row r="135" spans="1:7" s="1298" customFormat="1" ht="27" customHeight="1">
      <c r="A135" s="1063" t="s">
        <v>1375</v>
      </c>
      <c r="B135" s="1664">
        <v>47889</v>
      </c>
      <c r="C135" s="1664">
        <v>51782</v>
      </c>
      <c r="D135" s="1664">
        <v>56969</v>
      </c>
      <c r="E135" s="1664">
        <v>63360</v>
      </c>
      <c r="F135" s="1646"/>
      <c r="G135" s="1646"/>
    </row>
    <row r="136" spans="1:7" s="1298" customFormat="1" ht="27" customHeight="1">
      <c r="A136" s="1063" t="s">
        <v>1374</v>
      </c>
      <c r="B136" s="1664">
        <v>31996</v>
      </c>
      <c r="C136" s="1664">
        <v>32202</v>
      </c>
      <c r="D136" s="1664">
        <v>32466</v>
      </c>
      <c r="E136" s="1664">
        <v>32711</v>
      </c>
      <c r="F136" s="1646"/>
      <c r="G136" s="1646"/>
    </row>
    <row r="137" spans="1:7" s="1298" customFormat="1" ht="27" customHeight="1">
      <c r="A137" s="1063" t="s">
        <v>1373</v>
      </c>
      <c r="B137" s="1664">
        <v>14342</v>
      </c>
      <c r="C137" s="1664">
        <v>15868</v>
      </c>
      <c r="D137" s="1664">
        <v>17494</v>
      </c>
      <c r="E137" s="1664">
        <v>19120</v>
      </c>
      <c r="F137" s="1646"/>
      <c r="G137" s="1646"/>
    </row>
    <row r="138" spans="1:7" s="1298" customFormat="1" ht="27" customHeight="1">
      <c r="A138" s="1063" t="s">
        <v>1372</v>
      </c>
      <c r="B138" s="1664">
        <v>3325</v>
      </c>
      <c r="C138" s="1664">
        <v>3494</v>
      </c>
      <c r="D138" s="1664">
        <v>4184</v>
      </c>
      <c r="E138" s="1664">
        <v>4894</v>
      </c>
      <c r="F138" s="1646"/>
      <c r="G138" s="1646"/>
    </row>
    <row r="139" spans="1:7" s="1298" customFormat="1" ht="27" customHeight="1">
      <c r="A139" s="1063" t="s">
        <v>1371</v>
      </c>
      <c r="B139" s="1664">
        <v>15355</v>
      </c>
      <c r="C139" s="1664">
        <v>18574</v>
      </c>
      <c r="D139" s="1664">
        <v>23891</v>
      </c>
      <c r="E139" s="1664">
        <v>29542</v>
      </c>
      <c r="F139" s="1646"/>
      <c r="G139" s="1646"/>
    </row>
    <row r="140" spans="1:7" s="1298" customFormat="1" ht="27" customHeight="1">
      <c r="A140" s="1219" t="s">
        <v>12</v>
      </c>
      <c r="B140" s="1665">
        <v>213346</v>
      </c>
      <c r="C140" s="1665">
        <v>237397</v>
      </c>
      <c r="D140" s="1665">
        <v>251000</v>
      </c>
      <c r="E140" s="1665">
        <v>274189</v>
      </c>
      <c r="F140" s="1646"/>
      <c r="G140" s="1646"/>
    </row>
    <row r="141" spans="1:7" s="1298" customFormat="1" ht="27" customHeight="1">
      <c r="A141" s="1063" t="s">
        <v>1377</v>
      </c>
      <c r="B141" s="1664">
        <v>6788</v>
      </c>
      <c r="C141" s="1664">
        <v>7117</v>
      </c>
      <c r="D141" s="1664">
        <v>7300</v>
      </c>
      <c r="E141" s="1664">
        <v>7739</v>
      </c>
      <c r="F141" s="1646"/>
      <c r="G141" s="1646"/>
    </row>
    <row r="142" spans="1:7" s="1298" customFormat="1" ht="27" customHeight="1">
      <c r="A142" s="1063" t="s">
        <v>1376</v>
      </c>
      <c r="B142" s="1664">
        <v>153279</v>
      </c>
      <c r="C142" s="1664">
        <v>175224</v>
      </c>
      <c r="D142" s="1664">
        <v>187367</v>
      </c>
      <c r="E142" s="1664">
        <v>207654</v>
      </c>
      <c r="F142" s="1646"/>
      <c r="G142" s="1646"/>
    </row>
    <row r="143" spans="1:7" s="1298" customFormat="1" ht="27" customHeight="1">
      <c r="A143" s="1063" t="s">
        <v>1375</v>
      </c>
      <c r="B143" s="1664">
        <v>24082</v>
      </c>
      <c r="C143" s="1664">
        <v>25212</v>
      </c>
      <c r="D143" s="1664">
        <v>26110</v>
      </c>
      <c r="E143" s="1664">
        <v>27987</v>
      </c>
      <c r="F143" s="1646"/>
      <c r="G143" s="1646"/>
    </row>
    <row r="144" spans="1:7" s="1298" customFormat="1" ht="27" customHeight="1">
      <c r="A144" s="1063" t="s">
        <v>1374</v>
      </c>
      <c r="B144" s="1664">
        <v>16613</v>
      </c>
      <c r="C144" s="1664">
        <v>16688</v>
      </c>
      <c r="D144" s="1664">
        <v>16721</v>
      </c>
      <c r="E144" s="1664">
        <v>16780</v>
      </c>
      <c r="F144" s="1646"/>
      <c r="G144" s="1646"/>
    </row>
    <row r="145" spans="1:7" s="1298" customFormat="1" ht="27" customHeight="1">
      <c r="A145" s="1063" t="s">
        <v>1373</v>
      </c>
      <c r="B145" s="1664">
        <v>5688</v>
      </c>
      <c r="C145" s="1664">
        <v>5932</v>
      </c>
      <c r="D145" s="1664">
        <v>6051</v>
      </c>
      <c r="E145" s="1664">
        <v>6191</v>
      </c>
      <c r="F145" s="1646"/>
      <c r="G145" s="1646"/>
    </row>
    <row r="146" spans="1:7" s="1298" customFormat="1" ht="27" customHeight="1">
      <c r="A146" s="1063" t="s">
        <v>1372</v>
      </c>
      <c r="B146" s="1664">
        <v>2554</v>
      </c>
      <c r="C146" s="1664">
        <v>2610</v>
      </c>
      <c r="D146" s="1664">
        <v>2679</v>
      </c>
      <c r="E146" s="1664">
        <v>2716</v>
      </c>
      <c r="F146" s="1646"/>
      <c r="G146" s="1646"/>
    </row>
    <row r="147" spans="1:7" s="1298" customFormat="1" ht="27" customHeight="1">
      <c r="A147" s="1063" t="s">
        <v>1371</v>
      </c>
      <c r="B147" s="1664">
        <v>4342</v>
      </c>
      <c r="C147" s="1664">
        <v>4614</v>
      </c>
      <c r="D147" s="1664">
        <v>4772</v>
      </c>
      <c r="E147" s="1664">
        <v>5122</v>
      </c>
      <c r="F147" s="1646"/>
      <c r="G147" s="1646"/>
    </row>
    <row r="148" spans="1:7" s="1298" customFormat="1" ht="27" customHeight="1">
      <c r="A148" s="1219" t="s">
        <v>207</v>
      </c>
      <c r="B148" s="1665">
        <v>19500</v>
      </c>
      <c r="C148" s="1665">
        <v>28171</v>
      </c>
      <c r="D148" s="1665">
        <v>33243</v>
      </c>
      <c r="E148" s="1665">
        <v>38501</v>
      </c>
      <c r="F148" s="1646"/>
      <c r="G148" s="1646"/>
    </row>
    <row r="149" spans="1:7" s="1298" customFormat="1" ht="27" customHeight="1">
      <c r="A149" s="1063" t="s">
        <v>1377</v>
      </c>
      <c r="B149" s="1664">
        <v>307</v>
      </c>
      <c r="C149" s="1664">
        <v>387</v>
      </c>
      <c r="D149" s="1664">
        <v>437</v>
      </c>
      <c r="E149" s="1664">
        <v>488</v>
      </c>
      <c r="F149" s="1646"/>
      <c r="G149" s="1646"/>
    </row>
    <row r="150" spans="1:7" s="1298" customFormat="1" ht="27" customHeight="1">
      <c r="A150" s="1063" t="s">
        <v>1376</v>
      </c>
      <c r="B150" s="1664">
        <v>14878</v>
      </c>
      <c r="C150" s="1664">
        <v>22554</v>
      </c>
      <c r="D150" s="1664">
        <v>26735</v>
      </c>
      <c r="E150" s="1664">
        <v>31263</v>
      </c>
      <c r="F150" s="1646"/>
      <c r="G150" s="1646"/>
    </row>
    <row r="151" spans="1:7" s="1298" customFormat="1" ht="27" customHeight="1">
      <c r="A151" s="1063" t="s">
        <v>1375</v>
      </c>
      <c r="B151" s="1664">
        <v>1940</v>
      </c>
      <c r="C151" s="1664">
        <v>2340</v>
      </c>
      <c r="D151" s="1664">
        <v>2679</v>
      </c>
      <c r="E151" s="1664">
        <v>3014</v>
      </c>
      <c r="F151" s="1648"/>
      <c r="G151" s="1648"/>
    </row>
    <row r="152" spans="1:7" s="1298" customFormat="1" ht="27" customHeight="1">
      <c r="A152" s="1063" t="s">
        <v>1374</v>
      </c>
      <c r="B152" s="1664">
        <v>786</v>
      </c>
      <c r="C152" s="1664">
        <v>852</v>
      </c>
      <c r="D152" s="1664">
        <v>900</v>
      </c>
      <c r="E152" s="1664">
        <v>917</v>
      </c>
      <c r="F152" s="1648"/>
      <c r="G152" s="1648"/>
    </row>
    <row r="153" spans="1:7" s="1298" customFormat="1" ht="27" customHeight="1">
      <c r="A153" s="1063" t="s">
        <v>1373</v>
      </c>
      <c r="B153" s="1664">
        <v>569</v>
      </c>
      <c r="C153" s="1664">
        <v>722</v>
      </c>
      <c r="D153" s="1664">
        <v>852</v>
      </c>
      <c r="E153" s="1664">
        <v>925</v>
      </c>
      <c r="F153" s="1648"/>
      <c r="G153" s="1648"/>
    </row>
    <row r="154" spans="1:7" s="1298" customFormat="1" ht="27" customHeight="1">
      <c r="A154" s="1063" t="s">
        <v>1372</v>
      </c>
      <c r="B154" s="1664">
        <v>106</v>
      </c>
      <c r="C154" s="1664">
        <v>169</v>
      </c>
      <c r="D154" s="1664">
        <v>202</v>
      </c>
      <c r="E154" s="1664">
        <v>238</v>
      </c>
      <c r="F154" s="1648"/>
      <c r="G154" s="1648"/>
    </row>
    <row r="155" spans="1:7" s="1298" customFormat="1" ht="27" customHeight="1">
      <c r="A155" s="1061" t="s">
        <v>1371</v>
      </c>
      <c r="B155" s="1663">
        <v>914</v>
      </c>
      <c r="C155" s="1663">
        <v>1147</v>
      </c>
      <c r="D155" s="1663">
        <v>1438</v>
      </c>
      <c r="E155" s="1663">
        <v>1656</v>
      </c>
      <c r="F155" s="1648"/>
      <c r="G155" s="1648"/>
    </row>
    <row r="156" spans="1:7" s="1297" customFormat="1" ht="15" customHeight="1">
      <c r="A156" s="1074" t="s">
        <v>1361</v>
      </c>
      <c r="B156" s="1074"/>
      <c r="C156" s="1074"/>
      <c r="D156" s="1074"/>
      <c r="E156" s="1074"/>
    </row>
    <row r="157" spans="1:7" s="1297" customFormat="1" ht="15" customHeight="1">
      <c r="A157" s="1074"/>
      <c r="B157" s="1074"/>
      <c r="C157" s="1074"/>
      <c r="D157" s="1074"/>
      <c r="E157" s="1074"/>
    </row>
    <row r="158" spans="1:7" s="1297" customFormat="1" ht="20.100000000000001" customHeight="1">
      <c r="A158" s="1108" t="s">
        <v>1370</v>
      </c>
      <c r="B158" s="1108"/>
      <c r="C158" s="1108"/>
      <c r="D158" s="1108"/>
      <c r="E158" s="1074"/>
    </row>
    <row r="159" spans="1:7" s="1677" customFormat="1" ht="24.95" customHeight="1">
      <c r="A159" s="1163" t="s">
        <v>1369</v>
      </c>
      <c r="B159" s="1679" t="s">
        <v>9</v>
      </c>
      <c r="C159" s="1212" t="s">
        <v>1369</v>
      </c>
      <c r="D159" s="1679" t="s">
        <v>9</v>
      </c>
      <c r="E159" s="1678"/>
    </row>
    <row r="160" spans="1:7" s="1297" customFormat="1" ht="15" customHeight="1">
      <c r="A160" s="1676">
        <v>1900</v>
      </c>
      <c r="B160" s="1674">
        <v>18</v>
      </c>
      <c r="C160" s="1675">
        <v>1969</v>
      </c>
      <c r="D160" s="1674">
        <v>60</v>
      </c>
      <c r="E160" s="1074"/>
    </row>
    <row r="161" spans="1:5" s="1297" customFormat="1" ht="15" customHeight="1">
      <c r="A161" s="1676">
        <v>1901</v>
      </c>
      <c r="B161" s="1674">
        <v>14</v>
      </c>
      <c r="C161" s="1675">
        <v>1970</v>
      </c>
      <c r="D161" s="1674">
        <v>56</v>
      </c>
      <c r="E161" s="1074"/>
    </row>
    <row r="162" spans="1:5" s="1297" customFormat="1" ht="15" customHeight="1">
      <c r="A162" s="1676">
        <v>1902</v>
      </c>
      <c r="B162" s="1674">
        <v>1</v>
      </c>
      <c r="C162" s="1675">
        <v>1971</v>
      </c>
      <c r="D162" s="1674">
        <v>69</v>
      </c>
      <c r="E162" s="1074"/>
    </row>
    <row r="163" spans="1:5" s="1297" customFormat="1" ht="15" customHeight="1">
      <c r="A163" s="1676">
        <v>1906</v>
      </c>
      <c r="B163" s="1674">
        <v>1</v>
      </c>
      <c r="C163" s="1675">
        <v>1972</v>
      </c>
      <c r="D163" s="1674">
        <v>94</v>
      </c>
      <c r="E163" s="1074"/>
    </row>
    <row r="164" spans="1:5" s="1297" customFormat="1" ht="15" customHeight="1">
      <c r="A164" s="1676">
        <v>1908</v>
      </c>
      <c r="B164" s="1674">
        <v>2</v>
      </c>
      <c r="C164" s="1675">
        <v>1973</v>
      </c>
      <c r="D164" s="1674">
        <v>93</v>
      </c>
      <c r="E164" s="1074"/>
    </row>
    <row r="165" spans="1:5" s="1297" customFormat="1" ht="15" customHeight="1">
      <c r="A165" s="1676">
        <v>1911</v>
      </c>
      <c r="B165" s="1674">
        <v>4</v>
      </c>
      <c r="C165" s="1675">
        <v>1974</v>
      </c>
      <c r="D165" s="1674">
        <v>108</v>
      </c>
      <c r="E165" s="1074"/>
    </row>
    <row r="166" spans="1:5" s="1297" customFormat="1" ht="15" customHeight="1">
      <c r="A166" s="1676">
        <v>1912</v>
      </c>
      <c r="B166" s="1674">
        <v>2</v>
      </c>
      <c r="C166" s="1675">
        <v>1975</v>
      </c>
      <c r="D166" s="1674">
        <v>150</v>
      </c>
      <c r="E166" s="1074"/>
    </row>
    <row r="167" spans="1:5" s="1297" customFormat="1" ht="15" customHeight="1">
      <c r="A167" s="1676">
        <v>1923</v>
      </c>
      <c r="B167" s="1674">
        <v>1</v>
      </c>
      <c r="C167" s="1675">
        <v>1976</v>
      </c>
      <c r="D167" s="1674">
        <v>223</v>
      </c>
      <c r="E167" s="1074"/>
    </row>
    <row r="168" spans="1:5" s="1297" customFormat="1" ht="15" customHeight="1">
      <c r="A168" s="1676">
        <v>1925</v>
      </c>
      <c r="B168" s="1674">
        <v>1</v>
      </c>
      <c r="C168" s="1675">
        <v>1977</v>
      </c>
      <c r="D168" s="1674">
        <v>326</v>
      </c>
      <c r="E168" s="1074"/>
    </row>
    <row r="169" spans="1:5" s="1297" customFormat="1" ht="15" customHeight="1">
      <c r="A169" s="1676">
        <v>1927</v>
      </c>
      <c r="B169" s="1674">
        <v>1</v>
      </c>
      <c r="C169" s="1675">
        <v>1978</v>
      </c>
      <c r="D169" s="1674">
        <v>386</v>
      </c>
      <c r="E169" s="1074"/>
    </row>
    <row r="170" spans="1:5" s="1297" customFormat="1" ht="15" customHeight="1">
      <c r="A170" s="1676">
        <v>1928</v>
      </c>
      <c r="B170" s="1674">
        <v>1</v>
      </c>
      <c r="C170" s="1675">
        <v>1979</v>
      </c>
      <c r="D170" s="1674">
        <v>533</v>
      </c>
      <c r="E170" s="1074"/>
    </row>
    <row r="171" spans="1:5" s="1297" customFormat="1" ht="15" customHeight="1">
      <c r="A171" s="1676">
        <v>1929</v>
      </c>
      <c r="B171" s="1674">
        <v>7</v>
      </c>
      <c r="C171" s="1675">
        <v>1980</v>
      </c>
      <c r="D171" s="1674">
        <v>831</v>
      </c>
      <c r="E171" s="1074"/>
    </row>
    <row r="172" spans="1:5" s="1297" customFormat="1" ht="15" customHeight="1">
      <c r="A172" s="1676">
        <v>1930</v>
      </c>
      <c r="B172" s="1674">
        <v>2</v>
      </c>
      <c r="C172" s="1675">
        <v>1981</v>
      </c>
      <c r="D172" s="1674">
        <v>1114</v>
      </c>
      <c r="E172" s="1074"/>
    </row>
    <row r="173" spans="1:5" s="1297" customFormat="1" ht="15" customHeight="1">
      <c r="A173" s="1676">
        <v>1931</v>
      </c>
      <c r="B173" s="1674">
        <v>1</v>
      </c>
      <c r="C173" s="1675">
        <v>1982</v>
      </c>
      <c r="D173" s="1674">
        <v>1375</v>
      </c>
      <c r="E173" s="1074"/>
    </row>
    <row r="174" spans="1:5" s="1297" customFormat="1" ht="15" customHeight="1">
      <c r="A174" s="1676">
        <v>1932</v>
      </c>
      <c r="B174" s="1674">
        <v>2</v>
      </c>
      <c r="C174" s="1675">
        <v>1983</v>
      </c>
      <c r="D174" s="1674">
        <v>1370</v>
      </c>
      <c r="E174" s="1074"/>
    </row>
    <row r="175" spans="1:5" s="1297" customFormat="1" ht="15" customHeight="1">
      <c r="A175" s="1676">
        <v>1933</v>
      </c>
      <c r="B175" s="1674">
        <v>1</v>
      </c>
      <c r="C175" s="1675">
        <v>1984</v>
      </c>
      <c r="D175" s="1674">
        <v>1330</v>
      </c>
      <c r="E175" s="1074"/>
    </row>
    <row r="176" spans="1:5" s="1297" customFormat="1" ht="15" customHeight="1">
      <c r="A176" s="1676">
        <v>1934</v>
      </c>
      <c r="B176" s="1674">
        <v>3</v>
      </c>
      <c r="C176" s="1675">
        <v>1985</v>
      </c>
      <c r="D176" s="1674">
        <v>1676</v>
      </c>
      <c r="E176" s="1074"/>
    </row>
    <row r="177" spans="1:5" s="1297" customFormat="1" ht="15" customHeight="1">
      <c r="A177" s="1676">
        <v>1936</v>
      </c>
      <c r="B177" s="1674">
        <v>2</v>
      </c>
      <c r="C177" s="1675">
        <v>1986</v>
      </c>
      <c r="D177" s="1674">
        <v>1903</v>
      </c>
      <c r="E177" s="1074"/>
    </row>
    <row r="178" spans="1:5" s="1297" customFormat="1" ht="15" customHeight="1">
      <c r="A178" s="1676">
        <v>1937</v>
      </c>
      <c r="B178" s="1674">
        <v>2</v>
      </c>
      <c r="C178" s="1675">
        <v>1987</v>
      </c>
      <c r="D178" s="1674">
        <v>1802</v>
      </c>
      <c r="E178" s="1074"/>
    </row>
    <row r="179" spans="1:5" s="1297" customFormat="1" ht="15" customHeight="1">
      <c r="A179" s="1676">
        <v>1940</v>
      </c>
      <c r="B179" s="1674">
        <v>1</v>
      </c>
      <c r="C179" s="1675">
        <v>1988</v>
      </c>
      <c r="D179" s="1674">
        <v>2972</v>
      </c>
      <c r="E179" s="1074"/>
    </row>
    <row r="180" spans="1:5" s="1297" customFormat="1" ht="15" customHeight="1">
      <c r="A180" s="1676">
        <v>1942</v>
      </c>
      <c r="B180" s="1674">
        <v>2</v>
      </c>
      <c r="C180" s="1675">
        <v>1989</v>
      </c>
      <c r="D180" s="1674">
        <v>4165</v>
      </c>
      <c r="E180" s="1074"/>
    </row>
    <row r="181" spans="1:5" s="1297" customFormat="1" ht="15" customHeight="1">
      <c r="A181" s="1676">
        <v>1943</v>
      </c>
      <c r="B181" s="1674">
        <v>1</v>
      </c>
      <c r="C181" s="1675">
        <v>1990</v>
      </c>
      <c r="D181" s="1674">
        <v>6033</v>
      </c>
      <c r="E181" s="1074"/>
    </row>
    <row r="182" spans="1:5" s="1297" customFormat="1" ht="15" customHeight="1">
      <c r="A182" s="1676">
        <v>1944</v>
      </c>
      <c r="B182" s="1674">
        <v>2</v>
      </c>
      <c r="C182" s="1675">
        <v>1991</v>
      </c>
      <c r="D182" s="1674">
        <v>7450</v>
      </c>
      <c r="E182" s="1074"/>
    </row>
    <row r="183" spans="1:5" s="1297" customFormat="1" ht="15" customHeight="1">
      <c r="A183" s="1676">
        <v>1946</v>
      </c>
      <c r="B183" s="1674">
        <v>4</v>
      </c>
      <c r="C183" s="1675">
        <v>1992</v>
      </c>
      <c r="D183" s="1674">
        <v>10234</v>
      </c>
      <c r="E183" s="1074"/>
    </row>
    <row r="184" spans="1:5" s="1297" customFormat="1" ht="15" customHeight="1">
      <c r="A184" s="1676">
        <v>1947</v>
      </c>
      <c r="B184" s="1674">
        <v>4</v>
      </c>
      <c r="C184" s="1675">
        <v>1993</v>
      </c>
      <c r="D184" s="1674">
        <v>9963</v>
      </c>
      <c r="E184" s="1074"/>
    </row>
    <row r="185" spans="1:5" s="1297" customFormat="1" ht="15" customHeight="1">
      <c r="A185" s="1676">
        <v>1948</v>
      </c>
      <c r="B185" s="1674">
        <v>6</v>
      </c>
      <c r="C185" s="1675">
        <v>1994</v>
      </c>
      <c r="D185" s="1674">
        <v>11336</v>
      </c>
      <c r="E185" s="1074"/>
    </row>
    <row r="186" spans="1:5" s="1297" customFormat="1" ht="15" customHeight="1">
      <c r="A186" s="1676">
        <v>1949</v>
      </c>
      <c r="B186" s="1674">
        <v>2</v>
      </c>
      <c r="C186" s="1675">
        <v>1995</v>
      </c>
      <c r="D186" s="1674">
        <v>11172</v>
      </c>
      <c r="E186" s="1074"/>
    </row>
    <row r="187" spans="1:5" s="1297" customFormat="1" ht="15" customHeight="1">
      <c r="A187" s="1676">
        <v>1950</v>
      </c>
      <c r="B187" s="1674">
        <v>12</v>
      </c>
      <c r="C187" s="1675">
        <v>1996</v>
      </c>
      <c r="D187" s="1674">
        <v>12595</v>
      </c>
      <c r="E187" s="1074"/>
    </row>
    <row r="188" spans="1:5" s="1297" customFormat="1" ht="15" customHeight="1">
      <c r="A188" s="1676">
        <v>1951</v>
      </c>
      <c r="B188" s="1674">
        <v>6</v>
      </c>
      <c r="C188" s="1675">
        <v>1997</v>
      </c>
      <c r="D188" s="1674">
        <v>16110</v>
      </c>
      <c r="E188" s="1074"/>
    </row>
    <row r="189" spans="1:5" s="1297" customFormat="1" ht="15" customHeight="1">
      <c r="A189" s="1676">
        <v>1952</v>
      </c>
      <c r="B189" s="1674">
        <v>4</v>
      </c>
      <c r="C189" s="1675">
        <v>1998</v>
      </c>
      <c r="D189" s="1674">
        <v>20461</v>
      </c>
      <c r="E189" s="1074"/>
    </row>
    <row r="190" spans="1:5" s="1297" customFormat="1" ht="15" customHeight="1">
      <c r="A190" s="1676">
        <v>1953</v>
      </c>
      <c r="B190" s="1674">
        <v>4</v>
      </c>
      <c r="C190" s="1675">
        <v>1999</v>
      </c>
      <c r="D190" s="1674">
        <v>21745</v>
      </c>
      <c r="E190" s="1074"/>
    </row>
    <row r="191" spans="1:5" s="1297" customFormat="1" ht="15" customHeight="1">
      <c r="A191" s="1676">
        <v>1954</v>
      </c>
      <c r="B191" s="1674">
        <v>6</v>
      </c>
      <c r="C191" s="1675">
        <v>2000</v>
      </c>
      <c r="D191" s="1674">
        <v>19283</v>
      </c>
      <c r="E191" s="1074"/>
    </row>
    <row r="192" spans="1:5" s="1297" customFormat="1" ht="15" customHeight="1">
      <c r="A192" s="1676">
        <v>1955</v>
      </c>
      <c r="B192" s="1674">
        <v>9</v>
      </c>
      <c r="C192" s="1675">
        <v>2001</v>
      </c>
      <c r="D192" s="1674">
        <v>23406</v>
      </c>
      <c r="E192" s="1074"/>
    </row>
    <row r="193" spans="1:5" s="1297" customFormat="1" ht="15" customHeight="1">
      <c r="A193" s="1676">
        <v>1956</v>
      </c>
      <c r="B193" s="1674">
        <v>12</v>
      </c>
      <c r="C193" s="1675">
        <v>2002</v>
      </c>
      <c r="D193" s="1674">
        <v>25687</v>
      </c>
      <c r="E193" s="1074"/>
    </row>
    <row r="194" spans="1:5" s="1297" customFormat="1" ht="15" customHeight="1">
      <c r="A194" s="1676">
        <v>1957</v>
      </c>
      <c r="B194" s="1674">
        <v>11</v>
      </c>
      <c r="C194" s="1675">
        <v>2003</v>
      </c>
      <c r="D194" s="1674">
        <v>28995</v>
      </c>
      <c r="E194" s="1074"/>
    </row>
    <row r="195" spans="1:5" s="1297" customFormat="1" ht="15" customHeight="1">
      <c r="A195" s="1676">
        <v>1958</v>
      </c>
      <c r="B195" s="1674">
        <v>11</v>
      </c>
      <c r="C195" s="1675">
        <v>2004</v>
      </c>
      <c r="D195" s="1674">
        <v>33199</v>
      </c>
      <c r="E195" s="1074"/>
    </row>
    <row r="196" spans="1:5" s="1297" customFormat="1" ht="15" customHeight="1">
      <c r="A196" s="1676">
        <v>1959</v>
      </c>
      <c r="B196" s="1674">
        <v>14</v>
      </c>
      <c r="C196" s="1675">
        <v>2005</v>
      </c>
      <c r="D196" s="1674">
        <v>38159</v>
      </c>
      <c r="E196" s="1074"/>
    </row>
    <row r="197" spans="1:5" s="1297" customFormat="1" ht="15" customHeight="1">
      <c r="A197" s="1676">
        <v>1960</v>
      </c>
      <c r="B197" s="1674">
        <v>12</v>
      </c>
      <c r="C197" s="1675">
        <v>2006</v>
      </c>
      <c r="D197" s="1674">
        <v>53373</v>
      </c>
      <c r="E197" s="1074"/>
    </row>
    <row r="198" spans="1:5" s="1297" customFormat="1" ht="15" customHeight="1">
      <c r="A198" s="1676">
        <v>1961</v>
      </c>
      <c r="B198" s="1674">
        <v>10</v>
      </c>
      <c r="C198" s="1675">
        <v>2007</v>
      </c>
      <c r="D198" s="1674">
        <v>62664</v>
      </c>
      <c r="E198" s="1074"/>
    </row>
    <row r="199" spans="1:5" s="1297" customFormat="1" ht="15" customHeight="1">
      <c r="A199" s="1676">
        <v>1962</v>
      </c>
      <c r="B199" s="1674">
        <v>11</v>
      </c>
      <c r="C199" s="1675">
        <v>2008</v>
      </c>
      <c r="D199" s="1674">
        <v>98111</v>
      </c>
      <c r="E199" s="1074"/>
    </row>
    <row r="200" spans="1:5" s="1297" customFormat="1" ht="15" customHeight="1">
      <c r="A200" s="1676">
        <v>1963</v>
      </c>
      <c r="B200" s="1674">
        <v>13</v>
      </c>
      <c r="C200" s="1675">
        <v>2009</v>
      </c>
      <c r="D200" s="1674">
        <v>95915</v>
      </c>
      <c r="E200" s="1074"/>
    </row>
    <row r="201" spans="1:5" s="1297" customFormat="1" ht="15" customHeight="1">
      <c r="A201" s="1676">
        <v>1964</v>
      </c>
      <c r="B201" s="1674">
        <v>24</v>
      </c>
      <c r="C201" s="1675">
        <v>2010</v>
      </c>
      <c r="D201" s="1674">
        <v>66678</v>
      </c>
      <c r="E201" s="1074"/>
    </row>
    <row r="202" spans="1:5" s="1297" customFormat="1" ht="15" customHeight="1">
      <c r="A202" s="1676">
        <v>1965</v>
      </c>
      <c r="B202" s="1674">
        <v>26</v>
      </c>
      <c r="C202" s="1675">
        <v>2011</v>
      </c>
      <c r="D202" s="1674">
        <v>73610</v>
      </c>
      <c r="E202" s="1074"/>
    </row>
    <row r="203" spans="1:5" s="1297" customFormat="1" ht="15" customHeight="1">
      <c r="A203" s="1676">
        <v>1966</v>
      </c>
      <c r="B203" s="1674">
        <v>33</v>
      </c>
      <c r="C203" s="1675">
        <v>2012</v>
      </c>
      <c r="D203" s="1674">
        <v>17884</v>
      </c>
      <c r="E203" s="1074"/>
    </row>
    <row r="204" spans="1:5" s="1297" customFormat="1" ht="15" customHeight="1">
      <c r="A204" s="1676">
        <v>1967</v>
      </c>
      <c r="B204" s="1674">
        <v>34</v>
      </c>
      <c r="C204" s="1675">
        <v>2013</v>
      </c>
      <c r="D204" s="1674">
        <v>1</v>
      </c>
      <c r="E204" s="1074"/>
    </row>
    <row r="205" spans="1:5" s="1297" customFormat="1" ht="15" customHeight="1">
      <c r="A205" s="1673">
        <v>1968</v>
      </c>
      <c r="B205" s="1671">
        <v>36</v>
      </c>
      <c r="C205" s="1672" t="s">
        <v>878</v>
      </c>
      <c r="D205" s="1671" t="s">
        <v>878</v>
      </c>
      <c r="E205" s="1074"/>
    </row>
    <row r="206" spans="1:5" s="1297" customFormat="1" ht="15" customHeight="1">
      <c r="A206" s="1162" t="s">
        <v>1361</v>
      </c>
      <c r="B206" s="1133"/>
      <c r="C206" s="1133"/>
      <c r="D206" s="1133"/>
      <c r="E206" s="1074"/>
    </row>
    <row r="207" spans="1:5" s="1297" customFormat="1" ht="15" customHeight="1">
      <c r="A207" s="1074"/>
      <c r="B207" s="1074"/>
      <c r="C207" s="1074"/>
      <c r="D207" s="1074"/>
      <c r="E207" s="1074"/>
    </row>
    <row r="208" spans="1:5" s="1662" customFormat="1" ht="20.100000000000001" customHeight="1">
      <c r="A208" s="1320" t="s">
        <v>1368</v>
      </c>
      <c r="B208" s="1108"/>
      <c r="C208" s="1108"/>
      <c r="D208" s="1108"/>
      <c r="E208" s="1670"/>
    </row>
    <row r="209" spans="1:8" s="1662" customFormat="1" ht="20.100000000000001" customHeight="1">
      <c r="A209" s="1669" t="s">
        <v>7</v>
      </c>
      <c r="B209" s="1094">
        <v>2008</v>
      </c>
      <c r="C209" s="1094">
        <v>2009</v>
      </c>
      <c r="D209" s="1094">
        <v>2010</v>
      </c>
      <c r="E209" s="1094">
        <v>2011</v>
      </c>
    </row>
    <row r="210" spans="1:8" s="1662" customFormat="1" ht="27" customHeight="1">
      <c r="A210" s="1668" t="s">
        <v>11</v>
      </c>
      <c r="B210" s="1665">
        <v>492800</v>
      </c>
      <c r="C210" s="1665">
        <v>524394</v>
      </c>
      <c r="D210" s="1665">
        <v>601716</v>
      </c>
      <c r="E210" s="1665">
        <v>637120</v>
      </c>
    </row>
    <row r="211" spans="1:8" s="1662" customFormat="1" ht="27" customHeight="1">
      <c r="A211" s="1063" t="s">
        <v>1367</v>
      </c>
      <c r="B211" s="1664">
        <v>8103</v>
      </c>
      <c r="C211" s="1664">
        <v>6920</v>
      </c>
      <c r="D211" s="1664">
        <v>11703</v>
      </c>
      <c r="E211" s="1664">
        <v>9505</v>
      </c>
    </row>
    <row r="212" spans="1:8" s="1662" customFormat="1" ht="27" customHeight="1">
      <c r="A212" s="1063" t="s">
        <v>1366</v>
      </c>
      <c r="B212" s="1664">
        <v>245095</v>
      </c>
      <c r="C212" s="1664">
        <v>302555</v>
      </c>
      <c r="D212" s="1664">
        <v>347985</v>
      </c>
      <c r="E212" s="1664">
        <v>375331</v>
      </c>
    </row>
    <row r="213" spans="1:8" s="1662" customFormat="1" ht="27" customHeight="1">
      <c r="A213" s="1063" t="s">
        <v>1365</v>
      </c>
      <c r="B213" s="1664">
        <v>125985</v>
      </c>
      <c r="C213" s="1664">
        <v>102882</v>
      </c>
      <c r="D213" s="1664">
        <v>105577</v>
      </c>
      <c r="E213" s="1664">
        <v>102104</v>
      </c>
    </row>
    <row r="214" spans="1:8" s="1662" customFormat="1" ht="27" customHeight="1">
      <c r="A214" s="1063" t="s">
        <v>1364</v>
      </c>
      <c r="B214" s="1664">
        <v>11973</v>
      </c>
      <c r="C214" s="1664">
        <v>12482</v>
      </c>
      <c r="D214" s="1664">
        <v>13179</v>
      </c>
      <c r="E214" s="1664">
        <v>10715</v>
      </c>
    </row>
    <row r="215" spans="1:8" s="1662" customFormat="1" ht="27" customHeight="1">
      <c r="A215" s="1063" t="s">
        <v>1363</v>
      </c>
      <c r="B215" s="1664">
        <v>9416</v>
      </c>
      <c r="C215" s="1664">
        <v>8619</v>
      </c>
      <c r="D215" s="1664">
        <v>9672</v>
      </c>
      <c r="E215" s="1664">
        <v>11879</v>
      </c>
    </row>
    <row r="216" spans="1:8" s="1662" customFormat="1" ht="27" customHeight="1">
      <c r="A216" s="1063" t="s">
        <v>1362</v>
      </c>
      <c r="B216" s="1664">
        <v>92228</v>
      </c>
      <c r="C216" s="1664">
        <v>90936</v>
      </c>
      <c r="D216" s="1664">
        <v>113600</v>
      </c>
      <c r="E216" s="1664">
        <v>127586</v>
      </c>
    </row>
    <row r="217" spans="1:8" s="1662" customFormat="1" ht="27" customHeight="1">
      <c r="A217" s="1665" t="s">
        <v>12</v>
      </c>
      <c r="B217" s="1665">
        <v>200442</v>
      </c>
      <c r="C217" s="1665">
        <v>206845</v>
      </c>
      <c r="D217" s="1665">
        <v>229825</v>
      </c>
      <c r="E217" s="1665">
        <v>243419</v>
      </c>
      <c r="H217" s="1667"/>
    </row>
    <row r="218" spans="1:8" s="1662" customFormat="1" ht="27" customHeight="1">
      <c r="A218" s="1063" t="s">
        <v>1367</v>
      </c>
      <c r="B218" s="1664">
        <v>4295</v>
      </c>
      <c r="C218" s="1664">
        <v>3278</v>
      </c>
      <c r="D218" s="1664">
        <v>4991</v>
      </c>
      <c r="E218" s="1664">
        <v>4555</v>
      </c>
      <c r="H218" s="1667"/>
    </row>
    <row r="219" spans="1:8" s="1662" customFormat="1" ht="27" customHeight="1">
      <c r="A219" s="1063" t="s">
        <v>1366</v>
      </c>
      <c r="B219" s="1664">
        <v>100701</v>
      </c>
      <c r="C219" s="1664">
        <v>116874</v>
      </c>
      <c r="D219" s="1664">
        <v>130433</v>
      </c>
      <c r="E219" s="1664">
        <v>138887</v>
      </c>
    </row>
    <row r="220" spans="1:8" s="1662" customFormat="1" ht="27" customHeight="1">
      <c r="A220" s="1063" t="s">
        <v>1365</v>
      </c>
      <c r="B220" s="1664">
        <v>41743</v>
      </c>
      <c r="C220" s="1664">
        <v>36337</v>
      </c>
      <c r="D220" s="1664">
        <v>37192</v>
      </c>
      <c r="E220" s="1664">
        <v>34340</v>
      </c>
    </row>
    <row r="221" spans="1:8" s="1662" customFormat="1" ht="27" customHeight="1">
      <c r="A221" s="1063" t="s">
        <v>1364</v>
      </c>
      <c r="B221" s="1664">
        <v>5228</v>
      </c>
      <c r="C221" s="1664">
        <v>5108</v>
      </c>
      <c r="D221" s="1664">
        <v>5659</v>
      </c>
      <c r="E221" s="1664">
        <v>4622</v>
      </c>
    </row>
    <row r="222" spans="1:8" s="1662" customFormat="1" ht="27" customHeight="1">
      <c r="A222" s="1063" t="s">
        <v>1363</v>
      </c>
      <c r="B222" s="1664">
        <v>6156</v>
      </c>
      <c r="C222" s="1664">
        <v>5248</v>
      </c>
      <c r="D222" s="1664">
        <v>5046</v>
      </c>
      <c r="E222" s="1664">
        <v>6769</v>
      </c>
    </row>
    <row r="223" spans="1:8" s="1662" customFormat="1" ht="27" customHeight="1">
      <c r="A223" s="1063" t="s">
        <v>1362</v>
      </c>
      <c r="B223" s="1664">
        <v>42319</v>
      </c>
      <c r="C223" s="1664">
        <v>40000</v>
      </c>
      <c r="D223" s="1664">
        <v>46504</v>
      </c>
      <c r="E223" s="1664">
        <v>54246</v>
      </c>
    </row>
    <row r="224" spans="1:8" s="1662" customFormat="1" ht="27" customHeight="1">
      <c r="A224" s="1666" t="s">
        <v>207</v>
      </c>
      <c r="B224" s="1665">
        <v>23847</v>
      </c>
      <c r="C224" s="1665">
        <v>26988</v>
      </c>
      <c r="D224" s="1665">
        <v>31898</v>
      </c>
      <c r="E224" s="1665">
        <v>34223</v>
      </c>
    </row>
    <row r="225" spans="1:11" s="1662" customFormat="1" ht="27" customHeight="1">
      <c r="A225" s="1063" t="s">
        <v>1367</v>
      </c>
      <c r="B225" s="1664">
        <v>546</v>
      </c>
      <c r="C225" s="1664">
        <v>492</v>
      </c>
      <c r="D225" s="1664">
        <v>709</v>
      </c>
      <c r="E225" s="1664">
        <v>706</v>
      </c>
    </row>
    <row r="226" spans="1:11" s="1662" customFormat="1" ht="27" customHeight="1">
      <c r="A226" s="1063" t="s">
        <v>1366</v>
      </c>
      <c r="B226" s="1664">
        <v>14217</v>
      </c>
      <c r="C226" s="1664">
        <v>16750</v>
      </c>
      <c r="D226" s="1664">
        <v>19523</v>
      </c>
      <c r="E226" s="1664">
        <v>21752</v>
      </c>
    </row>
    <row r="227" spans="1:11" s="1662" customFormat="1" ht="27" customHeight="1">
      <c r="A227" s="1063" t="s">
        <v>1365</v>
      </c>
      <c r="B227" s="1664">
        <v>3750</v>
      </c>
      <c r="C227" s="1664">
        <v>3821</v>
      </c>
      <c r="D227" s="1664">
        <v>4638</v>
      </c>
      <c r="E227" s="1664">
        <v>4232</v>
      </c>
    </row>
    <row r="228" spans="1:11" s="1662" customFormat="1" ht="27" customHeight="1">
      <c r="A228" s="1063" t="s">
        <v>1364</v>
      </c>
      <c r="B228" s="1664">
        <v>975</v>
      </c>
      <c r="C228" s="1664">
        <v>1065</v>
      </c>
      <c r="D228" s="1664">
        <v>1314</v>
      </c>
      <c r="E228" s="1664">
        <v>1112</v>
      </c>
    </row>
    <row r="229" spans="1:11" s="1662" customFormat="1" ht="27" customHeight="1">
      <c r="A229" s="1063" t="s">
        <v>1363</v>
      </c>
      <c r="B229" s="1664">
        <v>135</v>
      </c>
      <c r="C229" s="1664">
        <v>186</v>
      </c>
      <c r="D229" s="1664">
        <v>223</v>
      </c>
      <c r="E229" s="1664">
        <v>273</v>
      </c>
    </row>
    <row r="230" spans="1:11" s="1662" customFormat="1" ht="27" customHeight="1">
      <c r="A230" s="1061" t="s">
        <v>1362</v>
      </c>
      <c r="B230" s="1663">
        <v>4224</v>
      </c>
      <c r="C230" s="1663">
        <v>4674</v>
      </c>
      <c r="D230" s="1663">
        <v>5491</v>
      </c>
      <c r="E230" s="1663">
        <v>6148</v>
      </c>
    </row>
    <row r="231" spans="1:11" s="1297" customFormat="1" ht="15" customHeight="1">
      <c r="A231" s="1162" t="s">
        <v>1361</v>
      </c>
      <c r="B231" s="1309"/>
      <c r="C231" s="1309"/>
      <c r="D231" s="1309"/>
      <c r="E231" s="1074"/>
    </row>
    <row r="232" spans="1:11" s="1297" customFormat="1" ht="15" customHeight="1">
      <c r="A232" s="1074"/>
      <c r="B232" s="1074"/>
      <c r="C232" s="1074"/>
      <c r="D232" s="1074"/>
      <c r="E232" s="1074"/>
    </row>
    <row r="233" spans="1:11" ht="20.100000000000001" customHeight="1">
      <c r="A233" s="1072" t="s">
        <v>1360</v>
      </c>
      <c r="B233" s="1072"/>
      <c r="C233" s="1072"/>
      <c r="D233" s="1072"/>
      <c r="E233" s="1072"/>
    </row>
    <row r="234" spans="1:11" ht="15" customHeight="1">
      <c r="A234" s="1106" t="s">
        <v>1349</v>
      </c>
      <c r="B234" s="1320"/>
      <c r="C234" s="1320"/>
      <c r="D234" s="1320"/>
      <c r="E234" s="1320"/>
      <c r="F234" s="1661"/>
      <c r="G234" s="1661"/>
      <c r="H234" s="1661"/>
      <c r="I234" s="1661"/>
      <c r="J234" s="1661"/>
      <c r="K234" s="1661"/>
    </row>
    <row r="235" spans="1:11" s="1298" customFormat="1" ht="15" customHeight="1">
      <c r="A235" s="2448" t="s">
        <v>1358</v>
      </c>
      <c r="B235" s="2439" t="s">
        <v>7</v>
      </c>
      <c r="C235" s="2439"/>
      <c r="D235" s="2378"/>
      <c r="E235" s="2450" t="s">
        <v>178</v>
      </c>
      <c r="F235" s="2456"/>
      <c r="G235" s="2456"/>
      <c r="H235" s="2456"/>
      <c r="I235" s="2456"/>
    </row>
    <row r="236" spans="1:11" s="1298" customFormat="1" ht="15" customHeight="1">
      <c r="A236" s="2449"/>
      <c r="B236" s="1660" t="s">
        <v>11</v>
      </c>
      <c r="C236" s="1659" t="s">
        <v>12</v>
      </c>
      <c r="D236" s="1659" t="s">
        <v>207</v>
      </c>
      <c r="E236" s="2451"/>
      <c r="F236" s="2457"/>
      <c r="G236" s="2457"/>
      <c r="H236" s="2457"/>
      <c r="I236" s="2457"/>
    </row>
    <row r="237" spans="1:11" s="1298" customFormat="1" ht="19.5" customHeight="1">
      <c r="A237" s="1090" t="s">
        <v>1357</v>
      </c>
      <c r="B237" s="1658">
        <v>356.3</v>
      </c>
      <c r="C237" s="1658">
        <v>452.9</v>
      </c>
      <c r="D237" s="1658">
        <v>98</v>
      </c>
      <c r="E237" s="1311">
        <v>907.2</v>
      </c>
      <c r="F237" s="1655"/>
      <c r="G237" s="1655"/>
      <c r="H237" s="1655"/>
      <c r="I237" s="1655"/>
    </row>
    <row r="238" spans="1:11" s="1298" customFormat="1" ht="19.5" customHeight="1">
      <c r="A238" s="1090" t="s">
        <v>1356</v>
      </c>
      <c r="B238" s="1658">
        <v>133.30000000000001</v>
      </c>
      <c r="C238" s="1658">
        <v>284.10000000000002</v>
      </c>
      <c r="D238" s="1658">
        <v>521.9</v>
      </c>
      <c r="E238" s="1311">
        <v>939.3</v>
      </c>
      <c r="F238" s="1655"/>
      <c r="G238" s="1655"/>
      <c r="H238" s="1655"/>
      <c r="I238" s="1655"/>
    </row>
    <row r="239" spans="1:11" s="1298" customFormat="1" ht="19.5" customHeight="1">
      <c r="A239" s="1090" t="s">
        <v>1355</v>
      </c>
      <c r="B239" s="1658">
        <v>77.5</v>
      </c>
      <c r="C239" s="1658">
        <v>117.7</v>
      </c>
      <c r="D239" s="1658">
        <v>0</v>
      </c>
      <c r="E239" s="1311">
        <v>195.2</v>
      </c>
      <c r="F239" s="1655"/>
      <c r="G239" s="1655"/>
      <c r="H239" s="1655"/>
      <c r="I239" s="1655"/>
    </row>
    <row r="240" spans="1:11" s="1298" customFormat="1" ht="20.100000000000001" customHeight="1">
      <c r="A240" s="1061" t="s">
        <v>1354</v>
      </c>
      <c r="B240" s="1657">
        <v>144</v>
      </c>
      <c r="C240" s="1657">
        <v>0</v>
      </c>
      <c r="D240" s="1657">
        <v>0</v>
      </c>
      <c r="E240" s="1194">
        <v>144</v>
      </c>
      <c r="F240" s="1655"/>
      <c r="G240" s="1655"/>
      <c r="H240" s="1655"/>
      <c r="I240" s="1655"/>
    </row>
    <row r="241" spans="1:11" s="1297" customFormat="1" ht="15" customHeight="1">
      <c r="A241" s="1074" t="s">
        <v>1352</v>
      </c>
      <c r="B241" s="1074"/>
      <c r="C241" s="1074"/>
      <c r="D241" s="1074"/>
      <c r="E241" s="1074"/>
    </row>
    <row r="242" spans="1:11" s="1297" customFormat="1" ht="15" customHeight="1">
      <c r="A242" s="1074" t="s">
        <v>1351</v>
      </c>
      <c r="B242" s="1074"/>
      <c r="C242" s="1074"/>
      <c r="D242" s="1074"/>
      <c r="E242" s="1074"/>
    </row>
    <row r="243" spans="1:11" s="1297" customFormat="1" ht="15" customHeight="1">
      <c r="A243" s="1074"/>
      <c r="B243" s="1074"/>
      <c r="C243" s="1074"/>
      <c r="D243" s="1074"/>
      <c r="E243" s="1074"/>
    </row>
    <row r="244" spans="1:11" ht="20.100000000000001" customHeight="1">
      <c r="A244" s="1072" t="s">
        <v>1359</v>
      </c>
      <c r="B244" s="1072"/>
      <c r="C244" s="1072"/>
      <c r="D244" s="1072"/>
      <c r="E244" s="1072"/>
    </row>
    <row r="245" spans="1:11" ht="15" customHeight="1">
      <c r="A245" s="1106" t="s">
        <v>1349</v>
      </c>
      <c r="B245" s="1320"/>
      <c r="C245" s="1320"/>
      <c r="D245" s="1320"/>
      <c r="E245" s="1320"/>
      <c r="F245" s="1661"/>
      <c r="G245" s="1661"/>
      <c r="H245" s="1661"/>
      <c r="I245" s="1661"/>
      <c r="J245" s="1661"/>
      <c r="K245" s="1661"/>
    </row>
    <row r="246" spans="1:11" s="1298" customFormat="1" ht="15" customHeight="1">
      <c r="A246" s="2448" t="s">
        <v>1358</v>
      </c>
      <c r="B246" s="2378" t="s">
        <v>7</v>
      </c>
      <c r="C246" s="2379"/>
      <c r="D246" s="2379"/>
      <c r="E246" s="2450" t="s">
        <v>178</v>
      </c>
      <c r="F246" s="2456"/>
      <c r="G246" s="2456"/>
      <c r="H246" s="2456"/>
      <c r="I246" s="2456"/>
    </row>
    <row r="247" spans="1:11" s="1298" customFormat="1" ht="15" customHeight="1">
      <c r="A247" s="2449"/>
      <c r="B247" s="1660" t="s">
        <v>11</v>
      </c>
      <c r="C247" s="1659" t="s">
        <v>12</v>
      </c>
      <c r="D247" s="1659" t="s">
        <v>207</v>
      </c>
      <c r="E247" s="2451"/>
      <c r="F247" s="2457"/>
      <c r="G247" s="2457"/>
      <c r="H247" s="2457"/>
      <c r="I247" s="2457"/>
    </row>
    <row r="248" spans="1:11" s="1298" customFormat="1" ht="20.100000000000001" customHeight="1">
      <c r="A248" s="1090" t="s">
        <v>1357</v>
      </c>
      <c r="B248" s="1658">
        <v>345</v>
      </c>
      <c r="C248" s="1658">
        <v>392.4</v>
      </c>
      <c r="D248" s="1658">
        <v>184.1</v>
      </c>
      <c r="E248" s="1311">
        <v>921.5</v>
      </c>
      <c r="F248" s="1655"/>
      <c r="G248" s="1655"/>
      <c r="H248" s="1655"/>
      <c r="I248" s="1655"/>
    </row>
    <row r="249" spans="1:11" s="1298" customFormat="1" ht="20.100000000000001" customHeight="1">
      <c r="A249" s="1090" t="s">
        <v>1356</v>
      </c>
      <c r="B249" s="1658">
        <v>144.30000000000001</v>
      </c>
      <c r="C249" s="1658">
        <v>294.39999999999998</v>
      </c>
      <c r="D249" s="1658">
        <v>531.9</v>
      </c>
      <c r="E249" s="1311">
        <v>970.59999999999991</v>
      </c>
      <c r="F249" s="1655"/>
      <c r="G249" s="1655"/>
      <c r="H249" s="1655"/>
      <c r="I249" s="1655"/>
    </row>
    <row r="250" spans="1:11" s="1298" customFormat="1" ht="20.100000000000001" customHeight="1">
      <c r="A250" s="1090" t="s">
        <v>1355</v>
      </c>
      <c r="B250" s="1658">
        <v>77.5</v>
      </c>
      <c r="C250" s="1658">
        <v>96.5</v>
      </c>
      <c r="D250" s="1658">
        <v>80.5</v>
      </c>
      <c r="E250" s="1311">
        <v>254.5</v>
      </c>
      <c r="F250" s="1655"/>
      <c r="G250" s="1655"/>
      <c r="H250" s="1655"/>
      <c r="I250" s="1655"/>
    </row>
    <row r="251" spans="1:11" s="1298" customFormat="1" ht="20.100000000000001" customHeight="1">
      <c r="A251" s="1090" t="s">
        <v>1354</v>
      </c>
      <c r="B251" s="1658">
        <v>144</v>
      </c>
      <c r="C251" s="1658">
        <v>47.9</v>
      </c>
      <c r="D251" s="1658">
        <v>0</v>
      </c>
      <c r="E251" s="1311">
        <v>191.9</v>
      </c>
      <c r="F251" s="1655"/>
      <c r="G251" s="1655"/>
      <c r="H251" s="1655"/>
      <c r="I251" s="1655"/>
    </row>
    <row r="252" spans="1:11" s="1298" customFormat="1" ht="20.100000000000001" customHeight="1">
      <c r="A252" s="1061" t="s">
        <v>1353</v>
      </c>
      <c r="B252" s="1657">
        <v>30</v>
      </c>
      <c r="C252" s="1657">
        <v>0</v>
      </c>
      <c r="D252" s="1657">
        <v>0</v>
      </c>
      <c r="E252" s="1656">
        <v>30</v>
      </c>
      <c r="F252" s="1655"/>
      <c r="G252" s="1655"/>
      <c r="H252" s="1655"/>
      <c r="I252" s="1655"/>
    </row>
    <row r="253" spans="1:11" s="1297" customFormat="1" ht="15" customHeight="1">
      <c r="A253" s="1074" t="s">
        <v>1352</v>
      </c>
      <c r="B253" s="1074"/>
      <c r="C253" s="1074"/>
      <c r="D253" s="1074"/>
      <c r="E253" s="1058"/>
    </row>
    <row r="254" spans="1:11" s="1297" customFormat="1" ht="15" customHeight="1">
      <c r="A254" s="1074" t="s">
        <v>1351</v>
      </c>
      <c r="B254" s="1074"/>
      <c r="C254" s="1074"/>
      <c r="D254" s="1074"/>
      <c r="E254" s="1074"/>
    </row>
    <row r="255" spans="1:11" s="1297" customFormat="1" ht="15" customHeight="1">
      <c r="A255" s="1074"/>
      <c r="B255" s="1074"/>
      <c r="C255" s="1074"/>
      <c r="D255" s="1074"/>
      <c r="E255" s="1074"/>
    </row>
    <row r="256" spans="1:11" ht="20.100000000000001" customHeight="1">
      <c r="A256" s="1072" t="s">
        <v>1350</v>
      </c>
      <c r="B256" s="1072"/>
      <c r="C256" s="1072"/>
      <c r="D256" s="1072"/>
      <c r="E256" s="1072"/>
    </row>
    <row r="257" spans="1:11" s="1297" customFormat="1" ht="15" customHeight="1">
      <c r="A257" s="1106" t="s">
        <v>1349</v>
      </c>
      <c r="B257" s="1604"/>
      <c r="C257" s="1604"/>
      <c r="D257" s="1604"/>
      <c r="E257" s="1604"/>
      <c r="F257" s="1654"/>
      <c r="G257" s="1654"/>
      <c r="H257" s="1654"/>
      <c r="I257" s="1654"/>
      <c r="J257" s="1654"/>
      <c r="K257" s="1654"/>
    </row>
    <row r="258" spans="1:11" ht="20.100000000000001" customHeight="1">
      <c r="A258" s="1163" t="s">
        <v>7</v>
      </c>
      <c r="B258" s="1653"/>
      <c r="C258" s="2452" t="s">
        <v>1348</v>
      </c>
      <c r="D258" s="2452"/>
      <c r="E258" s="1652"/>
    </row>
    <row r="259" spans="1:11" ht="20.100000000000001" customHeight="1">
      <c r="A259" s="1092" t="s">
        <v>8</v>
      </c>
      <c r="B259" s="1237"/>
      <c r="C259" s="2453">
        <v>15829.6</v>
      </c>
      <c r="D259" s="2453"/>
      <c r="E259" s="1651"/>
    </row>
    <row r="260" spans="1:11" ht="20.100000000000001" customHeight="1">
      <c r="A260" s="1090" t="s">
        <v>11</v>
      </c>
      <c r="B260" s="1237"/>
      <c r="C260" s="2454">
        <v>12412.6</v>
      </c>
      <c r="D260" s="2454"/>
      <c r="E260" s="1651"/>
    </row>
    <row r="261" spans="1:11" ht="20.100000000000001" customHeight="1">
      <c r="A261" s="1090" t="s">
        <v>12</v>
      </c>
      <c r="B261" s="1237"/>
      <c r="C261" s="2454">
        <v>1809</v>
      </c>
      <c r="D261" s="2454"/>
      <c r="E261" s="1651"/>
    </row>
    <row r="262" spans="1:11" ht="20.100000000000001" customHeight="1">
      <c r="A262" s="1061" t="s">
        <v>207</v>
      </c>
      <c r="B262" s="1234"/>
      <c r="C262" s="2455">
        <v>1608</v>
      </c>
      <c r="D262" s="2455"/>
      <c r="E262" s="1651"/>
    </row>
    <row r="263" spans="1:11" s="1297" customFormat="1" ht="15" customHeight="1">
      <c r="A263" s="1074" t="s">
        <v>1242</v>
      </c>
      <c r="B263" s="1074"/>
      <c r="C263" s="1074"/>
      <c r="D263" s="1074"/>
      <c r="E263" s="1074"/>
    </row>
    <row r="264" spans="1:11" s="1297" customFormat="1" ht="15" customHeight="1">
      <c r="A264" s="1074" t="s">
        <v>1347</v>
      </c>
      <c r="B264" s="1074"/>
      <c r="C264" s="1074"/>
      <c r="D264" s="1074"/>
      <c r="E264" s="1074"/>
    </row>
    <row r="265" spans="1:11">
      <c r="A265" s="1058"/>
      <c r="B265" s="1309"/>
      <c r="C265" s="1309"/>
      <c r="D265" s="1309"/>
      <c r="E265" s="1309"/>
      <c r="F265" s="1650"/>
      <c r="H265" s="1649"/>
      <c r="I265" s="1649"/>
      <c r="J265" s="1649"/>
    </row>
    <row r="266" spans="1:11" ht="20.100000000000001" customHeight="1">
      <c r="A266" s="1072" t="s">
        <v>1346</v>
      </c>
      <c r="B266" s="1072"/>
      <c r="C266" s="1072"/>
      <c r="D266" s="1072"/>
      <c r="E266" s="1072"/>
    </row>
    <row r="267" spans="1:11" s="1298" customFormat="1" ht="20.100000000000001" customHeight="1">
      <c r="A267" s="1094" t="s">
        <v>1345</v>
      </c>
      <c r="B267" s="1093">
        <v>2005</v>
      </c>
      <c r="C267" s="1093">
        <v>2009</v>
      </c>
      <c r="D267" s="1093">
        <v>2010</v>
      </c>
      <c r="E267" s="1094">
        <v>2011</v>
      </c>
    </row>
    <row r="268" spans="1:11" s="1298" customFormat="1" ht="27" customHeight="1">
      <c r="A268" s="1065" t="s">
        <v>1343</v>
      </c>
      <c r="B268" s="1524">
        <v>76633</v>
      </c>
      <c r="C268" s="1524">
        <v>102118</v>
      </c>
      <c r="D268" s="1524">
        <v>135715</v>
      </c>
      <c r="E268" s="1304">
        <v>142430</v>
      </c>
    </row>
    <row r="269" spans="1:11" s="1298" customFormat="1" ht="27" customHeight="1">
      <c r="A269" s="1063" t="s">
        <v>135</v>
      </c>
      <c r="B269" s="1139">
        <v>6724</v>
      </c>
      <c r="C269" s="1139">
        <v>8049</v>
      </c>
      <c r="D269" s="1139">
        <v>11846</v>
      </c>
      <c r="E269" s="1498">
        <v>12286</v>
      </c>
    </row>
    <row r="270" spans="1:11" s="1298" customFormat="1" ht="27" customHeight="1">
      <c r="A270" s="1063" t="s">
        <v>136</v>
      </c>
      <c r="B270" s="1139">
        <v>6255</v>
      </c>
      <c r="C270" s="1139">
        <v>7480</v>
      </c>
      <c r="D270" s="1139">
        <v>10460</v>
      </c>
      <c r="E270" s="1498">
        <v>10822</v>
      </c>
    </row>
    <row r="271" spans="1:11" s="1298" customFormat="1" ht="27" customHeight="1">
      <c r="A271" s="1063" t="s">
        <v>137</v>
      </c>
      <c r="B271" s="1139">
        <v>6268</v>
      </c>
      <c r="C271" s="1139">
        <v>8171</v>
      </c>
      <c r="D271" s="1139">
        <v>11536</v>
      </c>
      <c r="E271" s="1498">
        <v>12382</v>
      </c>
    </row>
    <row r="272" spans="1:11" s="1298" customFormat="1" ht="27" customHeight="1">
      <c r="A272" s="1063" t="s">
        <v>138</v>
      </c>
      <c r="B272" s="1139">
        <v>6118</v>
      </c>
      <c r="C272" s="1139">
        <v>8218</v>
      </c>
      <c r="D272" s="1139">
        <v>10844</v>
      </c>
      <c r="E272" s="1498">
        <v>11577</v>
      </c>
      <c r="F272" s="1647"/>
    </row>
    <row r="273" spans="1:6" s="1298" customFormat="1" ht="27" customHeight="1">
      <c r="A273" s="1063" t="s">
        <v>126</v>
      </c>
      <c r="B273" s="1139">
        <v>6442</v>
      </c>
      <c r="C273" s="1139">
        <v>8612</v>
      </c>
      <c r="D273" s="1139">
        <v>11613</v>
      </c>
      <c r="E273" s="1498">
        <v>11983</v>
      </c>
    </row>
    <row r="274" spans="1:6" s="1298" customFormat="1" ht="27" customHeight="1">
      <c r="A274" s="1063" t="s">
        <v>139</v>
      </c>
      <c r="B274" s="1139">
        <v>6421</v>
      </c>
      <c r="C274" s="1139">
        <v>8593</v>
      </c>
      <c r="D274" s="1139">
        <v>11148</v>
      </c>
      <c r="E274" s="1498">
        <v>11450</v>
      </c>
    </row>
    <row r="275" spans="1:6" s="1298" customFormat="1" ht="27" customHeight="1">
      <c r="A275" s="1063" t="s">
        <v>140</v>
      </c>
      <c r="B275" s="1139">
        <v>6332</v>
      </c>
      <c r="C275" s="1139">
        <v>8548</v>
      </c>
      <c r="D275" s="1139">
        <v>10857</v>
      </c>
      <c r="E275" s="1498">
        <v>12008</v>
      </c>
    </row>
    <row r="276" spans="1:6" s="1298" customFormat="1" ht="27" customHeight="1">
      <c r="A276" s="1063" t="s">
        <v>141</v>
      </c>
      <c r="B276" s="1139">
        <v>6468</v>
      </c>
      <c r="C276" s="1139">
        <v>8802</v>
      </c>
      <c r="D276" s="1139">
        <v>11402</v>
      </c>
      <c r="E276" s="1498">
        <v>11423</v>
      </c>
      <c r="F276" s="1646"/>
    </row>
    <row r="277" spans="1:6" s="1298" customFormat="1" ht="27" customHeight="1">
      <c r="A277" s="1063" t="s">
        <v>142</v>
      </c>
      <c r="B277" s="1139">
        <v>6293</v>
      </c>
      <c r="C277" s="1139">
        <v>8285</v>
      </c>
      <c r="D277" s="1139">
        <v>10946</v>
      </c>
      <c r="E277" s="1498">
        <v>11411</v>
      </c>
      <c r="F277" s="1648"/>
    </row>
    <row r="278" spans="1:6" s="1298" customFormat="1" ht="27" customHeight="1">
      <c r="A278" s="1063" t="s">
        <v>143</v>
      </c>
      <c r="B278" s="1139">
        <v>6305</v>
      </c>
      <c r="C278" s="1139">
        <v>9131</v>
      </c>
      <c r="D278" s="1139">
        <v>11532</v>
      </c>
      <c r="E278" s="1498">
        <v>12229</v>
      </c>
    </row>
    <row r="279" spans="1:6" s="1298" customFormat="1" ht="27" customHeight="1">
      <c r="A279" s="1063" t="s">
        <v>144</v>
      </c>
      <c r="B279" s="1139">
        <v>6305</v>
      </c>
      <c r="C279" s="1139">
        <v>9287</v>
      </c>
      <c r="D279" s="1139">
        <v>11689</v>
      </c>
      <c r="E279" s="1498">
        <v>12488</v>
      </c>
    </row>
    <row r="280" spans="1:6" s="1298" customFormat="1" ht="27" customHeight="1">
      <c r="A280" s="1063" t="s">
        <v>145</v>
      </c>
      <c r="B280" s="1139">
        <v>6702</v>
      </c>
      <c r="C280" s="1139">
        <v>8942</v>
      </c>
      <c r="D280" s="1139">
        <v>11842</v>
      </c>
      <c r="E280" s="1498">
        <v>12371</v>
      </c>
    </row>
    <row r="281" spans="1:6" s="1298" customFormat="1" ht="27" customHeight="1">
      <c r="A281" s="1305" t="s">
        <v>1342</v>
      </c>
      <c r="B281" s="1524">
        <v>2636</v>
      </c>
      <c r="C281" s="1524">
        <v>3274</v>
      </c>
      <c r="D281" s="1524">
        <v>3131</v>
      </c>
      <c r="E281" s="1524">
        <v>2753</v>
      </c>
    </row>
    <row r="282" spans="1:6" s="1298" customFormat="1" ht="27" customHeight="1">
      <c r="A282" s="1063" t="s">
        <v>135</v>
      </c>
      <c r="B282" s="1139">
        <v>296</v>
      </c>
      <c r="C282" s="1139">
        <v>377</v>
      </c>
      <c r="D282" s="1139">
        <v>242</v>
      </c>
      <c r="E282" s="1139">
        <v>214</v>
      </c>
    </row>
    <row r="283" spans="1:6" s="1298" customFormat="1" ht="27" customHeight="1">
      <c r="A283" s="1063" t="s">
        <v>136</v>
      </c>
      <c r="B283" s="1139">
        <v>235</v>
      </c>
      <c r="C283" s="1139">
        <v>356</v>
      </c>
      <c r="D283" s="1139">
        <v>260</v>
      </c>
      <c r="E283" s="1139">
        <v>241</v>
      </c>
    </row>
    <row r="284" spans="1:6" s="1298" customFormat="1" ht="27" customHeight="1">
      <c r="A284" s="1063" t="s">
        <v>137</v>
      </c>
      <c r="B284" s="1139">
        <v>222</v>
      </c>
      <c r="C284" s="1139">
        <v>320</v>
      </c>
      <c r="D284" s="1139">
        <v>260</v>
      </c>
      <c r="E284" s="1139">
        <v>290</v>
      </c>
      <c r="F284" s="1647"/>
    </row>
    <row r="285" spans="1:6" s="1298" customFormat="1" ht="27" customHeight="1">
      <c r="A285" s="1063" t="s">
        <v>138</v>
      </c>
      <c r="B285" s="1139">
        <v>186</v>
      </c>
      <c r="C285" s="1139">
        <v>211</v>
      </c>
      <c r="D285" s="1139">
        <v>235</v>
      </c>
      <c r="E285" s="1139">
        <v>203</v>
      </c>
      <c r="F285" s="1646"/>
    </row>
    <row r="286" spans="1:6" s="1298" customFormat="1" ht="27" customHeight="1">
      <c r="A286" s="1063" t="s">
        <v>126</v>
      </c>
      <c r="B286" s="1139">
        <v>216</v>
      </c>
      <c r="C286" s="1139">
        <v>307</v>
      </c>
      <c r="D286" s="1139">
        <v>306</v>
      </c>
      <c r="E286" s="1139">
        <v>245</v>
      </c>
    </row>
    <row r="287" spans="1:6" s="1298" customFormat="1" ht="27" customHeight="1">
      <c r="A287" s="1063" t="s">
        <v>139</v>
      </c>
      <c r="B287" s="1139">
        <v>238</v>
      </c>
      <c r="C287" s="1139">
        <v>297</v>
      </c>
      <c r="D287" s="1139">
        <v>262</v>
      </c>
      <c r="E287" s="1139">
        <v>252</v>
      </c>
    </row>
    <row r="288" spans="1:6" s="1298" customFormat="1" ht="27" customHeight="1">
      <c r="A288" s="1063" t="s">
        <v>140</v>
      </c>
      <c r="B288" s="1139">
        <v>190</v>
      </c>
      <c r="C288" s="1139">
        <v>342</v>
      </c>
      <c r="D288" s="1139">
        <v>254</v>
      </c>
      <c r="E288" s="1139">
        <v>316</v>
      </c>
    </row>
    <row r="289" spans="1:6" s="1298" customFormat="1" ht="27" customHeight="1">
      <c r="A289" s="1063" t="s">
        <v>141</v>
      </c>
      <c r="B289" s="1139">
        <v>193</v>
      </c>
      <c r="C289" s="1139">
        <v>218</v>
      </c>
      <c r="D289" s="1139">
        <v>241</v>
      </c>
      <c r="E289" s="1139">
        <v>210</v>
      </c>
    </row>
    <row r="290" spans="1:6" s="1298" customFormat="1" ht="27" customHeight="1">
      <c r="A290" s="1063" t="s">
        <v>142</v>
      </c>
      <c r="B290" s="1139">
        <v>213</v>
      </c>
      <c r="C290" s="1139">
        <v>161</v>
      </c>
      <c r="D290" s="1139">
        <v>300</v>
      </c>
      <c r="E290" s="1139">
        <v>251</v>
      </c>
    </row>
    <row r="291" spans="1:6" s="1298" customFormat="1" ht="27" customHeight="1">
      <c r="A291" s="1063" t="s">
        <v>143</v>
      </c>
      <c r="B291" s="1139">
        <v>170</v>
      </c>
      <c r="C291" s="1139">
        <v>235</v>
      </c>
      <c r="D291" s="1139">
        <v>321</v>
      </c>
      <c r="E291" s="1139">
        <v>231</v>
      </c>
    </row>
    <row r="292" spans="1:6" s="1298" customFormat="1" ht="27" customHeight="1">
      <c r="A292" s="1063" t="s">
        <v>144</v>
      </c>
      <c r="B292" s="1139">
        <v>190</v>
      </c>
      <c r="C292" s="1139">
        <v>258</v>
      </c>
      <c r="D292" s="1139">
        <v>248</v>
      </c>
      <c r="E292" s="1139">
        <v>177</v>
      </c>
    </row>
    <row r="293" spans="1:6" s="1298" customFormat="1" ht="27" customHeight="1">
      <c r="A293" s="1061" t="s">
        <v>145</v>
      </c>
      <c r="B293" s="1138">
        <v>287</v>
      </c>
      <c r="C293" s="1138">
        <v>192</v>
      </c>
      <c r="D293" s="1138">
        <v>202</v>
      </c>
      <c r="E293" s="1138">
        <v>123</v>
      </c>
    </row>
    <row r="294" spans="1:6" s="1297" customFormat="1" ht="15" customHeight="1">
      <c r="A294" s="1074" t="s">
        <v>1329</v>
      </c>
      <c r="B294" s="1074"/>
      <c r="C294" s="1074"/>
      <c r="D294" s="1074"/>
      <c r="E294" s="1074"/>
    </row>
    <row r="295" spans="1:6" s="1297" customFormat="1" ht="15" customHeight="1">
      <c r="A295" s="1074" t="s">
        <v>1332</v>
      </c>
      <c r="B295" s="1074"/>
      <c r="C295" s="1074"/>
      <c r="D295" s="1074"/>
      <c r="E295" s="1074"/>
    </row>
    <row r="296" spans="1:6" s="1297" customFormat="1" ht="15" customHeight="1">
      <c r="A296" s="1074"/>
      <c r="B296" s="1074"/>
      <c r="C296" s="1074"/>
      <c r="D296" s="1074"/>
      <c r="E296" s="1074"/>
    </row>
    <row r="297" spans="1:6" ht="20.100000000000001" customHeight="1">
      <c r="A297" s="1072" t="s">
        <v>1344</v>
      </c>
      <c r="B297" s="1072"/>
      <c r="C297" s="1072"/>
      <c r="D297" s="1072"/>
      <c r="E297" s="1072"/>
    </row>
    <row r="298" spans="1:6" s="1298" customFormat="1" ht="27" customHeight="1">
      <c r="A298" s="1094" t="s">
        <v>14</v>
      </c>
      <c r="B298" s="1093">
        <v>2005</v>
      </c>
      <c r="C298" s="1093">
        <v>2009</v>
      </c>
      <c r="D298" s="1093">
        <v>2010</v>
      </c>
      <c r="E298" s="1094">
        <v>2011</v>
      </c>
    </row>
    <row r="299" spans="1:6" s="1298" customFormat="1" ht="27" customHeight="1">
      <c r="A299" s="1065" t="s">
        <v>1343</v>
      </c>
      <c r="B299" s="1549"/>
      <c r="C299" s="1549"/>
      <c r="D299" s="1549"/>
      <c r="E299" s="1622"/>
    </row>
    <row r="300" spans="1:6" s="1298" customFormat="1" ht="27" customHeight="1">
      <c r="A300" s="1206" t="s">
        <v>1341</v>
      </c>
      <c r="B300" s="1645">
        <v>76633</v>
      </c>
      <c r="C300" s="1645">
        <v>102118</v>
      </c>
      <c r="D300" s="1643">
        <v>135715</v>
      </c>
      <c r="E300" s="1644">
        <v>142430</v>
      </c>
      <c r="F300" s="1499"/>
    </row>
    <row r="301" spans="1:6" s="1298" customFormat="1" ht="27" customHeight="1">
      <c r="A301" s="1092" t="s">
        <v>1340</v>
      </c>
      <c r="B301" s="1642"/>
      <c r="C301" s="1642"/>
      <c r="D301" s="1642"/>
      <c r="E301" s="1641"/>
    </row>
    <row r="302" spans="1:6" s="1298" customFormat="1" ht="27" customHeight="1">
      <c r="A302" s="1090" t="s">
        <v>1339</v>
      </c>
      <c r="B302" s="1642">
        <v>2482092</v>
      </c>
      <c r="C302" s="1642">
        <v>4724183</v>
      </c>
      <c r="D302" s="1642">
        <v>5419321</v>
      </c>
      <c r="E302" s="1641">
        <v>6175221</v>
      </c>
    </row>
    <row r="303" spans="1:6" s="1298" customFormat="1" ht="27" customHeight="1">
      <c r="A303" s="1090" t="s">
        <v>1338</v>
      </c>
      <c r="B303" s="1642">
        <v>2458410</v>
      </c>
      <c r="C303" s="1642">
        <v>4650448</v>
      </c>
      <c r="D303" s="1642">
        <v>5343809</v>
      </c>
      <c r="E303" s="1641">
        <v>6083923</v>
      </c>
    </row>
    <row r="304" spans="1:6" s="1298" customFormat="1" ht="27" customHeight="1">
      <c r="A304" s="1090" t="s">
        <v>1337</v>
      </c>
      <c r="B304" s="1642">
        <v>537974</v>
      </c>
      <c r="C304" s="1642">
        <v>297694</v>
      </c>
      <c r="D304" s="1642">
        <v>272166</v>
      </c>
      <c r="E304" s="1641">
        <v>290674</v>
      </c>
    </row>
    <row r="305" spans="1:5" s="1298" customFormat="1" ht="27" customHeight="1">
      <c r="A305" s="1092" t="s">
        <v>1336</v>
      </c>
      <c r="B305" s="1642"/>
      <c r="C305" s="1642"/>
      <c r="D305" s="1642"/>
      <c r="E305" s="1641"/>
    </row>
    <row r="306" spans="1:5" s="1298" customFormat="1" ht="27" customHeight="1">
      <c r="A306" s="1090" t="s">
        <v>1334</v>
      </c>
      <c r="B306" s="1642">
        <v>112828</v>
      </c>
      <c r="C306" s="1642">
        <v>204120</v>
      </c>
      <c r="D306" s="1642">
        <v>229021</v>
      </c>
      <c r="E306" s="1641">
        <v>254560</v>
      </c>
    </row>
    <row r="307" spans="1:5" s="1298" customFormat="1" ht="27" customHeight="1">
      <c r="A307" s="1090" t="s">
        <v>1333</v>
      </c>
      <c r="B307" s="1642">
        <v>100896</v>
      </c>
      <c r="C307" s="1642">
        <v>174626</v>
      </c>
      <c r="D307" s="1642">
        <v>208790</v>
      </c>
      <c r="E307" s="1641">
        <v>226984</v>
      </c>
    </row>
    <row r="308" spans="1:5" s="1298" customFormat="1" ht="27" customHeight="1">
      <c r="A308" s="1092" t="s">
        <v>1335</v>
      </c>
      <c r="B308" s="1642"/>
      <c r="C308" s="1642"/>
      <c r="D308" s="1642"/>
      <c r="E308" s="1641"/>
    </row>
    <row r="309" spans="1:5" s="1298" customFormat="1" ht="27" customHeight="1">
      <c r="A309" s="1090" t="s">
        <v>1334</v>
      </c>
      <c r="B309" s="1642">
        <v>807</v>
      </c>
      <c r="C309" s="1642">
        <v>1860</v>
      </c>
      <c r="D309" s="1642">
        <v>2113</v>
      </c>
      <c r="E309" s="1641">
        <v>2158</v>
      </c>
    </row>
    <row r="310" spans="1:5" s="1298" customFormat="1" ht="27" customHeight="1">
      <c r="A310" s="1063" t="s">
        <v>1333</v>
      </c>
      <c r="B310" s="1642">
        <v>776</v>
      </c>
      <c r="C310" s="1642">
        <v>1923</v>
      </c>
      <c r="D310" s="1642">
        <v>2411</v>
      </c>
      <c r="E310" s="1641">
        <v>3241</v>
      </c>
    </row>
    <row r="311" spans="1:5" s="1298" customFormat="1" ht="27" customHeight="1">
      <c r="A311" s="1305" t="s">
        <v>1342</v>
      </c>
      <c r="B311" s="1642"/>
      <c r="C311" s="1642"/>
      <c r="D311" s="1642"/>
      <c r="E311" s="1641"/>
    </row>
    <row r="312" spans="1:5" s="1298" customFormat="1" ht="27" customHeight="1">
      <c r="A312" s="1206" t="s">
        <v>1341</v>
      </c>
      <c r="B312" s="1643">
        <v>2636</v>
      </c>
      <c r="C312" s="1643">
        <v>3274</v>
      </c>
      <c r="D312" s="1643">
        <v>3131</v>
      </c>
      <c r="E312" s="1643">
        <v>2753</v>
      </c>
    </row>
    <row r="313" spans="1:5" s="1298" customFormat="1" ht="27" customHeight="1">
      <c r="A313" s="1206" t="s">
        <v>1340</v>
      </c>
      <c r="B313" s="1642"/>
      <c r="C313" s="1642"/>
      <c r="D313" s="1642"/>
      <c r="E313" s="1641"/>
    </row>
    <row r="314" spans="1:5" s="1298" customFormat="1" ht="27" customHeight="1">
      <c r="A314" s="1063" t="s">
        <v>1339</v>
      </c>
      <c r="B314" s="1642">
        <v>35041</v>
      </c>
      <c r="C314" s="1642">
        <v>34476</v>
      </c>
      <c r="D314" s="1642">
        <v>39395</v>
      </c>
      <c r="E314" s="1641">
        <v>35182</v>
      </c>
    </row>
    <row r="315" spans="1:5" s="1298" customFormat="1" ht="27" customHeight="1">
      <c r="A315" s="1063" t="s">
        <v>1338</v>
      </c>
      <c r="B315" s="1642">
        <v>42910</v>
      </c>
      <c r="C315" s="1642">
        <v>33683</v>
      </c>
      <c r="D315" s="1642">
        <v>43318</v>
      </c>
      <c r="E315" s="1641">
        <v>37996</v>
      </c>
    </row>
    <row r="316" spans="1:5" s="1298" customFormat="1" ht="27" customHeight="1">
      <c r="A316" s="1063" t="s">
        <v>1337</v>
      </c>
      <c r="B316" s="1642">
        <v>49102</v>
      </c>
      <c r="C316" s="1642">
        <v>24230</v>
      </c>
      <c r="D316" s="1642">
        <v>9052</v>
      </c>
      <c r="E316" s="1641">
        <v>14872</v>
      </c>
    </row>
    <row r="317" spans="1:5" s="1298" customFormat="1" ht="27" customHeight="1">
      <c r="A317" s="1206" t="s">
        <v>1336</v>
      </c>
      <c r="B317" s="1642"/>
      <c r="C317" s="1642"/>
      <c r="D317" s="1642"/>
      <c r="E317" s="1641"/>
    </row>
    <row r="318" spans="1:5" s="1298" customFormat="1" ht="27" customHeight="1">
      <c r="A318" s="1063" t="s">
        <v>1334</v>
      </c>
      <c r="B318" s="1642">
        <v>350</v>
      </c>
      <c r="C318" s="1642">
        <v>658</v>
      </c>
      <c r="D318" s="1642">
        <v>407</v>
      </c>
      <c r="E318" s="1641">
        <v>104.3</v>
      </c>
    </row>
    <row r="319" spans="1:5" s="1298" customFormat="1" ht="27" customHeight="1">
      <c r="A319" s="1063" t="s">
        <v>1333</v>
      </c>
      <c r="B319" s="1642">
        <v>1045</v>
      </c>
      <c r="C319" s="1642">
        <v>1982</v>
      </c>
      <c r="D319" s="1642">
        <v>1354</v>
      </c>
      <c r="E319" s="1641">
        <v>393.3</v>
      </c>
    </row>
    <row r="320" spans="1:5" s="1298" customFormat="1" ht="27" customHeight="1">
      <c r="A320" s="1206" t="s">
        <v>1335</v>
      </c>
      <c r="B320" s="1549"/>
      <c r="C320" s="1549"/>
      <c r="D320" s="1549"/>
      <c r="E320" s="1622"/>
    </row>
    <row r="321" spans="1:6" s="1298" customFormat="1" ht="27" customHeight="1">
      <c r="A321" s="1063" t="s">
        <v>1334</v>
      </c>
      <c r="B321" s="1640">
        <v>0.13</v>
      </c>
      <c r="C321" s="1640">
        <v>0.39400000000000002</v>
      </c>
      <c r="D321" s="1640">
        <v>0</v>
      </c>
      <c r="E321" s="1639">
        <v>0</v>
      </c>
    </row>
    <row r="322" spans="1:6" s="1298" customFormat="1" ht="27" customHeight="1">
      <c r="A322" s="1061" t="s">
        <v>1333</v>
      </c>
      <c r="B322" s="1638">
        <v>0.01</v>
      </c>
      <c r="C322" s="1638">
        <v>0.30599999999999999</v>
      </c>
      <c r="D322" s="1638">
        <v>0</v>
      </c>
      <c r="E322" s="1637">
        <v>0</v>
      </c>
    </row>
    <row r="323" spans="1:6" s="1297" customFormat="1" ht="15" customHeight="1">
      <c r="A323" s="1074" t="s">
        <v>1329</v>
      </c>
      <c r="B323" s="1074"/>
      <c r="C323" s="1074"/>
      <c r="D323" s="1074"/>
      <c r="E323" s="1074"/>
    </row>
    <row r="324" spans="1:6" s="1297" customFormat="1" ht="15" customHeight="1">
      <c r="A324" s="1074" t="s">
        <v>1332</v>
      </c>
      <c r="B324" s="1074"/>
      <c r="C324" s="1074"/>
      <c r="D324" s="1074"/>
      <c r="E324" s="1074"/>
    </row>
    <row r="325" spans="1:6" s="1297" customFormat="1" ht="15" customHeight="1">
      <c r="A325" s="1074"/>
      <c r="B325" s="1074"/>
      <c r="C325" s="1074"/>
      <c r="D325" s="1074"/>
      <c r="E325" s="1074"/>
    </row>
    <row r="326" spans="1:6" ht="20.100000000000001" customHeight="1">
      <c r="A326" s="1072" t="s">
        <v>1331</v>
      </c>
      <c r="B326" s="1072"/>
      <c r="C326" s="1072"/>
      <c r="D326" s="1072"/>
      <c r="E326" s="1072"/>
    </row>
    <row r="327" spans="1:6" s="1297" customFormat="1" ht="15" customHeight="1">
      <c r="A327" s="1248" t="s">
        <v>21</v>
      </c>
      <c r="B327" s="1074"/>
      <c r="C327" s="1074"/>
      <c r="D327" s="1074"/>
      <c r="E327" s="1074"/>
    </row>
    <row r="328" spans="1:6" s="1298" customFormat="1" ht="20.100000000000001" customHeight="1">
      <c r="A328" s="1094" t="s">
        <v>7</v>
      </c>
      <c r="B328" s="1094">
        <v>2005</v>
      </c>
      <c r="C328" s="1094">
        <v>2009</v>
      </c>
      <c r="D328" s="1094">
        <v>2010</v>
      </c>
      <c r="E328" s="1094">
        <v>2011</v>
      </c>
    </row>
    <row r="329" spans="1:6" s="1298" customFormat="1" ht="20.100000000000001" customHeight="1">
      <c r="A329" s="1305" t="s">
        <v>8</v>
      </c>
      <c r="B329" s="1304">
        <v>113178</v>
      </c>
      <c r="C329" s="1304">
        <v>204778.196</v>
      </c>
      <c r="D329" s="1304">
        <v>229427.717</v>
      </c>
      <c r="E329" s="1304">
        <v>254590</v>
      </c>
    </row>
    <row r="330" spans="1:6" s="1298" customFormat="1" ht="20.100000000000001" customHeight="1">
      <c r="A330" s="1090" t="s">
        <v>990</v>
      </c>
      <c r="B330" s="1584">
        <v>5688</v>
      </c>
      <c r="C330" s="1584">
        <v>8421.6910000000007</v>
      </c>
      <c r="D330" s="1584">
        <v>7475.7470000000003</v>
      </c>
      <c r="E330" s="1584">
        <v>7984</v>
      </c>
      <c r="F330" s="1608"/>
    </row>
    <row r="331" spans="1:6" s="1298" customFormat="1" ht="20.100000000000001" customHeight="1">
      <c r="A331" s="1090" t="s">
        <v>989</v>
      </c>
      <c r="B331" s="1584">
        <v>11173</v>
      </c>
      <c r="C331" s="1584">
        <v>11230.693000000001</v>
      </c>
      <c r="D331" s="1584">
        <v>9538.59</v>
      </c>
      <c r="E331" s="1584">
        <v>10089</v>
      </c>
      <c r="F331" s="1608"/>
    </row>
    <row r="332" spans="1:6" s="1298" customFormat="1" ht="20.100000000000001" customHeight="1">
      <c r="A332" s="1090" t="s">
        <v>1326</v>
      </c>
      <c r="B332" s="1584">
        <v>48585</v>
      </c>
      <c r="C332" s="1584">
        <v>99128.717999999993</v>
      </c>
      <c r="D332" s="1584">
        <v>112952.25300000001</v>
      </c>
      <c r="E332" s="1584">
        <v>122417</v>
      </c>
      <c r="F332" s="1608"/>
    </row>
    <row r="333" spans="1:6" s="1298" customFormat="1" ht="20.100000000000001" customHeight="1">
      <c r="A333" s="1090" t="s">
        <v>721</v>
      </c>
      <c r="B333" s="1584">
        <v>42856</v>
      </c>
      <c r="C333" s="1584">
        <v>66591.024999999994</v>
      </c>
      <c r="D333" s="1584">
        <v>72622.020999999993</v>
      </c>
      <c r="E333" s="1584">
        <v>86108</v>
      </c>
      <c r="F333" s="1608"/>
    </row>
    <row r="334" spans="1:6" s="1298" customFormat="1" ht="20.100000000000001" customHeight="1">
      <c r="A334" s="1090" t="s">
        <v>718</v>
      </c>
      <c r="B334" s="1584">
        <v>168</v>
      </c>
      <c r="C334" s="1584">
        <v>3583.9720000000002</v>
      </c>
      <c r="D334" s="1584">
        <v>6546.3770000000004</v>
      </c>
      <c r="E334" s="1584">
        <v>6076</v>
      </c>
      <c r="F334" s="1608"/>
    </row>
    <row r="335" spans="1:6" s="1298" customFormat="1" ht="20.100000000000001" customHeight="1">
      <c r="A335" s="1090" t="s">
        <v>716</v>
      </c>
      <c r="B335" s="1584">
        <v>10</v>
      </c>
      <c r="C335" s="1584">
        <v>110.736</v>
      </c>
      <c r="D335" s="1584">
        <v>0</v>
      </c>
      <c r="E335" s="1584">
        <v>10</v>
      </c>
      <c r="F335" s="1608"/>
    </row>
    <row r="336" spans="1:6" s="1298" customFormat="1" ht="20.100000000000001" customHeight="1">
      <c r="A336" s="1090" t="s">
        <v>1325</v>
      </c>
      <c r="B336" s="1584">
        <v>245</v>
      </c>
      <c r="C336" s="1584">
        <v>7081.067</v>
      </c>
      <c r="D336" s="1584">
        <v>8800.2150000000001</v>
      </c>
      <c r="E336" s="1584">
        <v>10810</v>
      </c>
      <c r="F336" s="1608"/>
    </row>
    <row r="337" spans="1:6" s="1298" customFormat="1" ht="20.100000000000001" customHeight="1">
      <c r="A337" s="1090" t="s">
        <v>698</v>
      </c>
      <c r="B337" s="1584">
        <v>12</v>
      </c>
      <c r="C337" s="1584">
        <v>8630.2939999999999</v>
      </c>
      <c r="D337" s="1584">
        <v>11492.514000000001</v>
      </c>
      <c r="E337" s="1584">
        <v>11096</v>
      </c>
      <c r="F337" s="1608"/>
    </row>
    <row r="338" spans="1:6" s="1298" customFormat="1" ht="20.100000000000001" customHeight="1">
      <c r="A338" s="1061" t="s">
        <v>52</v>
      </c>
      <c r="B338" s="1138">
        <v>4441</v>
      </c>
      <c r="C338" s="1321">
        <v>0</v>
      </c>
      <c r="D338" s="1321">
        <v>0</v>
      </c>
      <c r="E338" s="1124">
        <v>0</v>
      </c>
      <c r="F338" s="1608"/>
    </row>
    <row r="339" spans="1:6" s="1297" customFormat="1" ht="15" customHeight="1">
      <c r="A339" s="1058" t="s">
        <v>1329</v>
      </c>
      <c r="B339" s="1074"/>
      <c r="C339" s="1074"/>
      <c r="D339" s="1074"/>
      <c r="E339" s="1074"/>
    </row>
    <row r="340" spans="1:6" s="1297" customFormat="1" ht="15" customHeight="1">
      <c r="A340" s="1074" t="s">
        <v>1328</v>
      </c>
      <c r="B340" s="1074"/>
      <c r="C340" s="1074"/>
      <c r="D340" s="1074"/>
      <c r="E340" s="1074"/>
    </row>
    <row r="341" spans="1:6" s="1297" customFormat="1" ht="15" customHeight="1">
      <c r="A341" s="1074"/>
      <c r="B341" s="1074"/>
      <c r="C341" s="1074"/>
      <c r="D341" s="1074"/>
      <c r="E341" s="1074"/>
    </row>
    <row r="342" spans="1:6" ht="20.100000000000001" customHeight="1">
      <c r="A342" s="1072" t="s">
        <v>1330</v>
      </c>
      <c r="B342" s="1072"/>
      <c r="C342" s="1072"/>
      <c r="D342" s="1072"/>
      <c r="E342" s="1072"/>
    </row>
    <row r="343" spans="1:6" ht="15" customHeight="1">
      <c r="A343" s="1248" t="s">
        <v>21</v>
      </c>
    </row>
    <row r="344" spans="1:6" ht="20.100000000000001" customHeight="1">
      <c r="A344" s="1094" t="s">
        <v>7</v>
      </c>
      <c r="B344" s="1094">
        <v>2005</v>
      </c>
      <c r="C344" s="1094">
        <v>2009</v>
      </c>
      <c r="D344" s="1094">
        <v>2010</v>
      </c>
      <c r="E344" s="1094">
        <v>2011</v>
      </c>
    </row>
    <row r="345" spans="1:6" ht="20.100000000000001" customHeight="1">
      <c r="A345" s="1065" t="s">
        <v>8</v>
      </c>
      <c r="B345" s="1557">
        <v>101941</v>
      </c>
      <c r="C345" s="1557">
        <v>176607.524</v>
      </c>
      <c r="D345" s="1557">
        <v>210144.22200000001</v>
      </c>
      <c r="E345" s="1557">
        <v>227016</v>
      </c>
    </row>
    <row r="346" spans="1:6" ht="20.100000000000001" customHeight="1">
      <c r="A346" s="1063" t="s">
        <v>990</v>
      </c>
      <c r="B346" s="1498">
        <v>16325</v>
      </c>
      <c r="C346" s="1498">
        <v>33770.695999999996</v>
      </c>
      <c r="D346" s="1498">
        <v>30929.027999999998</v>
      </c>
      <c r="E346" s="1498">
        <v>34192</v>
      </c>
    </row>
    <row r="347" spans="1:6" ht="20.100000000000001" customHeight="1">
      <c r="A347" s="1063" t="s">
        <v>989</v>
      </c>
      <c r="B347" s="1498">
        <v>16195</v>
      </c>
      <c r="C347" s="1498">
        <v>15490.704</v>
      </c>
      <c r="D347" s="1498">
        <v>20205.009000000002</v>
      </c>
      <c r="E347" s="1498">
        <v>16291</v>
      </c>
    </row>
    <row r="348" spans="1:6" ht="20.100000000000001" customHeight="1">
      <c r="A348" s="1063" t="s">
        <v>1326</v>
      </c>
      <c r="B348" s="1498">
        <v>22895</v>
      </c>
      <c r="C348" s="1498">
        <v>33003.89</v>
      </c>
      <c r="D348" s="1498">
        <v>43382.948000000004</v>
      </c>
      <c r="E348" s="1498">
        <v>60959</v>
      </c>
    </row>
    <row r="349" spans="1:6" ht="20.100000000000001" customHeight="1">
      <c r="A349" s="1063" t="s">
        <v>721</v>
      </c>
      <c r="B349" s="1498">
        <v>41889</v>
      </c>
      <c r="C349" s="1498">
        <v>69344.358000000007</v>
      </c>
      <c r="D349" s="1498">
        <v>79174.845000000001</v>
      </c>
      <c r="E349" s="1498">
        <v>80576</v>
      </c>
    </row>
    <row r="350" spans="1:6" ht="20.100000000000001" customHeight="1">
      <c r="A350" s="1063" t="s">
        <v>718</v>
      </c>
      <c r="B350" s="1498">
        <v>261</v>
      </c>
      <c r="C350" s="1498">
        <v>4762.4610000000002</v>
      </c>
      <c r="D350" s="1498">
        <v>6786.0439999999999</v>
      </c>
      <c r="E350" s="1498">
        <v>5774</v>
      </c>
    </row>
    <row r="351" spans="1:6" ht="20.100000000000001" customHeight="1">
      <c r="A351" s="1063" t="s">
        <v>716</v>
      </c>
      <c r="B351" s="1498">
        <v>0</v>
      </c>
      <c r="C351" s="1498">
        <v>0</v>
      </c>
      <c r="D351" s="1498">
        <v>118.42400000000001</v>
      </c>
      <c r="E351" s="1498">
        <v>229</v>
      </c>
    </row>
    <row r="352" spans="1:6" ht="20.100000000000001" customHeight="1">
      <c r="A352" s="1063" t="s">
        <v>1325</v>
      </c>
      <c r="B352" s="1498">
        <v>397</v>
      </c>
      <c r="C352" s="1498">
        <v>11477.334000000001</v>
      </c>
      <c r="D352" s="1498">
        <v>19098.516</v>
      </c>
      <c r="E352" s="1498">
        <v>18517</v>
      </c>
    </row>
    <row r="353" spans="1:5" ht="20.100000000000001" customHeight="1">
      <c r="A353" s="1063" t="s">
        <v>698</v>
      </c>
      <c r="B353" s="1498">
        <v>1</v>
      </c>
      <c r="C353" s="1498">
        <v>8758.0810000000001</v>
      </c>
      <c r="D353" s="1498">
        <v>10449.407999999999</v>
      </c>
      <c r="E353" s="1498">
        <v>10478</v>
      </c>
    </row>
    <row r="354" spans="1:5" ht="20.100000000000001" customHeight="1">
      <c r="A354" s="1061" t="s">
        <v>52</v>
      </c>
      <c r="B354" s="1546">
        <v>3978</v>
      </c>
      <c r="C354" s="1546">
        <v>0</v>
      </c>
      <c r="D354" s="1546">
        <v>0</v>
      </c>
      <c r="E354" s="1546">
        <v>0</v>
      </c>
    </row>
    <row r="355" spans="1:5" s="1297" customFormat="1" ht="15" customHeight="1">
      <c r="A355" s="1074" t="s">
        <v>1329</v>
      </c>
      <c r="B355" s="1074"/>
      <c r="C355" s="1074"/>
      <c r="D355" s="1074"/>
      <c r="E355" s="1074"/>
    </row>
    <row r="356" spans="1:5" s="1297" customFormat="1" ht="15" customHeight="1">
      <c r="A356" s="1074" t="s">
        <v>1328</v>
      </c>
      <c r="B356" s="1074"/>
      <c r="C356" s="1074"/>
      <c r="D356" s="1074"/>
      <c r="E356" s="1074"/>
    </row>
    <row r="357" spans="1:5" s="1297" customFormat="1" ht="15" customHeight="1">
      <c r="A357" s="1074"/>
      <c r="B357" s="1074"/>
      <c r="C357" s="1074"/>
      <c r="D357" s="1074"/>
      <c r="E357" s="1074"/>
    </row>
    <row r="358" spans="1:5" ht="20.100000000000001" customHeight="1">
      <c r="A358" s="1072" t="s">
        <v>1327</v>
      </c>
      <c r="B358" s="1072"/>
      <c r="C358" s="1072"/>
      <c r="D358" s="1072"/>
      <c r="E358" s="1072"/>
    </row>
    <row r="359" spans="1:5" s="1298" customFormat="1" ht="20.100000000000001" customHeight="1">
      <c r="A359" s="1094" t="s">
        <v>7</v>
      </c>
      <c r="B359" s="1094">
        <v>2005</v>
      </c>
      <c r="C359" s="1094">
        <v>2009</v>
      </c>
      <c r="D359" s="1094">
        <v>2010</v>
      </c>
      <c r="E359" s="1094">
        <v>2011</v>
      </c>
    </row>
    <row r="360" spans="1:5" s="1298" customFormat="1" ht="20.100000000000001" customHeight="1">
      <c r="A360" s="1065" t="s">
        <v>8</v>
      </c>
      <c r="B360" s="1304">
        <v>2517133</v>
      </c>
      <c r="C360" s="1304">
        <v>4758659</v>
      </c>
      <c r="D360" s="1304">
        <v>5458716</v>
      </c>
      <c r="E360" s="1304">
        <v>6084068</v>
      </c>
    </row>
    <row r="361" spans="1:5" s="1298" customFormat="1" ht="20.100000000000001" customHeight="1">
      <c r="A361" s="1063" t="s">
        <v>990</v>
      </c>
      <c r="B361" s="1498">
        <v>640458</v>
      </c>
      <c r="C361" s="1498">
        <v>1070197</v>
      </c>
      <c r="D361" s="1498">
        <v>1117530</v>
      </c>
      <c r="E361" s="1498">
        <v>1225519</v>
      </c>
    </row>
    <row r="362" spans="1:5" s="1298" customFormat="1" ht="20.100000000000001" customHeight="1">
      <c r="A362" s="1063" t="s">
        <v>989</v>
      </c>
      <c r="B362" s="1498">
        <v>344287</v>
      </c>
      <c r="C362" s="1498">
        <v>520404</v>
      </c>
      <c r="D362" s="1498">
        <v>595329</v>
      </c>
      <c r="E362" s="1498">
        <v>607596</v>
      </c>
    </row>
    <row r="363" spans="1:5" s="1298" customFormat="1" ht="20.100000000000001" customHeight="1">
      <c r="A363" s="1063" t="s">
        <v>1326</v>
      </c>
      <c r="B363" s="1498">
        <v>1094406</v>
      </c>
      <c r="C363" s="1498">
        <v>1802792</v>
      </c>
      <c r="D363" s="1498">
        <v>2008785</v>
      </c>
      <c r="E363" s="1498">
        <v>2305404</v>
      </c>
    </row>
    <row r="364" spans="1:5" s="1298" customFormat="1" ht="20.100000000000001" customHeight="1">
      <c r="A364" s="1063" t="s">
        <v>721</v>
      </c>
      <c r="B364" s="1498">
        <v>432234</v>
      </c>
      <c r="C364" s="1498">
        <v>1001891</v>
      </c>
      <c r="D364" s="1498">
        <v>1175683</v>
      </c>
      <c r="E364" s="1498">
        <v>1398630</v>
      </c>
    </row>
    <row r="365" spans="1:5" s="1298" customFormat="1" ht="20.100000000000001" customHeight="1">
      <c r="A365" s="1063" t="s">
        <v>718</v>
      </c>
      <c r="B365" s="1498">
        <v>3204</v>
      </c>
      <c r="C365" s="1498">
        <v>86578</v>
      </c>
      <c r="D365" s="1498">
        <v>163806</v>
      </c>
      <c r="E365" s="1498">
        <v>181818</v>
      </c>
    </row>
    <row r="366" spans="1:5" s="1298" customFormat="1" ht="20.100000000000001" customHeight="1">
      <c r="A366" s="1063" t="s">
        <v>716</v>
      </c>
      <c r="B366" s="1498">
        <v>51</v>
      </c>
      <c r="C366" s="1498">
        <v>18</v>
      </c>
      <c r="D366" s="1498">
        <v>265</v>
      </c>
      <c r="E366" s="1498">
        <v>0</v>
      </c>
    </row>
    <row r="367" spans="1:5" s="1298" customFormat="1" ht="20.100000000000001" customHeight="1">
      <c r="A367" s="1063" t="s">
        <v>1325</v>
      </c>
      <c r="B367" s="1498">
        <v>2327</v>
      </c>
      <c r="C367" s="1498">
        <v>56085</v>
      </c>
      <c r="D367" s="1498">
        <v>62398</v>
      </c>
      <c r="E367" s="1498">
        <v>68225</v>
      </c>
    </row>
    <row r="368" spans="1:5" s="1298" customFormat="1" ht="20.100000000000001" customHeight="1">
      <c r="A368" s="1063" t="s">
        <v>698</v>
      </c>
      <c r="B368" s="1498">
        <v>0</v>
      </c>
      <c r="C368" s="1498">
        <v>215003</v>
      </c>
      <c r="D368" s="1498">
        <v>233215</v>
      </c>
      <c r="E368" s="1498">
        <v>277086</v>
      </c>
    </row>
    <row r="369" spans="1:5" s="1298" customFormat="1" ht="20.100000000000001" customHeight="1">
      <c r="A369" s="1061" t="s">
        <v>52</v>
      </c>
      <c r="B369" s="1546">
        <v>166</v>
      </c>
      <c r="C369" s="1546">
        <v>5691</v>
      </c>
      <c r="D369" s="1546">
        <v>101705</v>
      </c>
      <c r="E369" s="1546">
        <v>19790</v>
      </c>
    </row>
    <row r="370" spans="1:5" s="1297" customFormat="1" ht="15" customHeight="1">
      <c r="A370" s="1074" t="s">
        <v>1320</v>
      </c>
      <c r="B370" s="1074"/>
      <c r="C370" s="1074"/>
      <c r="D370" s="1074"/>
      <c r="E370" s="1074"/>
    </row>
    <row r="371" spans="1:5" s="1297" customFormat="1" ht="15" customHeight="1">
      <c r="A371" s="1074" t="s">
        <v>1319</v>
      </c>
      <c r="B371" s="1074"/>
      <c r="C371" s="1074"/>
      <c r="D371" s="1074"/>
      <c r="E371" s="1074"/>
    </row>
    <row r="372" spans="1:5" s="1297" customFormat="1" ht="15" customHeight="1">
      <c r="A372" s="1074"/>
      <c r="B372" s="1074"/>
      <c r="C372" s="1074"/>
      <c r="D372" s="1074"/>
      <c r="E372" s="1074"/>
    </row>
    <row r="373" spans="1:5" ht="20.100000000000001" customHeight="1">
      <c r="A373" s="1072" t="s">
        <v>1324</v>
      </c>
      <c r="B373" s="1072"/>
      <c r="C373" s="1072"/>
      <c r="D373" s="1072"/>
      <c r="E373" s="1072"/>
    </row>
    <row r="374" spans="1:5" s="1298" customFormat="1" ht="20.100000000000001" customHeight="1">
      <c r="A374" s="1094" t="s">
        <v>7</v>
      </c>
      <c r="B374" s="1093">
        <v>2005</v>
      </c>
      <c r="C374" s="1093">
        <v>2009</v>
      </c>
      <c r="D374" s="1093">
        <v>2010</v>
      </c>
      <c r="E374" s="1093">
        <v>2011</v>
      </c>
    </row>
    <row r="375" spans="1:5" s="1298" customFormat="1" ht="20.100000000000001" customHeight="1">
      <c r="A375" s="1065" t="s">
        <v>8</v>
      </c>
      <c r="B375" s="1304">
        <v>2501320</v>
      </c>
      <c r="C375" s="1304">
        <v>4684131</v>
      </c>
      <c r="D375" s="1304">
        <v>5387127</v>
      </c>
      <c r="E375" s="1304">
        <v>5990970</v>
      </c>
    </row>
    <row r="376" spans="1:5" s="1298" customFormat="1" ht="20.100000000000001" customHeight="1">
      <c r="A376" s="1063" t="s">
        <v>990</v>
      </c>
      <c r="B376" s="1498">
        <v>657257</v>
      </c>
      <c r="C376" s="1498">
        <v>991754</v>
      </c>
      <c r="D376" s="1498">
        <v>963628</v>
      </c>
      <c r="E376" s="1498">
        <v>1159642</v>
      </c>
    </row>
    <row r="377" spans="1:5" s="1298" customFormat="1" ht="20.100000000000001" customHeight="1">
      <c r="A377" s="1063" t="s">
        <v>1323</v>
      </c>
      <c r="B377" s="1498">
        <v>373511</v>
      </c>
      <c r="C377" s="1498">
        <v>555378</v>
      </c>
      <c r="D377" s="1498">
        <v>603145</v>
      </c>
      <c r="E377" s="1498">
        <v>587553</v>
      </c>
    </row>
    <row r="378" spans="1:5" s="1298" customFormat="1" ht="20.100000000000001" customHeight="1">
      <c r="A378" s="1063" t="s">
        <v>1322</v>
      </c>
      <c r="B378" s="1498">
        <v>1048476</v>
      </c>
      <c r="C378" s="1498">
        <v>1745659</v>
      </c>
      <c r="D378" s="1498">
        <v>2054660</v>
      </c>
      <c r="E378" s="1498">
        <v>2282179</v>
      </c>
    </row>
    <row r="379" spans="1:5" s="1298" customFormat="1" ht="20.100000000000001" customHeight="1">
      <c r="A379" s="1063" t="s">
        <v>721</v>
      </c>
      <c r="B379" s="1498">
        <v>418244</v>
      </c>
      <c r="C379" s="1498">
        <v>1033032</v>
      </c>
      <c r="D379" s="1498">
        <v>1194648</v>
      </c>
      <c r="E379" s="1498">
        <v>1421929</v>
      </c>
    </row>
    <row r="380" spans="1:5" s="1298" customFormat="1" ht="20.100000000000001" customHeight="1">
      <c r="A380" s="1063" t="s">
        <v>718</v>
      </c>
      <c r="B380" s="1498">
        <v>2392</v>
      </c>
      <c r="C380" s="1498">
        <v>83245</v>
      </c>
      <c r="D380" s="1498">
        <v>174284</v>
      </c>
      <c r="E380" s="1498">
        <v>179474</v>
      </c>
    </row>
    <row r="381" spans="1:5" s="1298" customFormat="1" ht="20.100000000000001" customHeight="1">
      <c r="A381" s="1063" t="s">
        <v>716</v>
      </c>
      <c r="B381" s="1498">
        <v>0</v>
      </c>
      <c r="C381" s="1498">
        <v>32</v>
      </c>
      <c r="D381" s="1498">
        <v>0</v>
      </c>
      <c r="E381" s="1498">
        <v>0</v>
      </c>
    </row>
    <row r="382" spans="1:5" s="1298" customFormat="1" ht="20.100000000000001" customHeight="1">
      <c r="A382" s="1063" t="s">
        <v>1321</v>
      </c>
      <c r="B382" s="1498">
        <v>1438</v>
      </c>
      <c r="C382" s="1498">
        <v>58678</v>
      </c>
      <c r="D382" s="1498">
        <v>64909</v>
      </c>
      <c r="E382" s="1498">
        <v>64014</v>
      </c>
    </row>
    <row r="383" spans="1:5" s="1298" customFormat="1" ht="20.100000000000001" customHeight="1">
      <c r="A383" s="1063" t="s">
        <v>698</v>
      </c>
      <c r="B383" s="1498">
        <v>2</v>
      </c>
      <c r="C383" s="1498">
        <v>210772</v>
      </c>
      <c r="D383" s="1498">
        <v>229049</v>
      </c>
      <c r="E383" s="1498">
        <v>276344</v>
      </c>
    </row>
    <row r="384" spans="1:5" s="1298" customFormat="1" ht="20.100000000000001" customHeight="1">
      <c r="A384" s="1061" t="s">
        <v>52</v>
      </c>
      <c r="B384" s="1546">
        <v>0</v>
      </c>
      <c r="C384" s="1546">
        <v>5581</v>
      </c>
      <c r="D384" s="1546">
        <v>102804</v>
      </c>
      <c r="E384" s="1546">
        <v>19835</v>
      </c>
    </row>
    <row r="385" spans="1:5" s="1297" customFormat="1" ht="15" customHeight="1">
      <c r="A385" s="1074" t="s">
        <v>1320</v>
      </c>
      <c r="B385" s="1074"/>
      <c r="C385" s="1074"/>
      <c r="D385" s="1074"/>
      <c r="E385" s="1074"/>
    </row>
    <row r="386" spans="1:5" s="1297" customFormat="1" ht="15" customHeight="1">
      <c r="A386" s="1074" t="s">
        <v>1319</v>
      </c>
      <c r="B386" s="1074"/>
      <c r="C386" s="1074"/>
      <c r="D386" s="1074"/>
      <c r="E386" s="1074"/>
    </row>
    <row r="387" spans="1:5" s="1297" customFormat="1" ht="15" customHeight="1">
      <c r="A387" s="1074"/>
      <c r="B387" s="1074"/>
      <c r="C387" s="1074"/>
      <c r="D387" s="1074"/>
      <c r="E387" s="1074"/>
    </row>
    <row r="388" spans="1:5" ht="20.100000000000001" customHeight="1">
      <c r="A388" s="1072" t="s">
        <v>1318</v>
      </c>
      <c r="B388" s="1072"/>
      <c r="C388" s="1072"/>
      <c r="D388" s="1072"/>
      <c r="E388" s="1072"/>
    </row>
    <row r="389" spans="1:5" ht="20.100000000000001" customHeight="1">
      <c r="A389" s="1094" t="s">
        <v>14</v>
      </c>
      <c r="B389" s="1093">
        <v>2005</v>
      </c>
      <c r="C389" s="1093">
        <v>2009</v>
      </c>
      <c r="D389" s="1093">
        <v>2010</v>
      </c>
      <c r="E389" s="1094">
        <v>2011</v>
      </c>
    </row>
    <row r="390" spans="1:5" ht="20.100000000000001" customHeight="1">
      <c r="A390" s="1065" t="s">
        <v>1307</v>
      </c>
      <c r="B390" s="1524">
        <v>2064</v>
      </c>
      <c r="C390" s="1524">
        <v>2123</v>
      </c>
      <c r="D390" s="1524">
        <v>2086</v>
      </c>
      <c r="E390" s="1304">
        <v>2244</v>
      </c>
    </row>
    <row r="391" spans="1:5" ht="20.100000000000001" customHeight="1">
      <c r="A391" s="1305" t="s">
        <v>1317</v>
      </c>
      <c r="B391" s="1549"/>
      <c r="C391" s="1549"/>
      <c r="D391" s="1549"/>
      <c r="E391" s="1622"/>
    </row>
    <row r="392" spans="1:5" ht="20.100000000000001" customHeight="1">
      <c r="A392" s="1092" t="s">
        <v>1316</v>
      </c>
      <c r="B392" s="1524">
        <v>230354</v>
      </c>
      <c r="C392" s="1524">
        <v>530271</v>
      </c>
      <c r="D392" s="1524">
        <v>521156</v>
      </c>
      <c r="E392" s="1304">
        <v>767713</v>
      </c>
    </row>
    <row r="393" spans="1:5" ht="20.100000000000001" customHeight="1">
      <c r="A393" s="1090" t="s">
        <v>1311</v>
      </c>
      <c r="B393" s="1139">
        <v>113538</v>
      </c>
      <c r="C393" s="1139">
        <v>263648</v>
      </c>
      <c r="D393" s="1139">
        <v>257302</v>
      </c>
      <c r="E393" s="1498">
        <v>384394</v>
      </c>
    </row>
    <row r="394" spans="1:5" ht="20.100000000000001" customHeight="1">
      <c r="A394" s="1090" t="s">
        <v>1310</v>
      </c>
      <c r="B394" s="1139">
        <v>116816</v>
      </c>
      <c r="C394" s="1139">
        <v>266623</v>
      </c>
      <c r="D394" s="1139">
        <v>263854</v>
      </c>
      <c r="E394" s="1498">
        <v>383319</v>
      </c>
    </row>
    <row r="395" spans="1:5" ht="20.100000000000001" customHeight="1">
      <c r="A395" s="1305" t="s">
        <v>1315</v>
      </c>
      <c r="B395" s="1549"/>
      <c r="C395" s="1549"/>
      <c r="D395" s="1549"/>
      <c r="E395" s="1622"/>
    </row>
    <row r="396" spans="1:5" ht="20.100000000000001" customHeight="1">
      <c r="A396" s="1092" t="s">
        <v>1314</v>
      </c>
      <c r="B396" s="1524">
        <v>1823692</v>
      </c>
      <c r="C396" s="1524">
        <v>4914168.0780000007</v>
      </c>
      <c r="D396" s="1524">
        <v>5257808.54</v>
      </c>
      <c r="E396" s="1304">
        <v>4150196.59131</v>
      </c>
    </row>
    <row r="397" spans="1:5" ht="20.100000000000001" customHeight="1">
      <c r="A397" s="1090" t="s">
        <v>1311</v>
      </c>
      <c r="B397" s="1139">
        <v>1803626</v>
      </c>
      <c r="C397" s="1139">
        <v>4801450.1900000004</v>
      </c>
      <c r="D397" s="1139">
        <v>5173362.5480000004</v>
      </c>
      <c r="E397" s="1498">
        <v>3971806.18695</v>
      </c>
    </row>
    <row r="398" spans="1:5" ht="20.100000000000001" customHeight="1">
      <c r="A398" s="1090" t="s">
        <v>1310</v>
      </c>
      <c r="B398" s="1139">
        <v>20066</v>
      </c>
      <c r="C398" s="1139">
        <v>112717.88800000001</v>
      </c>
      <c r="D398" s="1139">
        <v>84445.991999999998</v>
      </c>
      <c r="E398" s="1498">
        <v>178390.40436000002</v>
      </c>
    </row>
    <row r="399" spans="1:5" ht="20.100000000000001" customHeight="1">
      <c r="A399" s="1305" t="s">
        <v>1313</v>
      </c>
      <c r="B399" s="1549"/>
      <c r="C399" s="1549"/>
      <c r="D399" s="1549"/>
      <c r="E399" s="1622"/>
    </row>
    <row r="400" spans="1:5" ht="20.100000000000001" customHeight="1">
      <c r="A400" s="1092" t="s">
        <v>1312</v>
      </c>
      <c r="B400" s="1524">
        <v>48718</v>
      </c>
      <c r="C400" s="1524">
        <v>37951</v>
      </c>
      <c r="D400" s="1524">
        <v>62352</v>
      </c>
      <c r="E400" s="1304">
        <v>56510</v>
      </c>
    </row>
    <row r="401" spans="1:5" ht="20.100000000000001" customHeight="1">
      <c r="A401" s="1090" t="s">
        <v>1311</v>
      </c>
      <c r="B401" s="1139">
        <v>43446</v>
      </c>
      <c r="C401" s="1139">
        <v>37078</v>
      </c>
      <c r="D401" s="1139">
        <v>61910</v>
      </c>
      <c r="E401" s="1498">
        <v>56318</v>
      </c>
    </row>
    <row r="402" spans="1:5" ht="20.100000000000001" customHeight="1">
      <c r="A402" s="1061" t="s">
        <v>1310</v>
      </c>
      <c r="B402" s="1138">
        <v>5272</v>
      </c>
      <c r="C402" s="1138">
        <v>873</v>
      </c>
      <c r="D402" s="1138">
        <v>442</v>
      </c>
      <c r="E402" s="1546">
        <v>192</v>
      </c>
    </row>
    <row r="403" spans="1:5" s="1297" customFormat="1" ht="15" customHeight="1">
      <c r="A403" s="1074" t="s">
        <v>1300</v>
      </c>
      <c r="B403" s="1074"/>
      <c r="C403" s="1074"/>
      <c r="D403" s="1074"/>
      <c r="E403" s="1074"/>
    </row>
    <row r="404" spans="1:5" s="1297" customFormat="1" ht="15" customHeight="1">
      <c r="A404" s="1074" t="s">
        <v>1309</v>
      </c>
      <c r="B404" s="1074"/>
      <c r="C404" s="1074"/>
      <c r="D404" s="1074"/>
      <c r="E404" s="1074"/>
    </row>
    <row r="405" spans="1:5" s="1297" customFormat="1" ht="15" customHeight="1">
      <c r="A405" s="1074"/>
      <c r="B405" s="1074"/>
      <c r="C405" s="1074"/>
      <c r="D405" s="1074"/>
      <c r="E405" s="1074"/>
    </row>
    <row r="406" spans="1:5" ht="20.100000000000001" customHeight="1">
      <c r="A406" s="1072" t="s">
        <v>1308</v>
      </c>
      <c r="B406" s="1072"/>
      <c r="C406" s="1072"/>
      <c r="D406" s="1072"/>
      <c r="E406" s="1072"/>
    </row>
    <row r="407" spans="1:5" s="1298" customFormat="1" ht="20.100000000000001" customHeight="1">
      <c r="A407" s="1213" t="s">
        <v>1273</v>
      </c>
      <c r="B407" s="1093">
        <v>2007</v>
      </c>
      <c r="C407" s="1093">
        <v>2009</v>
      </c>
      <c r="D407" s="1093">
        <v>2010</v>
      </c>
      <c r="E407" s="1093">
        <v>2011</v>
      </c>
    </row>
    <row r="408" spans="1:5" s="1298" customFormat="1" ht="20.100000000000001" customHeight="1">
      <c r="A408" s="1218" t="s">
        <v>1307</v>
      </c>
      <c r="B408" s="1631">
        <v>2452</v>
      </c>
      <c r="C408" s="1631">
        <v>2123</v>
      </c>
      <c r="D408" s="1631">
        <v>2086</v>
      </c>
      <c r="E408" s="1631">
        <v>2244</v>
      </c>
    </row>
    <row r="409" spans="1:5" s="1298" customFormat="1" ht="20.100000000000001" customHeight="1">
      <c r="A409" s="1239" t="s">
        <v>1306</v>
      </c>
      <c r="B409" s="1629">
        <v>2406.2187500000655</v>
      </c>
      <c r="C409" s="1629">
        <v>2834.3256944444947</v>
      </c>
      <c r="D409" s="1629">
        <v>3344.9069444444758</v>
      </c>
      <c r="E409" s="1629" t="s">
        <v>1305</v>
      </c>
    </row>
    <row r="410" spans="1:5" s="1298" customFormat="1" ht="20.100000000000001" customHeight="1">
      <c r="A410" s="1239" t="s">
        <v>1304</v>
      </c>
      <c r="B410" s="1636">
        <v>0.98132901712890108</v>
      </c>
      <c r="C410" s="1636">
        <v>1.3350568508923668</v>
      </c>
      <c r="D410" s="1636">
        <v>1.6035028496857506</v>
      </c>
      <c r="E410" s="1636">
        <v>1.23</v>
      </c>
    </row>
    <row r="411" spans="1:5" s="1298" customFormat="1" ht="20.100000000000001" customHeight="1">
      <c r="A411" s="1239" t="s">
        <v>1303</v>
      </c>
      <c r="B411" s="1629">
        <v>2496.72986111106</v>
      </c>
      <c r="C411" s="1629">
        <v>3391.8243055552884</v>
      </c>
      <c r="D411" s="1629">
        <v>3469.4993055556497</v>
      </c>
      <c r="E411" s="1635" t="s">
        <v>1302</v>
      </c>
    </row>
    <row r="412" spans="1:5" s="1298" customFormat="1" ht="20.100000000000001" customHeight="1">
      <c r="A412" s="1628" t="s">
        <v>1301</v>
      </c>
      <c r="B412" s="1627">
        <v>29225425</v>
      </c>
      <c r="C412" s="1627">
        <v>36592129</v>
      </c>
      <c r="D412" s="1627">
        <v>41123157</v>
      </c>
      <c r="E412" s="1627">
        <v>41878310</v>
      </c>
    </row>
    <row r="413" spans="1:5" s="1297" customFormat="1" ht="15" customHeight="1">
      <c r="A413" s="1074" t="s">
        <v>1300</v>
      </c>
      <c r="B413" s="1074"/>
      <c r="C413" s="1074"/>
      <c r="D413" s="1074"/>
      <c r="E413" s="1074"/>
    </row>
    <row r="414" spans="1:5" s="1297" customFormat="1" ht="15" customHeight="1">
      <c r="A414" s="1074"/>
      <c r="B414" s="1074"/>
      <c r="C414" s="1074"/>
      <c r="D414" s="1074"/>
      <c r="E414" s="1074"/>
    </row>
    <row r="415" spans="1:5" ht="20.100000000000001" customHeight="1">
      <c r="A415" s="1072" t="s">
        <v>1299</v>
      </c>
      <c r="B415" s="1072"/>
      <c r="C415" s="1072"/>
      <c r="D415" s="1072"/>
      <c r="E415" s="1072"/>
    </row>
    <row r="416" spans="1:5" ht="15" customHeight="1">
      <c r="A416" s="2434" t="s">
        <v>7</v>
      </c>
      <c r="B416" s="2378">
        <v>2010</v>
      </c>
      <c r="C416" s="2379"/>
      <c r="D416" s="2379">
        <v>2011</v>
      </c>
      <c r="E416" s="2380"/>
    </row>
    <row r="417" spans="1:5">
      <c r="A417" s="2435"/>
      <c r="B417" s="1634" t="s">
        <v>1298</v>
      </c>
      <c r="C417" s="1633" t="s">
        <v>1297</v>
      </c>
      <c r="D417" s="1633" t="s">
        <v>1298</v>
      </c>
      <c r="E417" s="1632" t="s">
        <v>1297</v>
      </c>
    </row>
    <row r="418" spans="1:5" ht="20.100000000000001" customHeight="1">
      <c r="A418" s="1305" t="s">
        <v>178</v>
      </c>
      <c r="B418" s="1304">
        <v>257302</v>
      </c>
      <c r="C418" s="1304">
        <v>261543</v>
      </c>
      <c r="D418" s="1304">
        <v>384394</v>
      </c>
      <c r="E418" s="1557">
        <v>379966</v>
      </c>
    </row>
    <row r="419" spans="1:5" ht="20.100000000000001" customHeight="1">
      <c r="A419" s="1063" t="s">
        <v>1296</v>
      </c>
      <c r="B419" s="1498">
        <v>55296</v>
      </c>
      <c r="C419" s="1498">
        <v>195730</v>
      </c>
      <c r="D419" s="1498">
        <v>138691</v>
      </c>
      <c r="E419" s="1498">
        <v>259913</v>
      </c>
    </row>
    <row r="420" spans="1:5" ht="20.100000000000001" customHeight="1">
      <c r="A420" s="1063" t="s">
        <v>1295</v>
      </c>
      <c r="B420" s="1498">
        <v>4381</v>
      </c>
      <c r="C420" s="1498">
        <v>5009</v>
      </c>
      <c r="D420" s="1498">
        <v>5398</v>
      </c>
      <c r="E420" s="1498">
        <v>5074</v>
      </c>
    </row>
    <row r="421" spans="1:5" ht="20.100000000000001" customHeight="1">
      <c r="A421" s="1063" t="s">
        <v>1294</v>
      </c>
      <c r="B421" s="1498">
        <v>849</v>
      </c>
      <c r="C421" s="1498">
        <v>5742</v>
      </c>
      <c r="D421" s="1498">
        <v>589</v>
      </c>
      <c r="E421" s="1498">
        <v>5165</v>
      </c>
    </row>
    <row r="422" spans="1:5" ht="20.100000000000001" customHeight="1">
      <c r="A422" s="1063" t="s">
        <v>1293</v>
      </c>
      <c r="B422" s="1498">
        <v>6098</v>
      </c>
      <c r="C422" s="1498">
        <v>11058</v>
      </c>
      <c r="D422" s="1498">
        <v>8413</v>
      </c>
      <c r="E422" s="1498">
        <v>17220</v>
      </c>
    </row>
    <row r="423" spans="1:5" ht="20.100000000000001" customHeight="1">
      <c r="A423" s="1063" t="s">
        <v>1292</v>
      </c>
      <c r="B423" s="1498">
        <v>13826</v>
      </c>
      <c r="C423" s="1498">
        <v>8581</v>
      </c>
      <c r="D423" s="1498">
        <v>13854</v>
      </c>
      <c r="E423" s="1498">
        <v>19578</v>
      </c>
    </row>
    <row r="424" spans="1:5" ht="20.100000000000001" customHeight="1">
      <c r="A424" s="1063" t="s">
        <v>1291</v>
      </c>
      <c r="B424" s="1498">
        <v>31101</v>
      </c>
      <c r="C424" s="1498">
        <v>16906</v>
      </c>
      <c r="D424" s="1498">
        <v>32551</v>
      </c>
      <c r="E424" s="1498">
        <v>36756</v>
      </c>
    </row>
    <row r="425" spans="1:5" ht="20.100000000000001" customHeight="1">
      <c r="A425" s="1063" t="s">
        <v>1290</v>
      </c>
      <c r="B425" s="1498">
        <v>9179</v>
      </c>
      <c r="C425" s="1498">
        <v>5033</v>
      </c>
      <c r="D425" s="1498">
        <v>3186</v>
      </c>
      <c r="E425" s="1498">
        <v>6536</v>
      </c>
    </row>
    <row r="426" spans="1:5" ht="20.100000000000001" customHeight="1">
      <c r="A426" s="1063" t="s">
        <v>1289</v>
      </c>
      <c r="B426" s="1498">
        <v>1619</v>
      </c>
      <c r="C426" s="1498">
        <v>667</v>
      </c>
      <c r="D426" s="1498">
        <v>1726</v>
      </c>
      <c r="E426" s="1498">
        <v>916</v>
      </c>
    </row>
    <row r="427" spans="1:5" ht="20.100000000000001" customHeight="1">
      <c r="A427" s="1063" t="s">
        <v>1288</v>
      </c>
      <c r="B427" s="1498">
        <v>4521</v>
      </c>
      <c r="C427" s="1498">
        <v>1355</v>
      </c>
      <c r="D427" s="1498">
        <v>13525</v>
      </c>
      <c r="E427" s="1498">
        <v>2111</v>
      </c>
    </row>
    <row r="428" spans="1:5" ht="20.100000000000001" customHeight="1">
      <c r="A428" s="1063" t="s">
        <v>1287</v>
      </c>
      <c r="B428" s="1498">
        <v>208</v>
      </c>
      <c r="C428" s="1498">
        <v>196</v>
      </c>
      <c r="D428" s="1498">
        <v>177</v>
      </c>
      <c r="E428" s="1498">
        <v>115</v>
      </c>
    </row>
    <row r="429" spans="1:5" ht="20.100000000000001" customHeight="1">
      <c r="A429" s="1063" t="s">
        <v>1286</v>
      </c>
      <c r="B429" s="1498">
        <v>29338</v>
      </c>
      <c r="C429" s="1498">
        <v>1280</v>
      </c>
      <c r="D429" s="1498">
        <v>23654</v>
      </c>
      <c r="E429" s="1498">
        <v>2034</v>
      </c>
    </row>
    <row r="430" spans="1:5" ht="20.100000000000001" customHeight="1">
      <c r="A430" s="1063" t="s">
        <v>1285</v>
      </c>
      <c r="B430" s="1498">
        <v>47148</v>
      </c>
      <c r="C430" s="1498">
        <v>2772</v>
      </c>
      <c r="D430" s="1498">
        <v>66872</v>
      </c>
      <c r="E430" s="1498">
        <v>2575</v>
      </c>
    </row>
    <row r="431" spans="1:5" ht="20.100000000000001" customHeight="1">
      <c r="A431" s="1063" t="s">
        <v>1284</v>
      </c>
      <c r="B431" s="1498">
        <v>916</v>
      </c>
      <c r="C431" s="1498">
        <v>59</v>
      </c>
      <c r="D431" s="1498">
        <v>613</v>
      </c>
      <c r="E431" s="1498">
        <v>83</v>
      </c>
    </row>
    <row r="432" spans="1:5" ht="20.100000000000001" customHeight="1">
      <c r="A432" s="1063" t="s">
        <v>1283</v>
      </c>
      <c r="B432" s="1498">
        <v>3996</v>
      </c>
      <c r="C432" s="1498">
        <v>14</v>
      </c>
      <c r="D432" s="1498">
        <v>8181</v>
      </c>
      <c r="E432" s="1498">
        <v>38</v>
      </c>
    </row>
    <row r="433" spans="1:5" ht="20.100000000000001" customHeight="1">
      <c r="A433" s="1063" t="s">
        <v>1282</v>
      </c>
      <c r="B433" s="1498">
        <v>45809</v>
      </c>
      <c r="C433" s="1498">
        <v>970</v>
      </c>
      <c r="D433" s="1498">
        <v>63366</v>
      </c>
      <c r="E433" s="1498">
        <v>1991</v>
      </c>
    </row>
    <row r="434" spans="1:5" ht="20.100000000000001" customHeight="1">
      <c r="A434" s="1063" t="s">
        <v>1281</v>
      </c>
      <c r="B434" s="1498">
        <v>1</v>
      </c>
      <c r="C434" s="1498">
        <v>50</v>
      </c>
      <c r="D434" s="1498">
        <v>0</v>
      </c>
      <c r="E434" s="1498">
        <v>126</v>
      </c>
    </row>
    <row r="435" spans="1:5" ht="20.100000000000001" customHeight="1">
      <c r="A435" s="1063" t="s">
        <v>1280</v>
      </c>
      <c r="B435" s="1498">
        <v>611</v>
      </c>
      <c r="C435" s="1498">
        <v>103</v>
      </c>
      <c r="D435" s="1498">
        <v>583</v>
      </c>
      <c r="E435" s="1498">
        <v>141</v>
      </c>
    </row>
    <row r="436" spans="1:5" ht="20.100000000000001" customHeight="1">
      <c r="A436" s="1063" t="s">
        <v>1279</v>
      </c>
      <c r="B436" s="1498">
        <v>1504</v>
      </c>
      <c r="C436" s="1498">
        <v>141</v>
      </c>
      <c r="D436" s="1498">
        <v>1717</v>
      </c>
      <c r="E436" s="1498">
        <v>207</v>
      </c>
    </row>
    <row r="437" spans="1:5" ht="20.100000000000001" customHeight="1">
      <c r="A437" s="1063" t="s">
        <v>1278</v>
      </c>
      <c r="B437" s="1498">
        <v>898</v>
      </c>
      <c r="C437" s="1498">
        <v>440</v>
      </c>
      <c r="D437" s="1498">
        <v>1296</v>
      </c>
      <c r="E437" s="1498">
        <v>550</v>
      </c>
    </row>
    <row r="438" spans="1:5" ht="20.100000000000001" customHeight="1">
      <c r="A438" s="1061" t="s">
        <v>1277</v>
      </c>
      <c r="B438" s="1546">
        <v>3</v>
      </c>
      <c r="C438" s="1546">
        <v>5437</v>
      </c>
      <c r="D438" s="1546">
        <v>2</v>
      </c>
      <c r="E438" s="1546">
        <v>18837</v>
      </c>
    </row>
    <row r="439" spans="1:5" s="1297" customFormat="1" ht="15" customHeight="1">
      <c r="A439" s="1074" t="s">
        <v>1276</v>
      </c>
      <c r="B439" s="1074"/>
      <c r="C439" s="1074"/>
      <c r="D439" s="1074"/>
      <c r="E439" s="1074"/>
    </row>
    <row r="440" spans="1:5" s="1297" customFormat="1" ht="15" customHeight="1">
      <c r="A440" s="1074" t="s">
        <v>1275</v>
      </c>
      <c r="B440" s="1074"/>
      <c r="C440" s="1074"/>
      <c r="D440" s="1074"/>
      <c r="E440" s="1074"/>
    </row>
    <row r="442" spans="1:5" ht="20.100000000000001" customHeight="1">
      <c r="A442" s="1072" t="s">
        <v>1274</v>
      </c>
      <c r="B442" s="1072"/>
      <c r="C442" s="1072"/>
      <c r="D442" s="1072"/>
      <c r="E442" s="1072"/>
    </row>
    <row r="443" spans="1:5" s="1298" customFormat="1" ht="20.100000000000001" customHeight="1">
      <c r="A443" s="1213" t="s">
        <v>1273</v>
      </c>
      <c r="B443" s="1093">
        <v>2005</v>
      </c>
      <c r="C443" s="1093">
        <v>2009</v>
      </c>
      <c r="D443" s="1093">
        <v>2010</v>
      </c>
      <c r="E443" s="1093">
        <v>2011</v>
      </c>
    </row>
    <row r="444" spans="1:5" s="1298" customFormat="1" ht="20.100000000000001" customHeight="1">
      <c r="A444" s="1218" t="s">
        <v>1272</v>
      </c>
      <c r="B444" s="1631">
        <v>22</v>
      </c>
      <c r="C444" s="1631">
        <v>34</v>
      </c>
      <c r="D444" s="1631">
        <v>35</v>
      </c>
      <c r="E444" s="1631">
        <v>26</v>
      </c>
    </row>
    <row r="445" spans="1:5" s="1298" customFormat="1" ht="20.100000000000001" customHeight="1">
      <c r="A445" s="1239" t="s">
        <v>1271</v>
      </c>
      <c r="B445" s="1498">
        <v>100516</v>
      </c>
      <c r="C445" s="1498">
        <v>127627</v>
      </c>
      <c r="D445" s="1498">
        <v>132480</v>
      </c>
      <c r="E445" s="1498">
        <v>112498</v>
      </c>
    </row>
    <row r="446" spans="1:5" s="1298" customFormat="1" ht="20.100000000000001" customHeight="1">
      <c r="A446" s="1628" t="s">
        <v>1270</v>
      </c>
      <c r="B446" s="1627">
        <v>341</v>
      </c>
      <c r="C446" s="1627">
        <v>227</v>
      </c>
      <c r="D446" s="1627">
        <v>182</v>
      </c>
      <c r="E446" s="1627">
        <v>113</v>
      </c>
    </row>
    <row r="447" spans="1:5" s="1297" customFormat="1" ht="15" customHeight="1">
      <c r="A447" s="1074" t="s">
        <v>1261</v>
      </c>
      <c r="B447" s="1074"/>
      <c r="C447" s="1074"/>
      <c r="D447" s="1074"/>
      <c r="E447" s="1074"/>
    </row>
    <row r="449" spans="1:5" ht="20.100000000000001" customHeight="1">
      <c r="A449" s="1072" t="s">
        <v>1269</v>
      </c>
      <c r="B449" s="1072"/>
      <c r="C449" s="1072"/>
      <c r="D449" s="1072"/>
      <c r="E449" s="1072"/>
    </row>
    <row r="450" spans="1:5" s="1298" customFormat="1" ht="20.100000000000001" customHeight="1">
      <c r="A450" s="1213" t="s">
        <v>1268</v>
      </c>
      <c r="B450" s="1093">
        <v>2008</v>
      </c>
      <c r="C450" s="1093">
        <v>2009</v>
      </c>
      <c r="D450" s="1093">
        <v>2010</v>
      </c>
      <c r="E450" s="1093">
        <v>2011</v>
      </c>
    </row>
    <row r="451" spans="1:5" s="1298" customFormat="1" ht="20.100000000000001" customHeight="1">
      <c r="A451" s="1501" t="s">
        <v>1267</v>
      </c>
      <c r="B451" s="1631"/>
      <c r="C451" s="1631"/>
      <c r="D451" s="1631"/>
      <c r="E451" s="1631"/>
    </row>
    <row r="452" spans="1:5" s="1298" customFormat="1" ht="20.100000000000001" customHeight="1">
      <c r="A452" s="1063" t="s">
        <v>1264</v>
      </c>
      <c r="B452" s="1139">
        <v>152445</v>
      </c>
      <c r="C452" s="1139">
        <v>859653</v>
      </c>
      <c r="D452" s="1139">
        <v>795225</v>
      </c>
      <c r="E452" s="1139">
        <v>669921</v>
      </c>
    </row>
    <row r="453" spans="1:5" s="1298" customFormat="1" ht="20.100000000000001" customHeight="1">
      <c r="A453" s="1063" t="s">
        <v>1263</v>
      </c>
      <c r="B453" s="1139">
        <v>79502</v>
      </c>
      <c r="C453" s="1139">
        <v>157708</v>
      </c>
      <c r="D453" s="1139">
        <v>151048</v>
      </c>
      <c r="E453" s="1139">
        <v>208682</v>
      </c>
    </row>
    <row r="454" spans="1:5" s="1298" customFormat="1" ht="20.100000000000001" customHeight="1">
      <c r="A454" s="1063" t="s">
        <v>1262</v>
      </c>
      <c r="B454" s="1139">
        <v>200967</v>
      </c>
      <c r="C454" s="1139">
        <v>188737</v>
      </c>
      <c r="D454" s="1139">
        <v>148653</v>
      </c>
      <c r="E454" s="1139">
        <v>147849</v>
      </c>
    </row>
    <row r="455" spans="1:5" s="1298" customFormat="1" ht="20.100000000000001" customHeight="1">
      <c r="A455" s="1206" t="s">
        <v>1266</v>
      </c>
      <c r="B455" s="1139"/>
      <c r="C455" s="1139"/>
      <c r="D455" s="1139"/>
      <c r="E455" s="1139"/>
    </row>
    <row r="456" spans="1:5" s="1298" customFormat="1" ht="20.100000000000001" customHeight="1">
      <c r="A456" s="1063" t="s">
        <v>1264</v>
      </c>
      <c r="B456" s="1139">
        <v>604</v>
      </c>
      <c r="C456" s="1139">
        <v>1454</v>
      </c>
      <c r="D456" s="1139">
        <v>349</v>
      </c>
      <c r="E456" s="1139">
        <v>390</v>
      </c>
    </row>
    <row r="457" spans="1:5" s="1298" customFormat="1" ht="20.100000000000001" customHeight="1">
      <c r="A457" s="1063" t="s">
        <v>1263</v>
      </c>
      <c r="B457" s="1139">
        <v>23084</v>
      </c>
      <c r="C457" s="1139">
        <v>23870</v>
      </c>
      <c r="D457" s="1139">
        <v>23576</v>
      </c>
      <c r="E457" s="1139">
        <v>31597</v>
      </c>
    </row>
    <row r="458" spans="1:5" s="1298" customFormat="1" ht="20.100000000000001" customHeight="1">
      <c r="A458" s="1063" t="s">
        <v>1262</v>
      </c>
      <c r="B458" s="1139">
        <v>22373</v>
      </c>
      <c r="C458" s="1139">
        <v>29836</v>
      </c>
      <c r="D458" s="1139">
        <v>27190</v>
      </c>
      <c r="E458" s="1139">
        <v>30418</v>
      </c>
    </row>
    <row r="459" spans="1:5" s="1298" customFormat="1" ht="20.100000000000001" customHeight="1">
      <c r="A459" s="1630" t="s">
        <v>1265</v>
      </c>
      <c r="B459" s="1629"/>
      <c r="C459" s="1629"/>
      <c r="D459" s="1629"/>
      <c r="E459" s="1629"/>
    </row>
    <row r="460" spans="1:5" s="1298" customFormat="1" ht="20.100000000000001" customHeight="1">
      <c r="A460" s="1239" t="s">
        <v>1264</v>
      </c>
      <c r="B460" s="1139">
        <v>10005</v>
      </c>
      <c r="C460" s="1139">
        <v>14184</v>
      </c>
      <c r="D460" s="1139">
        <v>12634</v>
      </c>
      <c r="E460" s="1139">
        <v>150033</v>
      </c>
    </row>
    <row r="461" spans="1:5" s="1298" customFormat="1" ht="20.100000000000001" customHeight="1">
      <c r="A461" s="1239" t="s">
        <v>1263</v>
      </c>
      <c r="B461" s="1139">
        <v>51296</v>
      </c>
      <c r="C461" s="1139">
        <v>56528</v>
      </c>
      <c r="D461" s="1139">
        <v>62595</v>
      </c>
      <c r="E461" s="1139">
        <v>61118</v>
      </c>
    </row>
    <row r="462" spans="1:5" s="1298" customFormat="1" ht="20.100000000000001" customHeight="1">
      <c r="A462" s="1628" t="s">
        <v>1262</v>
      </c>
      <c r="B462" s="1627">
        <v>62227</v>
      </c>
      <c r="C462" s="1627">
        <v>62386</v>
      </c>
      <c r="D462" s="1627">
        <v>60791</v>
      </c>
      <c r="E462" s="1627">
        <v>58782</v>
      </c>
    </row>
    <row r="463" spans="1:5" s="1297" customFormat="1" ht="15" customHeight="1">
      <c r="A463" s="1074" t="s">
        <v>1261</v>
      </c>
      <c r="B463" s="1074"/>
      <c r="C463" s="1074"/>
      <c r="D463" s="1074"/>
      <c r="E463" s="1074"/>
    </row>
  </sheetData>
  <protectedRanges>
    <protectedRange sqref="B448:D448" name="Range1_16"/>
    <protectedRange sqref="B464:D467" name="Range1_4_2"/>
    <protectedRange sqref="B481:D492 B494:D505" name="Range1_1_5"/>
    <protectedRange sqref="B522:E522 C531:E531 B529:B531 C529:D530 B533:D533" name="Range1_2_3"/>
    <protectedRange sqref="B555:D556" name="Range1_1_6"/>
    <protectedRange sqref="B549:D550 B545:D546 B538:D538 B541:D542" name="Range1_4_4"/>
    <protectedRange sqref="B561:D562" name="Range2"/>
    <protectedRange sqref="B570:E573" name="Range1_2_4"/>
    <protectedRange sqref="C32:C36" name="Range1_13_1"/>
    <protectedRange sqref="B32" name="Range1_3"/>
    <protectedRange sqref="B269:D280 B282:D293" name="Range1_1_5_1"/>
    <protectedRange sqref="B311:E311 C320:E320 B318:B320 C318:D319 B322:D322" name="Range1_2_3_1"/>
    <protectedRange sqref="B401:D402 B397:D398 B390:D390 B393:D394" name="Range1_4_4_1"/>
  </protectedRanges>
  <mergeCells count="26">
    <mergeCell ref="I246:I247"/>
    <mergeCell ref="E246:E247"/>
    <mergeCell ref="F235:F236"/>
    <mergeCell ref="H246:H247"/>
    <mergeCell ref="B235:D235"/>
    <mergeCell ref="F246:F247"/>
    <mergeCell ref="G246:G247"/>
    <mergeCell ref="B246:D246"/>
    <mergeCell ref="A2:E2"/>
    <mergeCell ref="A11:D11"/>
    <mergeCell ref="A20:D20"/>
    <mergeCell ref="I235:I236"/>
    <mergeCell ref="A235:A236"/>
    <mergeCell ref="G235:G236"/>
    <mergeCell ref="H235:H236"/>
    <mergeCell ref="A51:E51"/>
    <mergeCell ref="A246:A247"/>
    <mergeCell ref="E235:E236"/>
    <mergeCell ref="A416:A417"/>
    <mergeCell ref="B416:C416"/>
    <mergeCell ref="D416:E416"/>
    <mergeCell ref="C258:D258"/>
    <mergeCell ref="C259:D259"/>
    <mergeCell ref="C260:D260"/>
    <mergeCell ref="C261:D261"/>
    <mergeCell ref="C262:D262"/>
  </mergeCells>
  <pageMargins left="0.7" right="0.7" top="0.75" bottom="0.56999999999999995" header="0.3" footer="0.3"/>
  <pageSetup paperSize="9" scale="82" orientation="portrait" r:id="rId1"/>
  <headerFooter>
    <oddFooter>&amp;C&amp;P</oddFooter>
  </headerFooter>
  <rowBreaks count="17" manualBreakCount="17">
    <brk id="22" max="4" man="1"/>
    <brk id="50" max="4" man="1"/>
    <brk id="85" max="4" man="1"/>
    <brk id="107" max="4" man="1"/>
    <brk id="129" max="4" man="1"/>
    <brk id="157" max="4" man="1"/>
    <brk id="207" max="4" man="1"/>
    <brk id="232" max="4" man="1"/>
    <brk id="265" max="4" man="1"/>
    <brk id="296" max="4" man="1"/>
    <brk id="325" max="4" man="1"/>
    <brk id="357" max="4" man="1"/>
    <brk id="387" max="4" man="1"/>
    <brk id="414" max="4" man="1"/>
    <brk id="441" max="4" man="1"/>
    <brk id="514" max="5" man="1"/>
    <brk id="543" max="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49"/>
  <sheetViews>
    <sheetView view="pageBreakPreview" topLeftCell="A13" zoomScaleSheetLayoutView="100" workbookViewId="0">
      <selection activeCell="I9" sqref="I9"/>
    </sheetView>
  </sheetViews>
  <sheetFormatPr defaultRowHeight="15"/>
  <cols>
    <col min="1" max="1" width="45.7109375" style="1055" customWidth="1"/>
    <col min="2" max="5" width="11.7109375" style="1055" customWidth="1"/>
    <col min="6" max="16384" width="9.140625" style="1295"/>
  </cols>
  <sheetData>
    <row r="1" spans="1:10" ht="24.95" customHeight="1">
      <c r="A1" s="1329" t="s">
        <v>1430</v>
      </c>
    </row>
    <row r="2" spans="1:10" ht="221.25" customHeight="1">
      <c r="A2" s="2409" t="s">
        <v>1429</v>
      </c>
      <c r="B2" s="2410"/>
      <c r="C2" s="2410"/>
      <c r="D2" s="2410"/>
      <c r="E2" s="2410"/>
    </row>
    <row r="3" spans="1:10" ht="15" customHeight="1"/>
    <row r="4" spans="1:10" ht="20.100000000000001" customHeight="1">
      <c r="A4" s="1711" t="s">
        <v>1428</v>
      </c>
      <c r="B4" s="1711"/>
      <c r="C4" s="1711"/>
      <c r="D4" s="1711"/>
      <c r="E4" s="1711"/>
    </row>
    <row r="5" spans="1:10" s="1298" customFormat="1" ht="20.100000000000001" customHeight="1">
      <c r="A5" s="1163" t="s">
        <v>928</v>
      </c>
      <c r="B5" s="1093">
        <v>2008</v>
      </c>
      <c r="C5" s="1093">
        <v>2009</v>
      </c>
      <c r="D5" s="1415" t="s">
        <v>620</v>
      </c>
      <c r="E5" s="1415" t="s">
        <v>619</v>
      </c>
    </row>
    <row r="6" spans="1:10" s="1298" customFormat="1" ht="20.100000000000001" customHeight="1">
      <c r="A6" s="1133" t="s">
        <v>1023</v>
      </c>
      <c r="B6" s="1215">
        <v>3.3</v>
      </c>
      <c r="C6" s="1215">
        <v>4.5</v>
      </c>
      <c r="D6" s="1710">
        <v>3.7</v>
      </c>
      <c r="E6" s="1710">
        <v>2.8</v>
      </c>
      <c r="H6" s="1708"/>
      <c r="I6" s="1708"/>
      <c r="J6" s="1514"/>
    </row>
    <row r="7" spans="1:10" s="1298" customFormat="1" ht="20.100000000000001" customHeight="1">
      <c r="A7" s="1133" t="s">
        <v>1022</v>
      </c>
      <c r="B7" s="1215">
        <v>8</v>
      </c>
      <c r="C7" s="1215">
        <v>8.1</v>
      </c>
      <c r="D7" s="1710">
        <v>7.3</v>
      </c>
      <c r="E7" s="1710">
        <v>6.9</v>
      </c>
      <c r="H7" s="1708"/>
      <c r="I7" s="1708"/>
      <c r="J7" s="1514"/>
    </row>
    <row r="8" spans="1:10" s="1298" customFormat="1" ht="20.100000000000001" customHeight="1">
      <c r="A8" s="1133" t="s">
        <v>1021</v>
      </c>
      <c r="B8" s="1215">
        <v>3.5</v>
      </c>
      <c r="C8" s="1215">
        <v>5.2</v>
      </c>
      <c r="D8" s="1710">
        <v>4.3</v>
      </c>
      <c r="E8" s="1710">
        <v>3.4</v>
      </c>
      <c r="H8" s="1708"/>
      <c r="I8" s="1708"/>
      <c r="J8" s="1514"/>
    </row>
    <row r="9" spans="1:10" s="1298" customFormat="1" ht="20.100000000000001" customHeight="1">
      <c r="A9" s="1133" t="s">
        <v>932</v>
      </c>
      <c r="B9" s="1215">
        <v>0.1</v>
      </c>
      <c r="C9" s="1215">
        <v>0.3</v>
      </c>
      <c r="D9" s="1710">
        <v>0.3</v>
      </c>
      <c r="E9" s="1710">
        <v>0.2</v>
      </c>
      <c r="H9" s="1708"/>
      <c r="I9" s="1708"/>
      <c r="J9" s="1514"/>
    </row>
    <row r="10" spans="1:10" s="1298" customFormat="1" ht="20.100000000000001" customHeight="1">
      <c r="A10" s="1124" t="s">
        <v>931</v>
      </c>
      <c r="B10" s="1546">
        <v>2849</v>
      </c>
      <c r="C10" s="1546">
        <v>4185</v>
      </c>
      <c r="D10" s="1605">
        <v>4536</v>
      </c>
      <c r="E10" s="1605">
        <v>4792</v>
      </c>
      <c r="H10" s="1708"/>
      <c r="I10" s="1708"/>
      <c r="J10" s="1708"/>
    </row>
    <row r="11" spans="1:10" s="1297" customFormat="1" ht="15" customHeight="1">
      <c r="A11" s="1058" t="s">
        <v>73</v>
      </c>
      <c r="B11" s="1074"/>
      <c r="C11" s="1074"/>
      <c r="D11" s="1074"/>
      <c r="E11" s="1074"/>
      <c r="H11" s="1707"/>
      <c r="I11" s="1707"/>
      <c r="J11" s="1707"/>
    </row>
    <row r="12" spans="1:10" s="1056" customFormat="1" ht="15" customHeight="1">
      <c r="A12" s="1058" t="s">
        <v>601</v>
      </c>
      <c r="B12" s="1074"/>
      <c r="C12" s="1074"/>
      <c r="D12" s="1074"/>
      <c r="E12" s="1074"/>
    </row>
    <row r="13" spans="1:10" s="1297" customFormat="1" ht="15" customHeight="1">
      <c r="A13" s="1074"/>
      <c r="B13" s="1074"/>
      <c r="C13" s="1074"/>
      <c r="D13" s="1074"/>
      <c r="E13" s="1074"/>
    </row>
    <row r="14" spans="1:10" ht="20.100000000000001" customHeight="1">
      <c r="A14" s="1108" t="s">
        <v>1427</v>
      </c>
      <c r="B14" s="1108"/>
      <c r="C14" s="1108"/>
      <c r="D14" s="1108"/>
      <c r="F14" s="1709"/>
      <c r="G14" s="1709"/>
    </row>
    <row r="15" spans="1:10" s="1298" customFormat="1" ht="20.100000000000001" customHeight="1">
      <c r="A15" s="1163" t="s">
        <v>928</v>
      </c>
      <c r="B15" s="1093">
        <v>2007</v>
      </c>
      <c r="C15" s="1093">
        <v>2009</v>
      </c>
      <c r="D15" s="1093">
        <v>2010</v>
      </c>
      <c r="E15" s="1093">
        <v>2011</v>
      </c>
    </row>
    <row r="16" spans="1:10" s="1298" customFormat="1" ht="20.100000000000001" customHeight="1">
      <c r="A16" s="1133" t="s">
        <v>1426</v>
      </c>
      <c r="B16" s="1498">
        <v>11</v>
      </c>
      <c r="C16" s="1498">
        <v>18</v>
      </c>
      <c r="D16" s="1498">
        <v>20</v>
      </c>
      <c r="E16" s="1498">
        <v>23</v>
      </c>
      <c r="H16" s="1708"/>
      <c r="I16" s="1708"/>
      <c r="J16" s="1514"/>
    </row>
    <row r="17" spans="1:10" s="1298" customFormat="1" ht="20.100000000000001" customHeight="1">
      <c r="A17" s="1133" t="s">
        <v>1425</v>
      </c>
      <c r="B17" s="1498">
        <v>15</v>
      </c>
      <c r="C17" s="1498">
        <v>13</v>
      </c>
      <c r="D17" s="1498">
        <v>14</v>
      </c>
      <c r="E17" s="1498">
        <v>31</v>
      </c>
      <c r="H17" s="1708"/>
      <c r="I17" s="1708"/>
      <c r="J17" s="1514"/>
    </row>
    <row r="18" spans="1:10" s="1298" customFormat="1" ht="20.100000000000001" customHeight="1">
      <c r="A18" s="1133" t="s">
        <v>1424</v>
      </c>
      <c r="B18" s="1498">
        <v>125</v>
      </c>
      <c r="C18" s="1498">
        <v>159</v>
      </c>
      <c r="D18" s="1498">
        <v>161</v>
      </c>
      <c r="E18" s="1498">
        <v>199</v>
      </c>
      <c r="H18" s="1708"/>
      <c r="I18" s="1708"/>
      <c r="J18" s="1514"/>
    </row>
    <row r="19" spans="1:10" s="1298" customFormat="1" ht="20.100000000000001" customHeight="1">
      <c r="A19" s="1124" t="s">
        <v>1423</v>
      </c>
      <c r="B19" s="1546">
        <v>100</v>
      </c>
      <c r="C19" s="1546">
        <v>100</v>
      </c>
      <c r="D19" s="1546">
        <v>100</v>
      </c>
      <c r="E19" s="1546">
        <v>100</v>
      </c>
      <c r="H19" s="1708"/>
      <c r="I19" s="1708"/>
      <c r="J19" s="1708"/>
    </row>
    <row r="20" spans="1:10" s="1297" customFormat="1" ht="15" customHeight="1">
      <c r="A20" s="1058" t="s">
        <v>1422</v>
      </c>
      <c r="B20" s="1074"/>
      <c r="C20" s="1074"/>
      <c r="D20" s="1074"/>
      <c r="E20" s="1074"/>
      <c r="H20" s="1707"/>
      <c r="I20" s="1707"/>
      <c r="J20" s="1707"/>
    </row>
    <row r="21" spans="1:10" s="1297" customFormat="1" ht="15" customHeight="1">
      <c r="A21" s="1074"/>
      <c r="B21" s="1074"/>
      <c r="C21" s="1074"/>
      <c r="D21" s="1074"/>
      <c r="E21" s="1074"/>
      <c r="F21" s="1707"/>
      <c r="G21" s="1707"/>
    </row>
    <row r="22" spans="1:10" ht="20.100000000000001" customHeight="1">
      <c r="A22" s="2375" t="s">
        <v>1421</v>
      </c>
      <c r="B22" s="2375"/>
      <c r="C22" s="2375"/>
      <c r="D22" s="2375"/>
      <c r="E22" s="2375"/>
    </row>
    <row r="23" spans="1:10" s="1297" customFormat="1" ht="15" customHeight="1">
      <c r="A23" s="1070" t="s">
        <v>1420</v>
      </c>
      <c r="B23" s="1536"/>
      <c r="C23" s="1536"/>
      <c r="D23" s="1058"/>
      <c r="E23" s="1058"/>
    </row>
    <row r="24" spans="1:10" s="1298" customFormat="1" ht="15" customHeight="1">
      <c r="A24" s="2376" t="s">
        <v>1419</v>
      </c>
      <c r="B24" s="1305"/>
      <c r="C24" s="2439" t="s">
        <v>1418</v>
      </c>
      <c r="D24" s="2439"/>
      <c r="E24" s="2439"/>
    </row>
    <row r="25" spans="1:10" s="1298" customFormat="1" ht="15" customHeight="1">
      <c r="A25" s="2377"/>
      <c r="B25" s="1706"/>
      <c r="C25" s="1093">
        <v>2009</v>
      </c>
      <c r="D25" s="1093">
        <v>2010</v>
      </c>
      <c r="E25" s="1093">
        <v>2011</v>
      </c>
    </row>
    <row r="26" spans="1:10" s="1298" customFormat="1" ht="20.100000000000001" customHeight="1">
      <c r="A26" s="1185" t="s">
        <v>1417</v>
      </c>
      <c r="B26" s="1422"/>
      <c r="C26" s="1125">
        <v>149</v>
      </c>
      <c r="D26" s="1548">
        <v>149</v>
      </c>
      <c r="E26" s="1548">
        <v>149</v>
      </c>
    </row>
    <row r="27" spans="1:10" s="1298" customFormat="1" ht="20.100000000000001" customHeight="1">
      <c r="A27" s="1185" t="s">
        <v>1416</v>
      </c>
      <c r="B27" s="1422"/>
      <c r="C27" s="1133">
        <v>775</v>
      </c>
      <c r="D27" s="1498">
        <v>775</v>
      </c>
      <c r="E27" s="1498">
        <v>775</v>
      </c>
    </row>
    <row r="28" spans="1:10" s="1298" customFormat="1" ht="20.100000000000001" customHeight="1">
      <c r="A28" s="1445" t="s">
        <v>1415</v>
      </c>
      <c r="B28" s="1422"/>
      <c r="C28" s="1133"/>
      <c r="D28" s="1498"/>
      <c r="E28" s="1498"/>
    </row>
    <row r="29" spans="1:10" s="1298" customFormat="1" ht="20.100000000000001" customHeight="1">
      <c r="A29" s="1452" t="s">
        <v>1414</v>
      </c>
      <c r="B29" s="1705"/>
      <c r="C29" s="1133">
        <v>15</v>
      </c>
      <c r="D29" s="1498">
        <v>15</v>
      </c>
      <c r="E29" s="1498">
        <v>15</v>
      </c>
    </row>
    <row r="30" spans="1:10" s="1298" customFormat="1" ht="20.100000000000001" customHeight="1">
      <c r="A30" s="1452" t="s">
        <v>1413</v>
      </c>
      <c r="B30" s="1705"/>
      <c r="C30" s="1133">
        <v>50</v>
      </c>
      <c r="D30" s="1498">
        <v>50</v>
      </c>
      <c r="E30" s="1498">
        <v>17</v>
      </c>
    </row>
    <row r="31" spans="1:10" s="1298" customFormat="1" ht="20.100000000000001" customHeight="1">
      <c r="A31" s="1704" t="s">
        <v>1412</v>
      </c>
      <c r="B31" s="1703"/>
      <c r="C31" s="1124">
        <v>30</v>
      </c>
      <c r="D31" s="1546">
        <v>30</v>
      </c>
      <c r="E31" s="1546">
        <v>29</v>
      </c>
    </row>
    <row r="32" spans="1:10" s="1297" customFormat="1" ht="15" customHeight="1">
      <c r="A32" s="1058" t="s">
        <v>1411</v>
      </c>
      <c r="B32" s="1058"/>
      <c r="C32" s="1058"/>
      <c r="D32" s="1074"/>
      <c r="E32" s="1074"/>
    </row>
    <row r="33" spans="1:5" s="1297" customFormat="1" ht="15" customHeight="1">
      <c r="A33" s="1702"/>
      <c r="B33" s="1058"/>
      <c r="C33" s="1058"/>
      <c r="D33" s="1074"/>
      <c r="E33" s="1074"/>
    </row>
    <row r="34" spans="1:5" ht="20.100000000000001" customHeight="1">
      <c r="A34" s="2426" t="s">
        <v>1410</v>
      </c>
      <c r="B34" s="2375"/>
      <c r="C34" s="1072"/>
      <c r="D34" s="1072"/>
      <c r="E34" s="1072"/>
    </row>
    <row r="35" spans="1:5" s="1298" customFormat="1" ht="27" customHeight="1">
      <c r="A35" s="1094" t="s">
        <v>147</v>
      </c>
      <c r="B35" s="1094"/>
      <c r="C35" s="1094">
        <v>2010</v>
      </c>
      <c r="D35" s="1094">
        <v>2011</v>
      </c>
      <c r="E35" s="1305"/>
    </row>
    <row r="36" spans="1:5" s="1298" customFormat="1" ht="27" customHeight="1">
      <c r="A36" s="1701" t="s">
        <v>8</v>
      </c>
      <c r="B36" s="1701"/>
      <c r="C36" s="1557">
        <v>48006546</v>
      </c>
      <c r="D36" s="1557">
        <v>53677632</v>
      </c>
      <c r="E36" s="1304"/>
    </row>
    <row r="37" spans="1:5" s="1298" customFormat="1" ht="27" customHeight="1">
      <c r="A37" s="1622" t="s">
        <v>135</v>
      </c>
      <c r="B37" s="1701"/>
      <c r="C37" s="1584">
        <v>4177535</v>
      </c>
      <c r="D37" s="1584">
        <v>4691299</v>
      </c>
      <c r="E37" s="1498"/>
    </row>
    <row r="38" spans="1:5" s="1298" customFormat="1" ht="27" customHeight="1">
      <c r="A38" s="1622" t="s">
        <v>136</v>
      </c>
      <c r="B38" s="1701"/>
      <c r="C38" s="1584">
        <v>3772912</v>
      </c>
      <c r="D38" s="1584">
        <v>4174237</v>
      </c>
      <c r="E38" s="1498"/>
    </row>
    <row r="39" spans="1:5" s="1298" customFormat="1" ht="27" customHeight="1">
      <c r="A39" s="1622" t="s">
        <v>137</v>
      </c>
      <c r="B39" s="1701"/>
      <c r="C39" s="1584">
        <v>4180074</v>
      </c>
      <c r="D39" s="1584">
        <v>4690748</v>
      </c>
      <c r="E39" s="1498"/>
    </row>
    <row r="40" spans="1:5" s="1298" customFormat="1" ht="27" customHeight="1">
      <c r="A40" s="1622" t="s">
        <v>138</v>
      </c>
      <c r="B40" s="1701"/>
      <c r="C40" s="1584">
        <v>3936209</v>
      </c>
      <c r="D40" s="1584">
        <v>4449526</v>
      </c>
      <c r="E40" s="1498"/>
    </row>
    <row r="41" spans="1:5" s="1298" customFormat="1" ht="27" customHeight="1">
      <c r="A41" s="1622" t="s">
        <v>126</v>
      </c>
      <c r="B41" s="1701"/>
      <c r="C41" s="1584">
        <v>4118378</v>
      </c>
      <c r="D41" s="1584">
        <v>4682748</v>
      </c>
      <c r="E41" s="1498"/>
    </row>
    <row r="42" spans="1:5" s="1298" customFormat="1" ht="27" customHeight="1">
      <c r="A42" s="1622" t="s">
        <v>139</v>
      </c>
      <c r="B42" s="1701"/>
      <c r="C42" s="1584">
        <v>3988379</v>
      </c>
      <c r="D42" s="1584">
        <v>4444256</v>
      </c>
      <c r="E42" s="1498"/>
    </row>
    <row r="43" spans="1:5" s="1298" customFormat="1" ht="27" customHeight="1">
      <c r="A43" s="1622" t="s">
        <v>140</v>
      </c>
      <c r="B43" s="1701"/>
      <c r="C43" s="1584">
        <v>3981292</v>
      </c>
      <c r="D43" s="1584">
        <v>4530244</v>
      </c>
      <c r="E43" s="1498"/>
    </row>
    <row r="44" spans="1:5" s="1298" customFormat="1" ht="27" customHeight="1">
      <c r="A44" s="1622" t="s">
        <v>141</v>
      </c>
      <c r="B44" s="1701"/>
      <c r="C44" s="1584">
        <v>3994185</v>
      </c>
      <c r="D44" s="1584">
        <v>4387789</v>
      </c>
      <c r="E44" s="1498"/>
    </row>
    <row r="45" spans="1:5" s="1298" customFormat="1" ht="27" customHeight="1">
      <c r="A45" s="1622" t="s">
        <v>142</v>
      </c>
      <c r="B45" s="1701"/>
      <c r="C45" s="1584">
        <v>3833399</v>
      </c>
      <c r="D45" s="1584">
        <v>4328127</v>
      </c>
      <c r="E45" s="1498"/>
    </row>
    <row r="46" spans="1:5" s="1298" customFormat="1" ht="27" customHeight="1">
      <c r="A46" s="1622" t="s">
        <v>143</v>
      </c>
      <c r="B46" s="1701"/>
      <c r="C46" s="1584">
        <v>4162315</v>
      </c>
      <c r="D46" s="1584">
        <v>4540665</v>
      </c>
      <c r="E46" s="1498"/>
    </row>
    <row r="47" spans="1:5" s="1298" customFormat="1" ht="27" customHeight="1">
      <c r="A47" s="1622" t="s">
        <v>144</v>
      </c>
      <c r="B47" s="1701"/>
      <c r="C47" s="1584">
        <v>3872016</v>
      </c>
      <c r="D47" s="1584">
        <v>4308547</v>
      </c>
      <c r="E47" s="1498"/>
    </row>
    <row r="48" spans="1:5" s="1298" customFormat="1" ht="27" customHeight="1">
      <c r="A48" s="1124" t="s">
        <v>145</v>
      </c>
      <c r="B48" s="1233"/>
      <c r="C48" s="1546">
        <v>3989852</v>
      </c>
      <c r="D48" s="1546">
        <v>4449446</v>
      </c>
      <c r="E48" s="1498"/>
    </row>
    <row r="49" spans="1:5" s="1297" customFormat="1" ht="15" customHeight="1">
      <c r="A49" s="1700" t="s">
        <v>1409</v>
      </c>
      <c r="B49" s="1699"/>
      <c r="C49" s="1699"/>
      <c r="D49" s="1699"/>
      <c r="E49" s="1698"/>
    </row>
  </sheetData>
  <mergeCells count="5">
    <mergeCell ref="C24:E24"/>
    <mergeCell ref="A34:B34"/>
    <mergeCell ref="A2:E2"/>
    <mergeCell ref="A22:E22"/>
    <mergeCell ref="A24:A25"/>
  </mergeCells>
  <pageMargins left="0.7" right="0.7" top="0.75" bottom="0.56999999999999995" header="0.3" footer="0.3"/>
  <pageSetup paperSize="9" scale="82" orientation="portrait" r:id="rId1"/>
  <headerFooter>
    <oddFooter>&amp;C&amp;P</oddFooter>
  </headerFooter>
  <rowBreaks count="2" manualBreakCount="2">
    <brk id="13" max="4" man="1"/>
    <brk id="33" max="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153"/>
  <sheetViews>
    <sheetView view="pageBreakPreview" zoomScaleSheetLayoutView="100" workbookViewId="0">
      <selection activeCell="I9" sqref="I9"/>
    </sheetView>
  </sheetViews>
  <sheetFormatPr defaultRowHeight="15"/>
  <cols>
    <col min="1" max="1" width="45.7109375" style="1055" customWidth="1"/>
    <col min="2" max="6" width="9.5703125" style="1055" customWidth="1"/>
    <col min="7" max="16384" width="9.140625" style="1053"/>
  </cols>
  <sheetData>
    <row r="1" spans="1:11" ht="34.5" customHeight="1">
      <c r="A1" s="1329" t="s">
        <v>1477</v>
      </c>
    </row>
    <row r="2" spans="1:11" ht="324.95" customHeight="1">
      <c r="A2" s="2387" t="s">
        <v>1476</v>
      </c>
      <c r="B2" s="2390"/>
      <c r="C2" s="2390"/>
      <c r="D2" s="2390"/>
      <c r="E2" s="2390"/>
      <c r="F2" s="2390"/>
      <c r="K2" s="1746"/>
    </row>
    <row r="4" spans="1:11" ht="20.100000000000001" customHeight="1">
      <c r="A4" s="1221" t="s">
        <v>1475</v>
      </c>
      <c r="B4" s="1221"/>
      <c r="C4" s="1221"/>
      <c r="D4" s="1221"/>
      <c r="E4" s="1221"/>
      <c r="F4" s="1108"/>
    </row>
    <row r="5" spans="1:11" s="1059" customFormat="1" ht="20.100000000000001" customHeight="1">
      <c r="A5" s="1094" t="s">
        <v>14</v>
      </c>
      <c r="B5" s="1093">
        <v>2008</v>
      </c>
      <c r="C5" s="1093">
        <v>2009</v>
      </c>
      <c r="D5" s="1093">
        <v>2010</v>
      </c>
      <c r="E5" s="1093">
        <v>2011</v>
      </c>
      <c r="F5" s="1622"/>
      <c r="G5" s="1724"/>
    </row>
    <row r="6" spans="1:11" s="1059" customFormat="1" ht="20.100000000000001" customHeight="1">
      <c r="A6" s="1125" t="s">
        <v>1470</v>
      </c>
      <c r="B6" s="1727">
        <v>97</v>
      </c>
      <c r="C6" s="1727">
        <v>115</v>
      </c>
      <c r="D6" s="1727">
        <v>116</v>
      </c>
      <c r="E6" s="1727">
        <v>129</v>
      </c>
      <c r="F6" s="1622"/>
      <c r="G6" s="1724"/>
    </row>
    <row r="7" spans="1:11" s="1059" customFormat="1" ht="20.100000000000001" customHeight="1">
      <c r="A7" s="1133" t="s">
        <v>1469</v>
      </c>
      <c r="B7" s="1727">
        <v>12727</v>
      </c>
      <c r="C7" s="1727">
        <v>17424</v>
      </c>
      <c r="D7" s="1727">
        <v>18844</v>
      </c>
      <c r="E7" s="1727">
        <v>21254</v>
      </c>
      <c r="F7" s="1622"/>
      <c r="G7" s="1724"/>
    </row>
    <row r="8" spans="1:11" s="1059" customFormat="1" ht="20.100000000000001" customHeight="1">
      <c r="A8" s="1133" t="s">
        <v>1465</v>
      </c>
      <c r="B8" s="1727">
        <v>1503</v>
      </c>
      <c r="C8" s="1727">
        <v>1540</v>
      </c>
      <c r="D8" s="1727">
        <v>1812</v>
      </c>
      <c r="E8" s="1727">
        <v>2112</v>
      </c>
      <c r="F8" s="1622"/>
      <c r="G8" s="1724"/>
    </row>
    <row r="9" spans="1:11" s="1059" customFormat="1" ht="20.100000000000001" customHeight="1">
      <c r="A9" s="1133" t="s">
        <v>1464</v>
      </c>
      <c r="B9" s="1727">
        <v>4673</v>
      </c>
      <c r="C9" s="1727">
        <v>4319</v>
      </c>
      <c r="D9" s="1727">
        <v>5132</v>
      </c>
      <c r="E9" s="1727">
        <v>6270</v>
      </c>
      <c r="F9" s="1622"/>
      <c r="G9" s="1724"/>
    </row>
    <row r="10" spans="1:11" s="1059" customFormat="1" ht="20.100000000000001" customHeight="1">
      <c r="A10" s="1133" t="s">
        <v>1468</v>
      </c>
      <c r="B10" s="1745">
        <v>3.11</v>
      </c>
      <c r="C10" s="1745">
        <v>2.8037536568548904</v>
      </c>
      <c r="D10" s="1745">
        <v>2.83</v>
      </c>
      <c r="E10" s="1745">
        <v>2.97</v>
      </c>
      <c r="F10" s="1622"/>
      <c r="G10" s="1724"/>
    </row>
    <row r="11" spans="1:11" s="1059" customFormat="1" ht="20.100000000000001" customHeight="1">
      <c r="A11" s="1238" t="s">
        <v>1474</v>
      </c>
      <c r="B11" s="1744">
        <v>83.62</v>
      </c>
      <c r="C11" s="1744">
        <v>72.172810226806206</v>
      </c>
      <c r="D11" s="1744">
        <v>64.675030799951401</v>
      </c>
      <c r="E11" s="1744">
        <v>68.900000000000006</v>
      </c>
      <c r="F11" s="1622"/>
      <c r="G11" s="1724"/>
    </row>
    <row r="12" spans="1:11" s="1056" customFormat="1" ht="15" customHeight="1">
      <c r="A12" s="1074" t="s">
        <v>1432</v>
      </c>
      <c r="B12" s="1074"/>
      <c r="C12" s="1074"/>
      <c r="D12" s="1074"/>
      <c r="E12" s="1074"/>
      <c r="F12" s="1074"/>
    </row>
    <row r="13" spans="1:11" s="1056" customFormat="1" ht="15" customHeight="1">
      <c r="A13" s="1074"/>
      <c r="B13" s="1074"/>
      <c r="C13" s="1074"/>
      <c r="D13" s="1074"/>
      <c r="E13" s="1074"/>
      <c r="F13" s="1074"/>
    </row>
    <row r="14" spans="1:11" ht="20.100000000000001" customHeight="1">
      <c r="A14" s="1108" t="s">
        <v>1473</v>
      </c>
      <c r="B14" s="1108"/>
      <c r="C14" s="1108"/>
      <c r="D14" s="1108"/>
      <c r="E14" s="1108"/>
      <c r="F14" s="1108"/>
    </row>
    <row r="15" spans="1:11" s="1740" customFormat="1" ht="27" customHeight="1">
      <c r="A15" s="1213" t="s">
        <v>14</v>
      </c>
      <c r="B15" s="1307"/>
      <c r="C15" s="1732" t="s">
        <v>1472</v>
      </c>
      <c r="D15" s="1743" t="s">
        <v>1471</v>
      </c>
      <c r="E15" s="1732" t="s">
        <v>8</v>
      </c>
      <c r="F15" s="1742"/>
      <c r="G15" s="1741"/>
    </row>
    <row r="16" spans="1:11" s="1059" customFormat="1" ht="20.100000000000001" customHeight="1">
      <c r="A16" s="1133" t="s">
        <v>1470</v>
      </c>
      <c r="B16" s="1498"/>
      <c r="C16" s="1139">
        <v>79</v>
      </c>
      <c r="D16" s="1139">
        <v>50</v>
      </c>
      <c r="E16" s="1139">
        <v>129</v>
      </c>
      <c r="F16" s="1622"/>
      <c r="G16" s="1724"/>
    </row>
    <row r="17" spans="1:7" s="1059" customFormat="1" ht="20.100000000000001" customHeight="1">
      <c r="A17" s="1133" t="s">
        <v>1469</v>
      </c>
      <c r="B17" s="1498"/>
      <c r="C17" s="1139">
        <v>16056</v>
      </c>
      <c r="D17" s="1139">
        <v>5198</v>
      </c>
      <c r="E17" s="1139">
        <v>21254</v>
      </c>
      <c r="F17" s="1622"/>
      <c r="G17" s="1724"/>
    </row>
    <row r="18" spans="1:7" s="1059" customFormat="1" ht="20.100000000000001" customHeight="1">
      <c r="A18" s="1133" t="s">
        <v>1465</v>
      </c>
      <c r="B18" s="1498"/>
      <c r="C18" s="1139">
        <v>1687</v>
      </c>
      <c r="D18" s="1139">
        <v>424</v>
      </c>
      <c r="E18" s="1139">
        <v>2112</v>
      </c>
      <c r="F18" s="1622"/>
      <c r="G18" s="1724"/>
    </row>
    <row r="19" spans="1:7" s="1059" customFormat="1" ht="20.100000000000001" customHeight="1">
      <c r="A19" s="1133" t="s">
        <v>1464</v>
      </c>
      <c r="B19" s="1498"/>
      <c r="C19" s="1139">
        <v>4375</v>
      </c>
      <c r="D19" s="1139">
        <v>1895</v>
      </c>
      <c r="E19" s="1139">
        <v>6270</v>
      </c>
      <c r="F19" s="1622"/>
      <c r="G19" s="1724"/>
    </row>
    <row r="20" spans="1:7" s="1059" customFormat="1" ht="20.100000000000001" customHeight="1">
      <c r="A20" s="1133" t="s">
        <v>1468</v>
      </c>
      <c r="B20" s="1498"/>
      <c r="C20" s="1077">
        <v>2.59</v>
      </c>
      <c r="D20" s="1077">
        <v>4.47</v>
      </c>
      <c r="E20" s="1077">
        <v>2.97</v>
      </c>
      <c r="F20" s="1622"/>
      <c r="G20" s="1724"/>
    </row>
    <row r="21" spans="1:7" s="1059" customFormat="1" ht="20.100000000000001" customHeight="1">
      <c r="A21" s="1133" t="s">
        <v>1467</v>
      </c>
      <c r="B21" s="1209"/>
      <c r="C21" s="1077">
        <v>65.599999999999994</v>
      </c>
      <c r="D21" s="1077">
        <v>77.599999999999994</v>
      </c>
      <c r="E21" s="1077">
        <v>68.900000000000006</v>
      </c>
      <c r="F21" s="1622"/>
      <c r="G21" s="1724"/>
    </row>
    <row r="22" spans="1:7" s="1059" customFormat="1" ht="20.100000000000001" customHeight="1">
      <c r="A22" s="1133" t="s">
        <v>1460</v>
      </c>
      <c r="B22" s="1209"/>
      <c r="C22" s="1520">
        <v>537.70000000000005</v>
      </c>
      <c r="D22" s="1520">
        <v>383.9</v>
      </c>
      <c r="E22" s="1520">
        <v>489.9</v>
      </c>
      <c r="F22" s="1622"/>
      <c r="G22" s="1724"/>
    </row>
    <row r="23" spans="1:7" s="1059" customFormat="1" ht="20.100000000000001" customHeight="1">
      <c r="A23" s="1124" t="s">
        <v>1459</v>
      </c>
      <c r="B23" s="1739"/>
      <c r="C23" s="1688">
        <v>352.6</v>
      </c>
      <c r="D23" s="1688">
        <v>297.89999999999998</v>
      </c>
      <c r="E23" s="1688">
        <v>337.5</v>
      </c>
      <c r="F23" s="1622"/>
      <c r="G23" s="1724"/>
    </row>
    <row r="24" spans="1:7" s="1056" customFormat="1" ht="15" customHeight="1">
      <c r="A24" s="1074" t="s">
        <v>1432</v>
      </c>
      <c r="B24" s="1074"/>
      <c r="C24" s="1074"/>
      <c r="D24" s="1074"/>
      <c r="E24" s="1074"/>
      <c r="F24" s="1074"/>
    </row>
    <row r="25" spans="1:7" s="1056" customFormat="1" ht="15" customHeight="1">
      <c r="A25" s="1074"/>
      <c r="B25" s="1074"/>
      <c r="C25" s="1074"/>
      <c r="D25" s="1074"/>
      <c r="E25" s="1074"/>
      <c r="F25" s="1074"/>
    </row>
    <row r="26" spans="1:7" ht="20.100000000000001" customHeight="1">
      <c r="A26" s="1108" t="s">
        <v>1466</v>
      </c>
      <c r="B26" s="1108"/>
      <c r="C26" s="1108"/>
      <c r="D26" s="1108"/>
      <c r="E26" s="1108"/>
      <c r="F26" s="1108"/>
    </row>
    <row r="27" spans="1:7" s="1059" customFormat="1" ht="20.100000000000001" customHeight="1">
      <c r="A27" s="1163" t="s">
        <v>14</v>
      </c>
      <c r="B27" s="1093" t="s">
        <v>185</v>
      </c>
      <c r="C27" s="1719" t="s">
        <v>1245</v>
      </c>
      <c r="D27" s="1719" t="s">
        <v>1248</v>
      </c>
      <c r="E27" s="1719" t="s">
        <v>8</v>
      </c>
      <c r="F27" s="1206"/>
      <c r="G27" s="1724"/>
    </row>
    <row r="28" spans="1:7" s="1059" customFormat="1" ht="20.100000000000001" customHeight="1">
      <c r="A28" s="1133" t="s">
        <v>1465</v>
      </c>
      <c r="B28" s="1498">
        <v>109</v>
      </c>
      <c r="C28" s="1139">
        <v>13</v>
      </c>
      <c r="D28" s="1139">
        <v>7</v>
      </c>
      <c r="E28" s="1139">
        <v>129</v>
      </c>
      <c r="F28" s="1133"/>
      <c r="G28" s="1724"/>
    </row>
    <row r="29" spans="1:7" s="1059" customFormat="1" ht="20.100000000000001" customHeight="1">
      <c r="A29" s="1133" t="s">
        <v>1464</v>
      </c>
      <c r="B29" s="1498">
        <v>1769</v>
      </c>
      <c r="C29" s="1139">
        <v>266</v>
      </c>
      <c r="D29" s="1139">
        <v>76</v>
      </c>
      <c r="E29" s="1139">
        <v>2111.6109999999999</v>
      </c>
      <c r="F29" s="1133"/>
      <c r="G29" s="1724"/>
    </row>
    <row r="30" spans="1:7" s="1059" customFormat="1" ht="20.100000000000001" customHeight="1">
      <c r="A30" s="1133" t="s">
        <v>1463</v>
      </c>
      <c r="B30" s="1498">
        <v>5471</v>
      </c>
      <c r="C30" s="1139">
        <v>542</v>
      </c>
      <c r="D30" s="1139">
        <v>257</v>
      </c>
      <c r="E30" s="1139">
        <v>6270</v>
      </c>
      <c r="F30" s="1133"/>
      <c r="G30" s="1724"/>
    </row>
    <row r="31" spans="1:7" s="1059" customFormat="1" ht="20.100000000000001" customHeight="1">
      <c r="A31" s="1133" t="s">
        <v>1462</v>
      </c>
      <c r="B31" s="1215">
        <v>3.09</v>
      </c>
      <c r="C31" s="1088">
        <v>2.0299999999999998</v>
      </c>
      <c r="D31" s="1088">
        <v>3.36</v>
      </c>
      <c r="E31" s="1088">
        <v>2.97</v>
      </c>
      <c r="F31" s="1133"/>
      <c r="G31" s="1724"/>
    </row>
    <row r="32" spans="1:7" s="1059" customFormat="1" ht="20.100000000000001" customHeight="1">
      <c r="A32" s="1133" t="s">
        <v>1461</v>
      </c>
      <c r="B32" s="1215">
        <v>70.099999999999994</v>
      </c>
      <c r="C32" s="1088">
        <v>59.4</v>
      </c>
      <c r="D32" s="1088">
        <v>63.3</v>
      </c>
      <c r="E32" s="1088">
        <v>68.900000000000006</v>
      </c>
      <c r="F32" s="1133"/>
      <c r="G32" s="1724"/>
    </row>
    <row r="33" spans="1:8" s="1059" customFormat="1" ht="20.100000000000001" customHeight="1">
      <c r="A33" s="1133" t="s">
        <v>1460</v>
      </c>
      <c r="B33" s="1498">
        <v>486.6</v>
      </c>
      <c r="C33" s="1520">
        <v>460.1</v>
      </c>
      <c r="D33" s="1520">
        <v>633.1</v>
      </c>
      <c r="E33" s="1520">
        <v>489.9</v>
      </c>
      <c r="F33" s="1133"/>
      <c r="G33" s="1724"/>
    </row>
    <row r="34" spans="1:8" s="1059" customFormat="1" ht="20.100000000000001" customHeight="1">
      <c r="A34" s="1124" t="s">
        <v>1459</v>
      </c>
      <c r="B34" s="1546">
        <v>341.3</v>
      </c>
      <c r="C34" s="1688">
        <v>273.39999999999998</v>
      </c>
      <c r="D34" s="1688">
        <v>400.4</v>
      </c>
      <c r="E34" s="1688">
        <v>337.5</v>
      </c>
      <c r="F34" s="1133"/>
      <c r="G34" s="1724"/>
    </row>
    <row r="35" spans="1:8" s="1056" customFormat="1" ht="15" customHeight="1">
      <c r="A35" s="1074" t="s">
        <v>1432</v>
      </c>
      <c r="B35" s="1074"/>
      <c r="C35" s="1074"/>
      <c r="D35" s="1074"/>
      <c r="E35" s="1074"/>
      <c r="F35" s="1074"/>
    </row>
    <row r="36" spans="1:8" s="1056" customFormat="1" ht="15" customHeight="1">
      <c r="A36" s="1074"/>
      <c r="B36" s="1074"/>
      <c r="C36" s="1074"/>
      <c r="D36" s="1074"/>
      <c r="E36" s="1074"/>
      <c r="F36" s="1074"/>
    </row>
    <row r="37" spans="1:8" ht="20.100000000000001" customHeight="1">
      <c r="A37" s="2426" t="s">
        <v>1458</v>
      </c>
      <c r="B37" s="2426"/>
      <c r="C37" s="2426"/>
      <c r="D37" s="2426"/>
      <c r="E37" s="2426"/>
      <c r="F37" s="1108"/>
      <c r="G37" s="1249"/>
    </row>
    <row r="38" spans="1:8" s="1059" customFormat="1" ht="20.100000000000001" customHeight="1">
      <c r="A38" s="1094" t="s">
        <v>1438</v>
      </c>
      <c r="B38" s="1093">
        <v>2008</v>
      </c>
      <c r="C38" s="1093">
        <v>2009</v>
      </c>
      <c r="D38" s="1093">
        <v>2010</v>
      </c>
      <c r="E38" s="1093">
        <v>2011</v>
      </c>
      <c r="F38" s="1622"/>
      <c r="G38" s="1724"/>
      <c r="H38" s="1299"/>
    </row>
    <row r="39" spans="1:8" s="1059" customFormat="1" ht="20.100000000000001" customHeight="1">
      <c r="A39" s="1065" t="s">
        <v>8</v>
      </c>
      <c r="B39" s="1304">
        <v>1502954</v>
      </c>
      <c r="C39" s="1304">
        <v>1540258</v>
      </c>
      <c r="D39" s="1304">
        <v>1812011</v>
      </c>
      <c r="E39" s="1557">
        <v>2111611</v>
      </c>
      <c r="F39" s="1622"/>
      <c r="G39" s="1724"/>
      <c r="H39" s="1724"/>
    </row>
    <row r="40" spans="1:8" s="1059" customFormat="1" ht="20.100000000000001" customHeight="1">
      <c r="A40" s="1063" t="s">
        <v>1445</v>
      </c>
      <c r="B40" s="1498">
        <v>516243</v>
      </c>
      <c r="C40" s="1498">
        <v>650585</v>
      </c>
      <c r="D40" s="1498">
        <v>752777</v>
      </c>
      <c r="E40" s="1498">
        <v>824442</v>
      </c>
      <c r="F40" s="1622"/>
      <c r="G40" s="1724"/>
      <c r="H40" s="1724"/>
    </row>
    <row r="41" spans="1:8" s="1059" customFormat="1" ht="20.100000000000001" customHeight="1">
      <c r="A41" s="1063" t="s">
        <v>1444</v>
      </c>
      <c r="B41" s="1498">
        <v>96280</v>
      </c>
      <c r="C41" s="1498">
        <v>85670</v>
      </c>
      <c r="D41" s="1498">
        <v>102067</v>
      </c>
      <c r="E41" s="1498">
        <v>133277</v>
      </c>
      <c r="F41" s="1622"/>
      <c r="G41" s="1724"/>
      <c r="H41" s="1724"/>
    </row>
    <row r="42" spans="1:8" s="1059" customFormat="1" ht="20.100000000000001" customHeight="1">
      <c r="A42" s="1063" t="s">
        <v>989</v>
      </c>
      <c r="B42" s="1498">
        <v>155893</v>
      </c>
      <c r="C42" s="1498">
        <v>158797</v>
      </c>
      <c r="D42" s="1498">
        <v>206830</v>
      </c>
      <c r="E42" s="1498">
        <v>252626</v>
      </c>
      <c r="F42" s="1622"/>
      <c r="G42" s="1724"/>
      <c r="H42" s="1724"/>
    </row>
    <row r="43" spans="1:8" s="1059" customFormat="1" ht="20.100000000000001" customHeight="1">
      <c r="A43" s="1063" t="s">
        <v>1326</v>
      </c>
      <c r="B43" s="1498">
        <v>192369</v>
      </c>
      <c r="C43" s="1498">
        <v>173921</v>
      </c>
      <c r="D43" s="1498">
        <v>248273</v>
      </c>
      <c r="E43" s="1498">
        <v>323094</v>
      </c>
      <c r="F43" s="1622"/>
      <c r="G43" s="1724"/>
      <c r="H43" s="1724"/>
    </row>
    <row r="44" spans="1:8" s="1059" customFormat="1" ht="20.100000000000001" customHeight="1">
      <c r="A44" s="1063" t="s">
        <v>1443</v>
      </c>
      <c r="B44" s="1498">
        <v>28970</v>
      </c>
      <c r="C44" s="1498">
        <v>26013</v>
      </c>
      <c r="D44" s="1498">
        <v>30712</v>
      </c>
      <c r="E44" s="1498">
        <v>40414</v>
      </c>
      <c r="F44" s="1622"/>
      <c r="G44" s="1724"/>
      <c r="H44" s="1724"/>
    </row>
    <row r="45" spans="1:8" s="1059" customFormat="1" ht="20.100000000000001" customHeight="1">
      <c r="A45" s="1063" t="s">
        <v>1325</v>
      </c>
      <c r="B45" s="1498">
        <v>20051</v>
      </c>
      <c r="C45" s="1498">
        <v>13569</v>
      </c>
      <c r="D45" s="1498">
        <v>16091</v>
      </c>
      <c r="E45" s="1498">
        <v>21280</v>
      </c>
      <c r="F45" s="1622"/>
      <c r="G45" s="1724"/>
      <c r="H45" s="1724"/>
    </row>
    <row r="46" spans="1:8" s="1059" customFormat="1" ht="20.100000000000001" customHeight="1">
      <c r="A46" s="1063" t="s">
        <v>721</v>
      </c>
      <c r="B46" s="1498">
        <v>360413</v>
      </c>
      <c r="C46" s="1498">
        <v>325392</v>
      </c>
      <c r="D46" s="1498">
        <v>316701</v>
      </c>
      <c r="E46" s="1498">
        <v>380980</v>
      </c>
      <c r="F46" s="1622"/>
      <c r="G46" s="1724"/>
      <c r="H46" s="1724"/>
    </row>
    <row r="47" spans="1:8" s="1059" customFormat="1" ht="20.100000000000001" customHeight="1">
      <c r="A47" s="1063" t="s">
        <v>1442</v>
      </c>
      <c r="B47" s="1498">
        <v>102137</v>
      </c>
      <c r="C47" s="1498">
        <v>92696</v>
      </c>
      <c r="D47" s="1498">
        <v>108303</v>
      </c>
      <c r="E47" s="1498">
        <v>109327</v>
      </c>
      <c r="F47" s="1622"/>
      <c r="G47" s="1724"/>
      <c r="H47" s="1724"/>
    </row>
    <row r="48" spans="1:8" s="1059" customFormat="1" ht="20.100000000000001" customHeight="1">
      <c r="A48" s="1061" t="s">
        <v>1441</v>
      </c>
      <c r="B48" s="1546">
        <v>30598</v>
      </c>
      <c r="C48" s="1546">
        <v>13615</v>
      </c>
      <c r="D48" s="1546">
        <v>30257</v>
      </c>
      <c r="E48" s="1546">
        <v>26171</v>
      </c>
      <c r="F48" s="1622"/>
      <c r="G48" s="1724"/>
      <c r="H48" s="1724"/>
    </row>
    <row r="49" spans="1:8" s="1056" customFormat="1" ht="15" customHeight="1">
      <c r="A49" s="1074" t="s">
        <v>1432</v>
      </c>
      <c r="B49" s="1074"/>
      <c r="C49" s="1074"/>
      <c r="D49" s="1538"/>
      <c r="E49" s="1538"/>
      <c r="F49" s="1074"/>
    </row>
    <row r="50" spans="1:8" s="1056" customFormat="1" ht="15" customHeight="1">
      <c r="A50" s="1074"/>
      <c r="B50" s="1074"/>
      <c r="C50" s="1074"/>
      <c r="D50" s="1074"/>
      <c r="E50" s="1074"/>
      <c r="F50" s="1074"/>
    </row>
    <row r="51" spans="1:8" ht="20.100000000000001" customHeight="1">
      <c r="A51" s="2426" t="s">
        <v>1457</v>
      </c>
      <c r="B51" s="2426"/>
      <c r="C51" s="2426"/>
      <c r="D51" s="2426"/>
      <c r="E51" s="2426"/>
      <c r="F51" s="1108"/>
      <c r="G51" s="1249"/>
      <c r="H51" s="1626"/>
    </row>
    <row r="52" spans="1:8" s="1059" customFormat="1" ht="20.100000000000001" customHeight="1">
      <c r="A52" s="1094" t="s">
        <v>1438</v>
      </c>
      <c r="B52" s="1093">
        <v>2008</v>
      </c>
      <c r="C52" s="1093">
        <v>2009</v>
      </c>
      <c r="D52" s="1093">
        <v>2010</v>
      </c>
      <c r="E52" s="1093">
        <v>2011</v>
      </c>
      <c r="F52" s="1622"/>
      <c r="H52" s="1299"/>
    </row>
    <row r="53" spans="1:8" s="1059" customFormat="1" ht="20.100000000000001" customHeight="1">
      <c r="A53" s="1065" t="s">
        <v>8</v>
      </c>
      <c r="B53" s="1304">
        <v>4673494</v>
      </c>
      <c r="C53" s="1304">
        <v>4318504</v>
      </c>
      <c r="D53" s="1304">
        <v>5132323</v>
      </c>
      <c r="E53" s="1557">
        <v>6269682</v>
      </c>
      <c r="F53" s="1622"/>
      <c r="H53" s="1724"/>
    </row>
    <row r="54" spans="1:8" s="1059" customFormat="1" ht="20.100000000000001" customHeight="1">
      <c r="A54" s="1063" t="s">
        <v>1445</v>
      </c>
      <c r="B54" s="1498">
        <v>1081783</v>
      </c>
      <c r="C54" s="1498">
        <v>1117628</v>
      </c>
      <c r="D54" s="1498">
        <v>1348270</v>
      </c>
      <c r="E54" s="1498">
        <v>1573266</v>
      </c>
      <c r="F54" s="1622"/>
      <c r="H54" s="1724"/>
    </row>
    <row r="55" spans="1:8" s="1059" customFormat="1" ht="20.100000000000001" customHeight="1">
      <c r="A55" s="1063" t="s">
        <v>1444</v>
      </c>
      <c r="B55" s="1498">
        <v>192722</v>
      </c>
      <c r="C55" s="1498">
        <v>163247</v>
      </c>
      <c r="D55" s="1498">
        <v>200223</v>
      </c>
      <c r="E55" s="1498">
        <v>301105</v>
      </c>
      <c r="F55" s="1622"/>
      <c r="H55" s="1724"/>
    </row>
    <row r="56" spans="1:8" s="1059" customFormat="1" ht="20.100000000000001" customHeight="1">
      <c r="A56" s="1063" t="s">
        <v>989</v>
      </c>
      <c r="B56" s="1498">
        <v>457666</v>
      </c>
      <c r="C56" s="1498">
        <v>446668</v>
      </c>
      <c r="D56" s="1498">
        <v>543326</v>
      </c>
      <c r="E56" s="1498">
        <v>652585</v>
      </c>
      <c r="F56" s="1622"/>
      <c r="H56" s="1724"/>
    </row>
    <row r="57" spans="1:8" s="1059" customFormat="1" ht="20.100000000000001" customHeight="1">
      <c r="A57" s="1063" t="s">
        <v>1326</v>
      </c>
      <c r="B57" s="1498">
        <v>679418</v>
      </c>
      <c r="C57" s="1498">
        <v>654807</v>
      </c>
      <c r="D57" s="1498">
        <v>814786</v>
      </c>
      <c r="E57" s="1498">
        <v>1060502</v>
      </c>
      <c r="F57" s="1622"/>
      <c r="H57" s="1724"/>
    </row>
    <row r="58" spans="1:8" s="1059" customFormat="1" ht="20.100000000000001" customHeight="1">
      <c r="A58" s="1063" t="s">
        <v>1443</v>
      </c>
      <c r="B58" s="1498">
        <v>104970</v>
      </c>
      <c r="C58" s="1498">
        <v>119484</v>
      </c>
      <c r="D58" s="1498">
        <v>107486</v>
      </c>
      <c r="E58" s="1498">
        <v>143403</v>
      </c>
      <c r="F58" s="1622"/>
      <c r="H58" s="1724"/>
    </row>
    <row r="59" spans="1:8" s="1059" customFormat="1" ht="20.100000000000001" customHeight="1">
      <c r="A59" s="1063" t="s">
        <v>1325</v>
      </c>
      <c r="B59" s="1498">
        <v>78830</v>
      </c>
      <c r="C59" s="1498">
        <v>53233</v>
      </c>
      <c r="D59" s="1498">
        <v>63974</v>
      </c>
      <c r="E59" s="1498">
        <v>74533</v>
      </c>
      <c r="F59" s="1622"/>
      <c r="H59" s="1724"/>
    </row>
    <row r="60" spans="1:8" s="1059" customFormat="1" ht="20.100000000000001" customHeight="1">
      <c r="A60" s="1063" t="s">
        <v>721</v>
      </c>
      <c r="B60" s="1498">
        <v>1517132</v>
      </c>
      <c r="C60" s="1498">
        <v>1272993</v>
      </c>
      <c r="D60" s="1498">
        <v>1373467</v>
      </c>
      <c r="E60" s="1498">
        <v>1716139</v>
      </c>
      <c r="F60" s="1622"/>
      <c r="H60" s="1724"/>
    </row>
    <row r="61" spans="1:8" s="1059" customFormat="1" ht="20.100000000000001" customHeight="1">
      <c r="A61" s="1063" t="s">
        <v>1442</v>
      </c>
      <c r="B61" s="1498">
        <v>428663</v>
      </c>
      <c r="C61" s="1498">
        <v>444646</v>
      </c>
      <c r="D61" s="1498">
        <v>587711</v>
      </c>
      <c r="E61" s="1498">
        <v>653879</v>
      </c>
      <c r="F61" s="1622"/>
      <c r="H61" s="1724"/>
    </row>
    <row r="62" spans="1:8" s="1059" customFormat="1" ht="20.100000000000001" customHeight="1">
      <c r="A62" s="1061" t="s">
        <v>1441</v>
      </c>
      <c r="B62" s="1546">
        <v>132310</v>
      </c>
      <c r="C62" s="1546">
        <v>45798</v>
      </c>
      <c r="D62" s="1546">
        <v>93080</v>
      </c>
      <c r="E62" s="1546">
        <v>94270</v>
      </c>
      <c r="F62" s="1622"/>
      <c r="H62" s="1724"/>
    </row>
    <row r="63" spans="1:8" s="1056" customFormat="1" ht="15" customHeight="1">
      <c r="A63" s="1074" t="s">
        <v>1432</v>
      </c>
      <c r="B63" s="1074"/>
      <c r="C63" s="1074"/>
      <c r="D63" s="1538"/>
      <c r="E63" s="1538"/>
      <c r="F63" s="1074"/>
      <c r="H63" s="1738"/>
    </row>
    <row r="64" spans="1:8" s="1056" customFormat="1" ht="15" customHeight="1">
      <c r="A64" s="1074"/>
      <c r="B64" s="1074"/>
      <c r="C64" s="1074"/>
      <c r="D64" s="1538"/>
      <c r="E64" s="1538"/>
      <c r="F64" s="1074"/>
      <c r="H64" s="1738"/>
    </row>
    <row r="65" spans="1:8" ht="20.100000000000001" customHeight="1">
      <c r="A65" s="1736" t="s">
        <v>1456</v>
      </c>
      <c r="B65" s="1736"/>
      <c r="C65" s="1737"/>
      <c r="D65" s="1736"/>
      <c r="E65" s="1736"/>
      <c r="F65" s="1736"/>
      <c r="G65" s="1249"/>
    </row>
    <row r="66" spans="1:8" s="1059" customFormat="1" ht="27" customHeight="1">
      <c r="A66" s="1733" t="s">
        <v>1438</v>
      </c>
      <c r="B66" s="1719" t="s">
        <v>1452</v>
      </c>
      <c r="C66" s="1719" t="s">
        <v>1451</v>
      </c>
      <c r="D66" s="1719" t="s">
        <v>1450</v>
      </c>
      <c r="E66" s="1732" t="s">
        <v>1449</v>
      </c>
      <c r="F66" s="1719" t="s">
        <v>8</v>
      </c>
      <c r="G66" s="1724"/>
      <c r="H66" s="1724"/>
    </row>
    <row r="67" spans="1:8" s="1059" customFormat="1" ht="27" customHeight="1">
      <c r="A67" s="1731" t="s">
        <v>8</v>
      </c>
      <c r="B67" s="1730">
        <v>734443</v>
      </c>
      <c r="C67" s="1730">
        <v>520464</v>
      </c>
      <c r="D67" s="1730">
        <v>432439</v>
      </c>
      <c r="E67" s="1730">
        <v>424265</v>
      </c>
      <c r="F67" s="1729">
        <v>2111611</v>
      </c>
      <c r="G67" s="1724"/>
      <c r="H67" s="1724"/>
    </row>
    <row r="68" spans="1:8" s="1059" customFormat="1" ht="27" customHeight="1">
      <c r="A68" s="1728" t="s">
        <v>1445</v>
      </c>
      <c r="B68" s="1727">
        <v>328658</v>
      </c>
      <c r="C68" s="1727">
        <v>175680</v>
      </c>
      <c r="D68" s="1727">
        <v>152574</v>
      </c>
      <c r="E68" s="1727">
        <v>167530</v>
      </c>
      <c r="F68" s="1727">
        <v>824442</v>
      </c>
      <c r="G68" s="1724"/>
      <c r="H68" s="1724"/>
    </row>
    <row r="69" spans="1:8" s="1059" customFormat="1" ht="27" customHeight="1">
      <c r="A69" s="1728" t="s">
        <v>1444</v>
      </c>
      <c r="B69" s="1727">
        <v>46344</v>
      </c>
      <c r="C69" s="1727">
        <v>27233</v>
      </c>
      <c r="D69" s="1727">
        <v>29187</v>
      </c>
      <c r="E69" s="1727">
        <v>30513</v>
      </c>
      <c r="F69" s="1727">
        <v>133277</v>
      </c>
      <c r="G69" s="1724"/>
      <c r="H69" s="1724"/>
    </row>
    <row r="70" spans="1:8" s="1059" customFormat="1" ht="27" customHeight="1">
      <c r="A70" s="1728" t="s">
        <v>989</v>
      </c>
      <c r="B70" s="1727">
        <v>45820</v>
      </c>
      <c r="C70" s="1727">
        <v>66456</v>
      </c>
      <c r="D70" s="1727">
        <v>72992</v>
      </c>
      <c r="E70" s="1727">
        <v>67358</v>
      </c>
      <c r="F70" s="1727">
        <v>252626</v>
      </c>
      <c r="G70" s="1724"/>
      <c r="H70" s="1724"/>
    </row>
    <row r="71" spans="1:8" s="1059" customFormat="1" ht="27" customHeight="1">
      <c r="A71" s="1728" t="s">
        <v>1326</v>
      </c>
      <c r="B71" s="1727">
        <v>66925</v>
      </c>
      <c r="C71" s="1727">
        <v>82051</v>
      </c>
      <c r="D71" s="1727">
        <v>97552</v>
      </c>
      <c r="E71" s="1727">
        <v>76566</v>
      </c>
      <c r="F71" s="1727">
        <v>323094</v>
      </c>
      <c r="G71" s="1724"/>
      <c r="H71" s="1724"/>
    </row>
    <row r="72" spans="1:8" s="1059" customFormat="1" ht="27" customHeight="1">
      <c r="A72" s="1728" t="s">
        <v>1443</v>
      </c>
      <c r="B72" s="1727">
        <v>15788</v>
      </c>
      <c r="C72" s="1727">
        <v>13447</v>
      </c>
      <c r="D72" s="1727">
        <v>6290</v>
      </c>
      <c r="E72" s="1727">
        <v>4889</v>
      </c>
      <c r="F72" s="1727">
        <v>40414</v>
      </c>
      <c r="G72" s="1724"/>
      <c r="H72" s="1724"/>
    </row>
    <row r="73" spans="1:8" s="1059" customFormat="1" ht="27" customHeight="1">
      <c r="A73" s="1728" t="s">
        <v>1325</v>
      </c>
      <c r="B73" s="1727">
        <v>6506</v>
      </c>
      <c r="C73" s="1727">
        <v>5904</v>
      </c>
      <c r="D73" s="1727">
        <v>4796</v>
      </c>
      <c r="E73" s="1727">
        <v>4074</v>
      </c>
      <c r="F73" s="1727">
        <v>21280</v>
      </c>
      <c r="G73" s="1724"/>
      <c r="H73" s="1724"/>
    </row>
    <row r="74" spans="1:8" s="1059" customFormat="1" ht="27" customHeight="1">
      <c r="A74" s="1728" t="s">
        <v>721</v>
      </c>
      <c r="B74" s="1727">
        <v>171025</v>
      </c>
      <c r="C74" s="1727">
        <v>109907</v>
      </c>
      <c r="D74" s="1727">
        <v>53135</v>
      </c>
      <c r="E74" s="1727">
        <v>46913</v>
      </c>
      <c r="F74" s="1727">
        <v>380980</v>
      </c>
      <c r="G74" s="1724"/>
      <c r="H74" s="1724"/>
    </row>
    <row r="75" spans="1:8" s="1059" customFormat="1" ht="27" customHeight="1">
      <c r="A75" s="1728" t="s">
        <v>1442</v>
      </c>
      <c r="B75" s="1727">
        <v>46940</v>
      </c>
      <c r="C75" s="1727">
        <v>27593</v>
      </c>
      <c r="D75" s="1727">
        <v>13940</v>
      </c>
      <c r="E75" s="1727">
        <v>20854</v>
      </c>
      <c r="F75" s="1727">
        <v>109327</v>
      </c>
      <c r="G75" s="1724"/>
      <c r="H75" s="1724"/>
    </row>
    <row r="76" spans="1:8" s="1059" customFormat="1" ht="27" customHeight="1">
      <c r="A76" s="1726" t="s">
        <v>1441</v>
      </c>
      <c r="B76" s="1725">
        <v>6437</v>
      </c>
      <c r="C76" s="1725">
        <v>12193</v>
      </c>
      <c r="D76" s="1725">
        <v>1973</v>
      </c>
      <c r="E76" s="1725">
        <v>5568</v>
      </c>
      <c r="F76" s="1725">
        <v>26171</v>
      </c>
      <c r="G76" s="1724"/>
      <c r="H76" s="1724"/>
    </row>
    <row r="77" spans="1:8" s="1056" customFormat="1" ht="15" customHeight="1">
      <c r="A77" s="1722" t="s">
        <v>1432</v>
      </c>
      <c r="B77" s="1722"/>
      <c r="C77" s="1722"/>
      <c r="D77" s="1722"/>
      <c r="E77" s="1722"/>
      <c r="F77" s="1723"/>
    </row>
    <row r="78" spans="1:8" s="1056" customFormat="1" ht="15" customHeight="1">
      <c r="A78" s="1722" t="s">
        <v>1455</v>
      </c>
      <c r="B78" s="1721"/>
      <c r="C78" s="1721"/>
      <c r="D78" s="1721"/>
      <c r="E78" s="1721"/>
      <c r="F78" s="1721"/>
    </row>
    <row r="79" spans="1:8" s="1056" customFormat="1" ht="15" customHeight="1">
      <c r="A79" s="1722"/>
      <c r="B79" s="1721"/>
      <c r="C79" s="1721"/>
      <c r="D79" s="1721"/>
      <c r="E79" s="1721"/>
      <c r="F79" s="1721"/>
    </row>
    <row r="80" spans="1:8" s="1056" customFormat="1" ht="15" customHeight="1">
      <c r="A80" s="1735" t="s">
        <v>1454</v>
      </c>
      <c r="B80" s="1722"/>
      <c r="C80" s="1722"/>
      <c r="D80" s="1722"/>
      <c r="E80" s="1722"/>
      <c r="F80" s="1722"/>
    </row>
    <row r="81" spans="1:6" s="1056" customFormat="1" ht="15" customHeight="1">
      <c r="A81" s="1722"/>
      <c r="B81" s="1722"/>
      <c r="C81" s="1722"/>
      <c r="D81" s="1722"/>
      <c r="E81" s="1722"/>
      <c r="F81" s="1722"/>
    </row>
    <row r="82" spans="1:6" s="1056" customFormat="1" ht="15" customHeight="1">
      <c r="A82" s="1722"/>
      <c r="B82" s="1722"/>
      <c r="C82" s="1722"/>
      <c r="D82" s="1722"/>
      <c r="E82" s="1722"/>
      <c r="F82" s="1722"/>
    </row>
    <row r="83" spans="1:6" s="1056" customFormat="1" ht="15" customHeight="1">
      <c r="A83" s="1722"/>
      <c r="B83" s="1722"/>
      <c r="C83" s="1722"/>
      <c r="D83" s="1722"/>
      <c r="E83" s="1722"/>
      <c r="F83" s="1722"/>
    </row>
    <row r="84" spans="1:6" s="1056" customFormat="1" ht="15" customHeight="1">
      <c r="A84" s="1722"/>
      <c r="B84" s="1722"/>
      <c r="C84" s="1722"/>
      <c r="D84" s="1722"/>
      <c r="E84" s="1722"/>
      <c r="F84" s="1722"/>
    </row>
    <row r="85" spans="1:6" s="1056" customFormat="1" ht="15" customHeight="1">
      <c r="A85" s="1722"/>
      <c r="B85" s="1722"/>
      <c r="C85" s="1722"/>
      <c r="D85" s="1722"/>
      <c r="E85" s="1722"/>
      <c r="F85" s="1722"/>
    </row>
    <row r="86" spans="1:6" s="1056" customFormat="1" ht="15" customHeight="1">
      <c r="A86" s="1722"/>
      <c r="B86" s="1722"/>
      <c r="C86" s="1722"/>
      <c r="D86" s="1722"/>
      <c r="E86" s="1722"/>
      <c r="F86" s="1722"/>
    </row>
    <row r="87" spans="1:6" s="1056" customFormat="1" ht="15" customHeight="1">
      <c r="A87" s="1722"/>
      <c r="B87" s="1722"/>
      <c r="C87" s="1722"/>
      <c r="D87" s="1722"/>
      <c r="E87" s="1722"/>
      <c r="F87" s="1722"/>
    </row>
    <row r="88" spans="1:6" s="1056" customFormat="1" ht="15" customHeight="1">
      <c r="A88" s="1722"/>
      <c r="B88" s="1722"/>
      <c r="C88" s="1722"/>
      <c r="D88" s="1722"/>
      <c r="E88" s="1722"/>
      <c r="F88" s="1722"/>
    </row>
    <row r="89" spans="1:6" s="1056" customFormat="1" ht="15" customHeight="1">
      <c r="A89" s="1722"/>
      <c r="B89" s="1722"/>
      <c r="C89" s="1722"/>
      <c r="D89" s="1722"/>
      <c r="E89" s="1722"/>
      <c r="F89" s="1722"/>
    </row>
    <row r="90" spans="1:6" s="1056" customFormat="1" ht="15" customHeight="1">
      <c r="A90" s="1722"/>
      <c r="B90" s="1722"/>
      <c r="C90" s="1722"/>
      <c r="D90" s="1722"/>
      <c r="E90" s="1722"/>
      <c r="F90" s="1722"/>
    </row>
    <row r="91" spans="1:6" s="1056" customFormat="1" ht="15" customHeight="1">
      <c r="A91" s="1722"/>
      <c r="B91" s="1722"/>
      <c r="C91" s="1722"/>
      <c r="D91" s="1722"/>
      <c r="E91" s="1722"/>
      <c r="F91" s="1722"/>
    </row>
    <row r="92" spans="1:6" s="1056" customFormat="1" ht="15" customHeight="1">
      <c r="A92" s="1722"/>
      <c r="B92" s="1722"/>
      <c r="C92" s="1722"/>
      <c r="D92" s="1722"/>
      <c r="E92" s="1722"/>
      <c r="F92" s="1722"/>
    </row>
    <row r="93" spans="1:6" s="1056" customFormat="1" ht="15" customHeight="1">
      <c r="A93" s="1722"/>
      <c r="B93" s="1722"/>
      <c r="C93" s="1722"/>
      <c r="D93" s="1722"/>
      <c r="E93" s="1722"/>
      <c r="F93" s="1722"/>
    </row>
    <row r="94" spans="1:6" s="1056" customFormat="1" ht="15" customHeight="1">
      <c r="A94" s="1722"/>
      <c r="B94" s="1722"/>
      <c r="C94" s="1722"/>
      <c r="D94" s="1722"/>
      <c r="E94" s="1722"/>
      <c r="F94" s="1722"/>
    </row>
    <row r="95" spans="1:6" s="1056" customFormat="1" ht="15" customHeight="1">
      <c r="A95" s="1722"/>
      <c r="B95" s="1722"/>
      <c r="C95" s="1722"/>
      <c r="D95" s="1722"/>
      <c r="E95" s="1722"/>
      <c r="F95" s="1722"/>
    </row>
    <row r="96" spans="1:6" s="1056" customFormat="1" ht="15" customHeight="1">
      <c r="A96" s="1722"/>
      <c r="B96" s="1722"/>
      <c r="C96" s="1722"/>
      <c r="D96" s="1722"/>
      <c r="E96" s="1722"/>
      <c r="F96" s="1722"/>
    </row>
    <row r="97" spans="1:7" s="1056" customFormat="1" ht="15" customHeight="1">
      <c r="A97" s="1722"/>
      <c r="B97" s="1722"/>
      <c r="C97" s="1722"/>
      <c r="D97" s="1722"/>
      <c r="E97" s="1722"/>
      <c r="F97" s="1722"/>
    </row>
    <row r="98" spans="1:7" ht="20.100000000000001" customHeight="1">
      <c r="A98" s="2459" t="s">
        <v>1453</v>
      </c>
      <c r="B98" s="2459"/>
      <c r="C98" s="2459"/>
      <c r="D98" s="2459"/>
      <c r="E98" s="2459"/>
      <c r="F98" s="1734"/>
      <c r="G98" s="1249"/>
    </row>
    <row r="99" spans="1:7" s="1059" customFormat="1" ht="27" customHeight="1">
      <c r="A99" s="1733" t="s">
        <v>1438</v>
      </c>
      <c r="B99" s="1719" t="s">
        <v>1452</v>
      </c>
      <c r="C99" s="1719" t="s">
        <v>1451</v>
      </c>
      <c r="D99" s="1719" t="s">
        <v>1450</v>
      </c>
      <c r="E99" s="1732" t="s">
        <v>1449</v>
      </c>
      <c r="F99" s="1719" t="s">
        <v>8</v>
      </c>
      <c r="G99" s="1724"/>
    </row>
    <row r="100" spans="1:7" s="1059" customFormat="1" ht="20.100000000000001" customHeight="1">
      <c r="A100" s="1731" t="s">
        <v>8</v>
      </c>
      <c r="B100" s="1730">
        <v>1958908</v>
      </c>
      <c r="C100" s="1730">
        <v>1336791</v>
      </c>
      <c r="D100" s="1730">
        <v>1079072</v>
      </c>
      <c r="E100" s="1730">
        <v>1894911</v>
      </c>
      <c r="F100" s="1729">
        <v>6269682</v>
      </c>
      <c r="G100" s="1724"/>
    </row>
    <row r="101" spans="1:7" s="1059" customFormat="1" ht="20.100000000000001" customHeight="1">
      <c r="A101" s="1728" t="s">
        <v>1445</v>
      </c>
      <c r="B101" s="1727">
        <v>644480</v>
      </c>
      <c r="C101" s="1727">
        <v>322143</v>
      </c>
      <c r="D101" s="1727">
        <v>293635</v>
      </c>
      <c r="E101" s="1727">
        <v>313008</v>
      </c>
      <c r="F101" s="1727">
        <v>1573266</v>
      </c>
      <c r="G101" s="1724"/>
    </row>
    <row r="102" spans="1:7" s="1059" customFormat="1" ht="20.100000000000001" customHeight="1">
      <c r="A102" s="1728" t="s">
        <v>1444</v>
      </c>
      <c r="B102" s="1727">
        <v>107353</v>
      </c>
      <c r="C102" s="1727">
        <v>62737</v>
      </c>
      <c r="D102" s="1727">
        <v>55482</v>
      </c>
      <c r="E102" s="1727">
        <v>75533</v>
      </c>
      <c r="F102" s="1727">
        <v>301105</v>
      </c>
      <c r="G102" s="1724"/>
    </row>
    <row r="103" spans="1:7" s="1059" customFormat="1" ht="20.100000000000001" customHeight="1">
      <c r="A103" s="1728" t="s">
        <v>989</v>
      </c>
      <c r="B103" s="1727">
        <v>110050</v>
      </c>
      <c r="C103" s="1727">
        <v>133966</v>
      </c>
      <c r="D103" s="1727">
        <v>161250</v>
      </c>
      <c r="E103" s="1727">
        <v>247319</v>
      </c>
      <c r="F103" s="1727">
        <v>652585</v>
      </c>
      <c r="G103" s="1724"/>
    </row>
    <row r="104" spans="1:7" s="1059" customFormat="1" ht="20.100000000000001" customHeight="1">
      <c r="A104" s="1728" t="s">
        <v>1326</v>
      </c>
      <c r="B104" s="1727">
        <v>181759</v>
      </c>
      <c r="C104" s="1727">
        <v>192028</v>
      </c>
      <c r="D104" s="1727">
        <v>268379</v>
      </c>
      <c r="E104" s="1727">
        <v>418336</v>
      </c>
      <c r="F104" s="1727">
        <v>1060502</v>
      </c>
      <c r="G104" s="1724"/>
    </row>
    <row r="105" spans="1:7" s="1059" customFormat="1" ht="20.100000000000001" customHeight="1">
      <c r="A105" s="1728" t="s">
        <v>1443</v>
      </c>
      <c r="B105" s="1727">
        <v>46244</v>
      </c>
      <c r="C105" s="1727">
        <v>35339</v>
      </c>
      <c r="D105" s="1727">
        <v>17378</v>
      </c>
      <c r="E105" s="1727">
        <v>44442</v>
      </c>
      <c r="F105" s="1727">
        <v>143403</v>
      </c>
      <c r="G105" s="1724"/>
    </row>
    <row r="106" spans="1:7" s="1059" customFormat="1" ht="20.100000000000001" customHeight="1">
      <c r="A106" s="1728" t="s">
        <v>1325</v>
      </c>
      <c r="B106" s="1727">
        <v>20732</v>
      </c>
      <c r="C106" s="1727">
        <v>18234</v>
      </c>
      <c r="D106" s="1727">
        <v>15729</v>
      </c>
      <c r="E106" s="1727">
        <v>19838</v>
      </c>
      <c r="F106" s="1727">
        <v>74533</v>
      </c>
      <c r="G106" s="1724"/>
    </row>
    <row r="107" spans="1:7" s="1059" customFormat="1" ht="20.100000000000001" customHeight="1">
      <c r="A107" s="1728" t="s">
        <v>721</v>
      </c>
      <c r="B107" s="1727">
        <v>642258</v>
      </c>
      <c r="C107" s="1727">
        <v>432773</v>
      </c>
      <c r="D107" s="1727">
        <v>203543</v>
      </c>
      <c r="E107" s="1727">
        <v>437565</v>
      </c>
      <c r="F107" s="1727">
        <v>1716139</v>
      </c>
      <c r="G107" s="1724"/>
    </row>
    <row r="108" spans="1:7" s="1059" customFormat="1" ht="20.100000000000001" customHeight="1">
      <c r="A108" s="1728" t="s">
        <v>1442</v>
      </c>
      <c r="B108" s="1727">
        <v>180227</v>
      </c>
      <c r="C108" s="1727">
        <v>114965</v>
      </c>
      <c r="D108" s="1727">
        <v>52635</v>
      </c>
      <c r="E108" s="1727">
        <v>306052</v>
      </c>
      <c r="F108" s="1727">
        <v>653879</v>
      </c>
      <c r="G108" s="1724"/>
    </row>
    <row r="109" spans="1:7" s="1059" customFormat="1" ht="20.100000000000001" customHeight="1">
      <c r="A109" s="1726" t="s">
        <v>1441</v>
      </c>
      <c r="B109" s="1725">
        <v>25805</v>
      </c>
      <c r="C109" s="1725">
        <v>24606</v>
      </c>
      <c r="D109" s="1725">
        <v>11041</v>
      </c>
      <c r="E109" s="1725">
        <v>32818</v>
      </c>
      <c r="F109" s="1725">
        <v>94270</v>
      </c>
      <c r="G109" s="1724"/>
    </row>
    <row r="110" spans="1:7" s="1056" customFormat="1" ht="15" customHeight="1">
      <c r="A110" s="1722" t="s">
        <v>1432</v>
      </c>
      <c r="B110" s="1722"/>
      <c r="C110" s="1722"/>
      <c r="D110" s="1722"/>
      <c r="E110" s="1722"/>
      <c r="F110" s="1723"/>
    </row>
    <row r="111" spans="1:7" s="1056" customFormat="1" ht="15" customHeight="1">
      <c r="A111" s="1722" t="s">
        <v>1448</v>
      </c>
      <c r="B111" s="1721"/>
      <c r="C111" s="1721"/>
      <c r="D111" s="1721"/>
      <c r="E111" s="1721"/>
      <c r="F111" s="1721"/>
    </row>
    <row r="112" spans="1:7" s="1056" customFormat="1" ht="15" customHeight="1">
      <c r="A112" s="1722"/>
      <c r="B112" s="1721"/>
      <c r="C112" s="1721"/>
      <c r="D112" s="1721"/>
      <c r="E112" s="1721"/>
      <c r="F112" s="1721"/>
    </row>
    <row r="113" spans="1:8" ht="20.100000000000001" customHeight="1">
      <c r="A113" s="1720" t="s">
        <v>1447</v>
      </c>
      <c r="B113" s="1108"/>
      <c r="C113" s="1108"/>
      <c r="D113" s="1108"/>
      <c r="E113" s="1108"/>
      <c r="H113" s="1626"/>
    </row>
    <row r="114" spans="1:8" s="1059" customFormat="1" ht="27" customHeight="1">
      <c r="A114" s="1163" t="s">
        <v>1438</v>
      </c>
      <c r="B114" s="1093">
        <v>2010</v>
      </c>
      <c r="C114" s="1719">
        <v>2011</v>
      </c>
      <c r="D114" s="1719" t="s">
        <v>1446</v>
      </c>
      <c r="E114" s="1718" t="s">
        <v>871</v>
      </c>
      <c r="F114" s="1701"/>
    </row>
    <row r="115" spans="1:8" s="1059" customFormat="1" ht="20.100000000000001" customHeight="1">
      <c r="A115" s="1133" t="s">
        <v>156</v>
      </c>
      <c r="B115" s="1590">
        <v>2.83</v>
      </c>
      <c r="C115" s="1636">
        <v>2.97</v>
      </c>
      <c r="D115" s="1636">
        <v>0.14000000000000012</v>
      </c>
      <c r="E115" s="1636">
        <v>4.9469964664310995</v>
      </c>
      <c r="F115" s="1701"/>
    </row>
    <row r="116" spans="1:8" s="1059" customFormat="1" ht="20.100000000000001" customHeight="1">
      <c r="A116" s="1133" t="s">
        <v>1445</v>
      </c>
      <c r="B116" s="1590">
        <v>1.79</v>
      </c>
      <c r="C116" s="1636">
        <v>1.91</v>
      </c>
      <c r="D116" s="1636">
        <v>0.11999999999999988</v>
      </c>
      <c r="E116" s="1636">
        <v>6.7039106145251335</v>
      </c>
      <c r="F116" s="1701"/>
    </row>
    <row r="117" spans="1:8" s="1059" customFormat="1" ht="20.100000000000001" customHeight="1">
      <c r="A117" s="1133" t="s">
        <v>1444</v>
      </c>
      <c r="B117" s="1590">
        <v>1.96</v>
      </c>
      <c r="C117" s="1636">
        <v>2.2599999999999998</v>
      </c>
      <c r="D117" s="1636">
        <v>0.29999999999999982</v>
      </c>
      <c r="E117" s="1636">
        <v>15.306122448979583</v>
      </c>
      <c r="F117" s="1701"/>
    </row>
    <row r="118" spans="1:8" s="1059" customFormat="1" ht="20.100000000000001" customHeight="1">
      <c r="A118" s="1133" t="s">
        <v>989</v>
      </c>
      <c r="B118" s="1590">
        <v>2.63</v>
      </c>
      <c r="C118" s="1636">
        <v>2.58</v>
      </c>
      <c r="D118" s="1636">
        <v>-4.9999999999999822E-2</v>
      </c>
      <c r="E118" s="1636">
        <v>-1.90114068441064</v>
      </c>
      <c r="F118" s="1701"/>
    </row>
    <row r="119" spans="1:8" s="1059" customFormat="1" ht="20.100000000000001" customHeight="1">
      <c r="A119" s="1133" t="s">
        <v>1326</v>
      </c>
      <c r="B119" s="1590">
        <v>3.28</v>
      </c>
      <c r="C119" s="1636">
        <v>3.28</v>
      </c>
      <c r="D119" s="1636">
        <v>0</v>
      </c>
      <c r="E119" s="1636">
        <v>0</v>
      </c>
      <c r="F119" s="1701"/>
    </row>
    <row r="120" spans="1:8" s="1059" customFormat="1" ht="20.100000000000001" customHeight="1">
      <c r="A120" s="1133" t="s">
        <v>1443</v>
      </c>
      <c r="B120" s="1590">
        <v>3.5</v>
      </c>
      <c r="C120" s="1636">
        <v>3.55</v>
      </c>
      <c r="D120" s="1636">
        <v>4.9999999999999822E-2</v>
      </c>
      <c r="E120" s="1636">
        <v>1.4285714285714235</v>
      </c>
      <c r="F120" s="1701"/>
    </row>
    <row r="121" spans="1:8" s="1059" customFormat="1" ht="20.100000000000001" customHeight="1">
      <c r="A121" s="1133" t="s">
        <v>1325</v>
      </c>
      <c r="B121" s="1590">
        <v>3.98</v>
      </c>
      <c r="C121" s="1636">
        <v>3.5</v>
      </c>
      <c r="D121" s="1636">
        <v>-0.48</v>
      </c>
      <c r="E121" s="1636">
        <v>-12.060301507537689</v>
      </c>
      <c r="F121" s="1701"/>
    </row>
    <row r="122" spans="1:8" s="1059" customFormat="1" ht="20.100000000000001" customHeight="1">
      <c r="A122" s="1133" t="s">
        <v>721</v>
      </c>
      <c r="B122" s="1590">
        <v>4.34</v>
      </c>
      <c r="C122" s="1636">
        <v>4.5</v>
      </c>
      <c r="D122" s="1636">
        <v>0.16000000000000014</v>
      </c>
      <c r="E122" s="1636">
        <v>3.6866359447004644</v>
      </c>
      <c r="F122" s="1701"/>
    </row>
    <row r="123" spans="1:8" s="1059" customFormat="1" ht="20.100000000000001" customHeight="1">
      <c r="A123" s="1133" t="s">
        <v>1442</v>
      </c>
      <c r="B123" s="1590">
        <v>5.43</v>
      </c>
      <c r="C123" s="1636">
        <v>5.98</v>
      </c>
      <c r="D123" s="1636">
        <v>0.55000000000000071</v>
      </c>
      <c r="E123" s="1636">
        <v>10.128913443830584</v>
      </c>
      <c r="F123" s="1701"/>
    </row>
    <row r="124" spans="1:8" s="1059" customFormat="1" ht="20.100000000000001" customHeight="1">
      <c r="A124" s="1124" t="s">
        <v>1441</v>
      </c>
      <c r="B124" s="1638">
        <v>3.08</v>
      </c>
      <c r="C124" s="1638">
        <v>3.6</v>
      </c>
      <c r="D124" s="1638">
        <v>0.52</v>
      </c>
      <c r="E124" s="1638">
        <v>16.883116883116884</v>
      </c>
      <c r="F124" s="1701"/>
    </row>
    <row r="125" spans="1:8" s="1056" customFormat="1" ht="15" customHeight="1">
      <c r="A125" s="1510" t="s">
        <v>1440</v>
      </c>
      <c r="B125" s="1074"/>
      <c r="C125" s="1074"/>
      <c r="D125" s="1538"/>
      <c r="E125" s="1538"/>
      <c r="F125" s="1074"/>
    </row>
    <row r="126" spans="1:8" s="1056" customFormat="1" ht="15" customHeight="1">
      <c r="A126" s="1074"/>
      <c r="B126" s="1074"/>
      <c r="C126" s="1074"/>
      <c r="D126" s="1074"/>
      <c r="E126" s="1074"/>
      <c r="F126" s="1074"/>
    </row>
    <row r="127" spans="1:8" ht="20.100000000000001" customHeight="1">
      <c r="A127" s="1108" t="s">
        <v>1439</v>
      </c>
      <c r="B127" s="1108"/>
      <c r="C127" s="1108"/>
      <c r="D127" s="1108"/>
      <c r="E127" s="1108"/>
    </row>
    <row r="128" spans="1:8" s="1059" customFormat="1" ht="27" customHeight="1">
      <c r="A128" s="1163" t="s">
        <v>1438</v>
      </c>
      <c r="B128" s="1093"/>
      <c r="C128" s="1719">
        <v>2009</v>
      </c>
      <c r="D128" s="1719">
        <v>2010</v>
      </c>
      <c r="E128" s="1718">
        <v>2011</v>
      </c>
      <c r="F128" s="1622"/>
    </row>
    <row r="129" spans="1:6" s="1059" customFormat="1" ht="20.100000000000001" customHeight="1">
      <c r="A129" s="1305" t="s">
        <v>156</v>
      </c>
      <c r="B129" s="1717"/>
      <c r="C129" s="1716">
        <v>72.17</v>
      </c>
      <c r="D129" s="1716">
        <v>64.680000000000007</v>
      </c>
      <c r="E129" s="1716">
        <v>68.89</v>
      </c>
      <c r="F129" s="1622"/>
    </row>
    <row r="130" spans="1:6" s="1059" customFormat="1" ht="20.100000000000001" customHeight="1">
      <c r="A130" s="1133" t="s">
        <v>135</v>
      </c>
      <c r="B130" s="1245"/>
      <c r="C130" s="1636">
        <v>78.260000000000005</v>
      </c>
      <c r="D130" s="1636">
        <v>60.5</v>
      </c>
      <c r="E130" s="1636">
        <v>65.86</v>
      </c>
      <c r="F130" s="1622"/>
    </row>
    <row r="131" spans="1:6" s="1059" customFormat="1" ht="20.100000000000001" customHeight="1">
      <c r="A131" s="1133" t="s">
        <v>136</v>
      </c>
      <c r="B131" s="1245"/>
      <c r="C131" s="1636">
        <v>83.35</v>
      </c>
      <c r="D131" s="1636">
        <v>66.59</v>
      </c>
      <c r="E131" s="1636">
        <v>77.31</v>
      </c>
      <c r="F131" s="1622"/>
    </row>
    <row r="132" spans="1:6" s="1059" customFormat="1" ht="20.100000000000001" customHeight="1">
      <c r="A132" s="1133" t="s">
        <v>137</v>
      </c>
      <c r="B132" s="1245"/>
      <c r="C132" s="1636">
        <v>83.5</v>
      </c>
      <c r="D132" s="1636">
        <v>70.52</v>
      </c>
      <c r="E132" s="1636">
        <v>74.290000000000006</v>
      </c>
      <c r="F132" s="1622"/>
    </row>
    <row r="133" spans="1:6" s="1059" customFormat="1" ht="20.100000000000001" customHeight="1">
      <c r="A133" s="1133" t="s">
        <v>138</v>
      </c>
      <c r="B133" s="1245"/>
      <c r="C133" s="1636">
        <v>79.349999999999994</v>
      </c>
      <c r="D133" s="1636">
        <v>64.62</v>
      </c>
      <c r="E133" s="1636">
        <v>72.319999999999993</v>
      </c>
      <c r="F133" s="1622"/>
    </row>
    <row r="134" spans="1:6" s="1059" customFormat="1" ht="20.100000000000001" customHeight="1">
      <c r="A134" s="1133" t="s">
        <v>126</v>
      </c>
      <c r="B134" s="1245"/>
      <c r="C134" s="1636">
        <v>73.92</v>
      </c>
      <c r="D134" s="1636">
        <v>61.24</v>
      </c>
      <c r="E134" s="1636">
        <v>67.84</v>
      </c>
      <c r="F134" s="1622"/>
    </row>
    <row r="135" spans="1:6" s="1059" customFormat="1" ht="20.100000000000001" customHeight="1">
      <c r="A135" s="1133" t="s">
        <v>139</v>
      </c>
      <c r="B135" s="1245"/>
      <c r="C135" s="1636">
        <v>71.34</v>
      </c>
      <c r="D135" s="1636">
        <v>61.06</v>
      </c>
      <c r="E135" s="1636">
        <v>65.760000000000005</v>
      </c>
      <c r="F135" s="1622"/>
    </row>
    <row r="136" spans="1:6" s="1059" customFormat="1" ht="20.100000000000001" customHeight="1">
      <c r="A136" s="1133" t="s">
        <v>140</v>
      </c>
      <c r="B136" s="1245"/>
      <c r="C136" s="1636">
        <v>68.430000000000007</v>
      </c>
      <c r="D136" s="1636">
        <v>59.22</v>
      </c>
      <c r="E136" s="1636">
        <v>64.81</v>
      </c>
      <c r="F136" s="1622"/>
    </row>
    <row r="137" spans="1:6" s="1059" customFormat="1" ht="20.100000000000001" customHeight="1">
      <c r="A137" s="1133" t="s">
        <v>141</v>
      </c>
      <c r="B137" s="1245"/>
      <c r="C137" s="1636">
        <v>64.959999999999994</v>
      </c>
      <c r="D137" s="1636">
        <v>51.42</v>
      </c>
      <c r="E137" s="1636">
        <v>52.58</v>
      </c>
      <c r="F137" s="1622"/>
    </row>
    <row r="138" spans="1:6" s="1059" customFormat="1" ht="20.100000000000001" customHeight="1">
      <c r="A138" s="1133" t="s">
        <v>142</v>
      </c>
      <c r="B138" s="1077"/>
      <c r="C138" s="1636">
        <v>66.13</v>
      </c>
      <c r="D138" s="1636">
        <v>61.02</v>
      </c>
      <c r="E138" s="1636">
        <v>66.2</v>
      </c>
      <c r="F138" s="1622"/>
    </row>
    <row r="139" spans="1:6" s="1059" customFormat="1" ht="20.100000000000001" customHeight="1">
      <c r="A139" s="1133" t="s">
        <v>143</v>
      </c>
      <c r="B139" s="1077"/>
      <c r="C139" s="1636">
        <v>78.09</v>
      </c>
      <c r="D139" s="1636">
        <v>72.02</v>
      </c>
      <c r="E139" s="1636">
        <v>77.09</v>
      </c>
      <c r="F139" s="1622"/>
    </row>
    <row r="140" spans="1:6" s="1059" customFormat="1" ht="20.100000000000001" customHeight="1">
      <c r="A140" s="1133" t="s">
        <v>144</v>
      </c>
      <c r="B140" s="1245"/>
      <c r="C140" s="1636">
        <v>65.25</v>
      </c>
      <c r="D140" s="1636">
        <v>77.150000000000006</v>
      </c>
      <c r="E140" s="1636">
        <v>76.790000000000006</v>
      </c>
      <c r="F140" s="1622"/>
    </row>
    <row r="141" spans="1:6" s="1059" customFormat="1" ht="20.100000000000001" customHeight="1">
      <c r="A141" s="1124" t="s">
        <v>145</v>
      </c>
      <c r="B141" s="1243"/>
      <c r="C141" s="1638">
        <v>59.71</v>
      </c>
      <c r="D141" s="1638">
        <v>70.2</v>
      </c>
      <c r="E141" s="1638">
        <v>66.5</v>
      </c>
      <c r="F141" s="1622"/>
    </row>
    <row r="142" spans="1:6" s="1056" customFormat="1" ht="15" customHeight="1">
      <c r="A142" s="1058" t="s">
        <v>1432</v>
      </c>
      <c r="B142" s="1715"/>
      <c r="C142" s="1714"/>
      <c r="D142" s="1714"/>
      <c r="E142" s="1714"/>
      <c r="F142" s="1074"/>
    </row>
    <row r="143" spans="1:6" s="1056" customFormat="1" ht="15" customHeight="1">
      <c r="A143" s="1058"/>
      <c r="B143" s="1715"/>
      <c r="C143" s="1714"/>
      <c r="D143" s="1714"/>
      <c r="E143" s="1714"/>
      <c r="F143" s="1074"/>
    </row>
    <row r="144" spans="1:6" ht="20.100000000000001" customHeight="1">
      <c r="A144" s="2375" t="s">
        <v>1437</v>
      </c>
      <c r="B144" s="2375"/>
      <c r="C144" s="2375"/>
      <c r="D144" s="2375"/>
      <c r="E144" s="2375"/>
    </row>
    <row r="145" spans="1:6" s="1056" customFormat="1" ht="15" customHeight="1">
      <c r="A145" s="1106" t="s">
        <v>22</v>
      </c>
      <c r="B145" s="1713"/>
      <c r="C145" s="1713"/>
      <c r="D145" s="1713"/>
      <c r="E145" s="1713"/>
      <c r="F145" s="1074"/>
    </row>
    <row r="146" spans="1:6" s="1059" customFormat="1" ht="20.100000000000001" customHeight="1">
      <c r="A146" s="1094" t="s">
        <v>14</v>
      </c>
      <c r="B146" s="1093">
        <v>2008</v>
      </c>
      <c r="C146" s="1093">
        <v>2009</v>
      </c>
      <c r="D146" s="1093">
        <v>2010</v>
      </c>
      <c r="E146" s="1093">
        <v>2011</v>
      </c>
      <c r="F146" s="1622"/>
    </row>
    <row r="147" spans="1:6" s="1059" customFormat="1" ht="20.100000000000001" customHeight="1">
      <c r="A147" s="1065" t="s">
        <v>1436</v>
      </c>
      <c r="B147" s="1304">
        <v>4304871</v>
      </c>
      <c r="C147" s="1304">
        <v>4293074</v>
      </c>
      <c r="D147" s="1304">
        <v>4228519.8533399999</v>
      </c>
      <c r="E147" s="1304">
        <v>4376024.1959599992</v>
      </c>
      <c r="F147" s="1622"/>
    </row>
    <row r="148" spans="1:6" s="1059" customFormat="1" ht="20.100000000000001" customHeight="1">
      <c r="A148" s="1063" t="s">
        <v>1435</v>
      </c>
      <c r="B148" s="1498">
        <v>2660413</v>
      </c>
      <c r="C148" s="1498">
        <v>2582842</v>
      </c>
      <c r="D148" s="1498">
        <v>2269006.5931899999</v>
      </c>
      <c r="E148" s="1498">
        <v>2314969.2610199996</v>
      </c>
      <c r="F148" s="1622"/>
    </row>
    <row r="149" spans="1:6" s="1059" customFormat="1" ht="20.100000000000001" customHeight="1">
      <c r="A149" s="1063" t="s">
        <v>1434</v>
      </c>
      <c r="B149" s="1498">
        <v>1311305</v>
      </c>
      <c r="C149" s="1498">
        <v>1378928</v>
      </c>
      <c r="D149" s="1498">
        <v>1507411.3295200001</v>
      </c>
      <c r="E149" s="1498">
        <v>1604390.8393499998</v>
      </c>
      <c r="F149" s="1622"/>
    </row>
    <row r="150" spans="1:6" s="1059" customFormat="1" ht="20.100000000000001" customHeight="1">
      <c r="A150" s="1061" t="s">
        <v>1433</v>
      </c>
      <c r="B150" s="1546">
        <v>333153</v>
      </c>
      <c r="C150" s="1546">
        <v>331303</v>
      </c>
      <c r="D150" s="1546">
        <v>452101.93063000013</v>
      </c>
      <c r="E150" s="1546">
        <v>456664.09558999998</v>
      </c>
      <c r="F150" s="1622"/>
    </row>
    <row r="151" spans="1:6">
      <c r="A151" s="1074" t="s">
        <v>1432</v>
      </c>
      <c r="B151" s="1712"/>
      <c r="C151" s="1712"/>
      <c r="D151" s="1712"/>
      <c r="E151" s="1712"/>
    </row>
    <row r="153" spans="1:6">
      <c r="A153" s="1072" t="s">
        <v>1431</v>
      </c>
    </row>
  </sheetData>
  <protectedRanges>
    <protectedRange sqref="B6:D11" name="Range1_8_1"/>
    <protectedRange sqref="B147:D150" name="Range1_5_2_2"/>
    <protectedRange sqref="B54:D62" name="Range1_7_3_1"/>
    <protectedRange sqref="E40:E47" name="Range1_3_5_1"/>
    <protectedRange sqref="B40:D48" name="Range1_6_2_1"/>
    <protectedRange sqref="B68:E76" name="Range1_9_2_1"/>
    <protectedRange sqref="B116:C124" name="Range1_7_3_1_1"/>
    <protectedRange sqref="B130:C141" name="Range1_7_3_1_2"/>
  </protectedRanges>
  <mergeCells count="5">
    <mergeCell ref="A2:F2"/>
    <mergeCell ref="A98:E98"/>
    <mergeCell ref="A37:E37"/>
    <mergeCell ref="A51:E51"/>
    <mergeCell ref="A144:E144"/>
  </mergeCells>
  <pageMargins left="0.7" right="0.7" top="0.75" bottom="0.56999999999999995" header="0.3" footer="0.3"/>
  <pageSetup paperSize="9" scale="78" orientation="portrait" r:id="rId1"/>
  <headerFooter>
    <oddFooter>&amp;C&amp;P</oddFooter>
  </headerFooter>
  <rowBreaks count="5" manualBreakCount="5">
    <brk id="13" max="5" man="1"/>
    <brk id="64" max="5" man="1"/>
    <brk id="97" max="5" man="1"/>
    <brk id="36" max="5" man="1"/>
    <brk id="143" max="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E17"/>
  <sheetViews>
    <sheetView view="pageBreakPreview" zoomScaleSheetLayoutView="100" workbookViewId="0">
      <selection activeCell="C34" sqref="C34"/>
    </sheetView>
  </sheetViews>
  <sheetFormatPr defaultColWidth="9.140625" defaultRowHeight="14.25"/>
  <cols>
    <col min="1" max="2" width="9.140625" style="1747"/>
    <col min="3" max="3" width="11.7109375" style="1747" customWidth="1"/>
    <col min="4" max="4" width="12" style="1747" customWidth="1"/>
    <col min="5" max="16384" width="9.140625" style="1747"/>
  </cols>
  <sheetData>
    <row r="5" spans="2:5" ht="18">
      <c r="B5" s="1749" t="s">
        <v>1481</v>
      </c>
      <c r="E5" s="1750"/>
    </row>
    <row r="6" spans="2:5" ht="18">
      <c r="B6" s="1749" t="s">
        <v>1480</v>
      </c>
    </row>
    <row r="7" spans="2:5" ht="18">
      <c r="B7" s="1749" t="s">
        <v>1479</v>
      </c>
    </row>
    <row r="8" spans="2:5" ht="18">
      <c r="B8" s="1749" t="s">
        <v>1478</v>
      </c>
    </row>
    <row r="9" spans="2:5" ht="18">
      <c r="B9" s="1749"/>
    </row>
    <row r="14" spans="2:5">
      <c r="C14" s="1748"/>
    </row>
    <row r="15" spans="2:5">
      <c r="C15" s="1748"/>
    </row>
    <row r="16" spans="2:5">
      <c r="C16" s="1748"/>
    </row>
    <row r="17" spans="3:3">
      <c r="C17" s="1748"/>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O370"/>
  <sheetViews>
    <sheetView view="pageBreakPreview" topLeftCell="A37" zoomScaleSheetLayoutView="100" workbookViewId="0">
      <selection activeCell="D6" sqref="D6"/>
    </sheetView>
  </sheetViews>
  <sheetFormatPr defaultRowHeight="15"/>
  <cols>
    <col min="1" max="1" width="45.7109375" style="919" customWidth="1"/>
    <col min="2" max="5" width="11.7109375" style="919" customWidth="1"/>
    <col min="6" max="6" width="23.5703125" style="919" bestFit="1" customWidth="1"/>
    <col min="7" max="7" width="17.42578125" style="919" bestFit="1" customWidth="1"/>
    <col min="8" max="8" width="11" style="919" customWidth="1"/>
    <col min="9" max="9" width="14.85546875" style="919" bestFit="1" customWidth="1"/>
    <col min="10" max="10" width="11" style="919" bestFit="1" customWidth="1"/>
    <col min="11" max="12" width="9.140625" style="919"/>
    <col min="13" max="13" width="10.85546875" style="919" customWidth="1"/>
    <col min="14" max="16384" width="9.140625" style="919"/>
  </cols>
  <sheetData>
    <row r="1" spans="1:5" ht="24.95" customHeight="1">
      <c r="A1" s="1052" t="s">
        <v>570</v>
      </c>
    </row>
    <row r="2" spans="1:5" ht="380.1" customHeight="1">
      <c r="A2" s="2367" t="s">
        <v>690</v>
      </c>
      <c r="B2" s="2367"/>
      <c r="C2" s="2367"/>
      <c r="D2" s="2367"/>
      <c r="E2" s="2367"/>
    </row>
    <row r="4" spans="1:5" ht="15" customHeight="1">
      <c r="A4" s="1051"/>
    </row>
    <row r="5" spans="1:5" ht="30" customHeight="1">
      <c r="A5" s="1043" t="s">
        <v>689</v>
      </c>
      <c r="B5" s="1043"/>
      <c r="D5" s="1050">
        <v>806031.22855405393</v>
      </c>
      <c r="E5" s="2370">
        <v>2011</v>
      </c>
    </row>
    <row r="6" spans="1:5" ht="30" customHeight="1">
      <c r="A6" s="1043" t="s">
        <v>688</v>
      </c>
      <c r="B6" s="1043"/>
      <c r="D6" s="1050">
        <v>606626.24800042086</v>
      </c>
      <c r="E6" s="2370"/>
    </row>
    <row r="7" spans="1:5" ht="30" customHeight="1">
      <c r="A7" s="1043" t="s">
        <v>687</v>
      </c>
      <c r="B7" s="1043"/>
      <c r="D7" s="1049">
        <v>0.29899999999999999</v>
      </c>
      <c r="E7" s="2370"/>
    </row>
    <row r="8" spans="1:5" ht="30" customHeight="1">
      <c r="A8" s="1043" t="s">
        <v>686</v>
      </c>
      <c r="B8" s="1043"/>
      <c r="D8" s="1049">
        <v>6.828648351991129E-2</v>
      </c>
      <c r="E8" s="2370"/>
    </row>
    <row r="9" spans="1:5" ht="30" customHeight="1">
      <c r="A9" s="1043" t="s">
        <v>685</v>
      </c>
      <c r="B9" s="1043"/>
      <c r="D9" s="1048">
        <v>0.58530577158341945</v>
      </c>
      <c r="E9" s="2370"/>
    </row>
    <row r="10" spans="1:5" ht="30" customHeight="1">
      <c r="A10" s="1043" t="s">
        <v>684</v>
      </c>
      <c r="B10" s="1043"/>
      <c r="D10" s="1047">
        <v>380.07755382606979</v>
      </c>
      <c r="E10" s="2370"/>
    </row>
    <row r="11" spans="1:5" ht="30" customHeight="1">
      <c r="A11" s="1043" t="s">
        <v>683</v>
      </c>
      <c r="B11" s="1043"/>
      <c r="D11" s="1047">
        <v>286.04973636108275</v>
      </c>
      <c r="E11" s="2370"/>
    </row>
    <row r="12" spans="1:5" ht="30" customHeight="1">
      <c r="A12" s="1043" t="s">
        <v>682</v>
      </c>
      <c r="B12" s="1043"/>
      <c r="D12" s="1046">
        <v>199001.02266193836</v>
      </c>
      <c r="E12" s="2370"/>
    </row>
    <row r="13" spans="1:5" ht="30" customHeight="1">
      <c r="A13" s="1043" t="s">
        <v>681</v>
      </c>
      <c r="B13" s="1043"/>
      <c r="D13" s="1044">
        <v>43171</v>
      </c>
      <c r="E13" s="2370"/>
    </row>
    <row r="14" spans="1:5" ht="30" customHeight="1">
      <c r="A14" s="1043" t="s">
        <v>680</v>
      </c>
      <c r="B14" s="1043"/>
      <c r="D14" s="1046">
        <v>393438.95175489062</v>
      </c>
      <c r="E14" s="2370"/>
    </row>
    <row r="15" spans="1:5" ht="30" customHeight="1">
      <c r="A15" s="1045" t="s">
        <v>679</v>
      </c>
      <c r="B15" s="1043"/>
      <c r="D15" s="1044">
        <v>11478.007603</v>
      </c>
      <c r="E15" s="2370"/>
    </row>
    <row r="16" spans="1:5" ht="30" customHeight="1">
      <c r="A16" s="1043" t="s">
        <v>678</v>
      </c>
      <c r="B16" s="1043"/>
      <c r="D16" s="1044">
        <v>11567.019294</v>
      </c>
      <c r="E16" s="2370"/>
    </row>
    <row r="17" spans="1:13" ht="30" customHeight="1">
      <c r="A17" s="1043" t="s">
        <v>677</v>
      </c>
      <c r="B17" s="1043"/>
      <c r="D17" s="1044">
        <v>116374.008011</v>
      </c>
      <c r="E17" s="2370"/>
    </row>
    <row r="18" spans="1:13" ht="30" customHeight="1">
      <c r="A18" s="1043" t="s">
        <v>676</v>
      </c>
      <c r="B18" s="1043"/>
      <c r="D18" s="1042">
        <v>1.9E-2</v>
      </c>
      <c r="E18" s="2370"/>
    </row>
    <row r="19" spans="1:13" ht="15" customHeight="1"/>
    <row r="20" spans="1:13" s="940" customFormat="1" ht="24.95" customHeight="1">
      <c r="A20" s="1041" t="s">
        <v>675</v>
      </c>
    </row>
    <row r="21" spans="1:13" s="940" customFormat="1" ht="300" customHeight="1">
      <c r="A21" s="2367" t="s">
        <v>674</v>
      </c>
      <c r="B21" s="2367"/>
      <c r="C21" s="2367"/>
      <c r="D21" s="2367"/>
      <c r="E21" s="2367"/>
    </row>
    <row r="22" spans="1:13" s="940" customFormat="1" ht="15" customHeight="1">
      <c r="A22" s="2374"/>
      <c r="B22" s="2374"/>
      <c r="C22" s="2374"/>
      <c r="D22" s="2374"/>
      <c r="E22" s="2374"/>
    </row>
    <row r="23" spans="1:13" s="940" customFormat="1" ht="20.100000000000001" customHeight="1">
      <c r="A23" s="2368" t="s">
        <v>673</v>
      </c>
      <c r="B23" s="2368"/>
      <c r="C23" s="2368"/>
      <c r="D23" s="2368"/>
      <c r="E23" s="2368"/>
      <c r="F23" s="1024"/>
      <c r="G23" s="1024"/>
      <c r="H23" s="1024"/>
    </row>
    <row r="24" spans="1:13" s="923" customFormat="1" ht="15" customHeight="1">
      <c r="A24" s="943" t="s">
        <v>668</v>
      </c>
      <c r="B24" s="942"/>
      <c r="C24" s="942"/>
      <c r="D24" s="942"/>
      <c r="E24" s="942"/>
      <c r="F24" s="925"/>
    </row>
    <row r="25" spans="1:13" s="927" customFormat="1" ht="26.1" customHeight="1">
      <c r="A25" s="939" t="s">
        <v>621</v>
      </c>
      <c r="B25" s="938">
        <v>2005</v>
      </c>
      <c r="C25" s="938">
        <v>2009</v>
      </c>
      <c r="D25" s="937" t="s">
        <v>620</v>
      </c>
      <c r="E25" s="937" t="s">
        <v>619</v>
      </c>
    </row>
    <row r="26" spans="1:13" s="927" customFormat="1" ht="26.1" customHeight="1">
      <c r="A26" s="936" t="s">
        <v>8</v>
      </c>
      <c r="B26" s="964">
        <v>383429.83253805962</v>
      </c>
      <c r="C26" s="964">
        <v>535310.82681124576</v>
      </c>
      <c r="D26" s="963">
        <v>620316.04939968872</v>
      </c>
      <c r="E26" s="963">
        <v>806031.22855405393</v>
      </c>
      <c r="F26" s="974"/>
      <c r="G26" s="974"/>
      <c r="H26" s="974"/>
      <c r="I26" s="974"/>
      <c r="J26" s="974"/>
      <c r="K26" s="974"/>
      <c r="L26" s="973"/>
      <c r="M26" s="973"/>
    </row>
    <row r="27" spans="1:13" s="927" customFormat="1" ht="26.1" customHeight="1">
      <c r="A27" s="933" t="s">
        <v>618</v>
      </c>
      <c r="B27" s="962">
        <v>4599.6557149300388</v>
      </c>
      <c r="C27" s="962">
        <v>4697.9236372667601</v>
      </c>
      <c r="D27" s="961">
        <v>4794.6110831470896</v>
      </c>
      <c r="E27" s="1036">
        <v>4836.7353233055437</v>
      </c>
      <c r="F27" s="1040"/>
      <c r="G27" s="1040"/>
      <c r="H27" s="1040"/>
      <c r="I27" s="974"/>
      <c r="J27" s="974"/>
      <c r="K27" s="974"/>
      <c r="L27" s="973"/>
      <c r="M27" s="973"/>
    </row>
    <row r="28" spans="1:13" s="927" customFormat="1" ht="26.1" customHeight="1">
      <c r="A28" s="933" t="s">
        <v>617</v>
      </c>
      <c r="B28" s="962">
        <v>215454.68999999997</v>
      </c>
      <c r="C28" s="962">
        <v>239006.01164075002</v>
      </c>
      <c r="D28" s="961">
        <v>308022.28163260431</v>
      </c>
      <c r="E28" s="1036">
        <v>471774.73014916206</v>
      </c>
      <c r="F28" s="974"/>
      <c r="G28" s="974"/>
      <c r="H28" s="974"/>
      <c r="I28" s="974"/>
      <c r="J28" s="974"/>
      <c r="K28" s="974"/>
      <c r="L28" s="973"/>
      <c r="M28" s="973"/>
    </row>
    <row r="29" spans="1:13" s="927" customFormat="1" ht="26.1" customHeight="1">
      <c r="A29" s="933" t="s">
        <v>616</v>
      </c>
      <c r="B29" s="962">
        <v>28583.803122231242</v>
      </c>
      <c r="C29" s="962">
        <v>29989.84705823793</v>
      </c>
      <c r="D29" s="961">
        <v>33323.301946115702</v>
      </c>
      <c r="E29" s="1036">
        <v>40498.628452532321</v>
      </c>
      <c r="F29" s="1038"/>
      <c r="G29" s="1038"/>
      <c r="H29" s="1038"/>
      <c r="I29" s="974"/>
      <c r="J29" s="974"/>
      <c r="K29" s="974"/>
      <c r="L29" s="973"/>
      <c r="M29" s="973"/>
    </row>
    <row r="30" spans="1:13" s="927" customFormat="1" ht="26.1" customHeight="1">
      <c r="A30" s="933" t="s">
        <v>615</v>
      </c>
      <c r="B30" s="962">
        <v>8716.1600844596232</v>
      </c>
      <c r="C30" s="962">
        <v>14677.851064</v>
      </c>
      <c r="D30" s="961">
        <v>14601.040492215632</v>
      </c>
      <c r="E30" s="1036">
        <v>16139.455613779561</v>
      </c>
      <c r="F30" s="1038"/>
      <c r="G30" s="1038"/>
      <c r="H30" s="1038"/>
      <c r="I30" s="974"/>
      <c r="J30" s="974"/>
      <c r="K30" s="974"/>
      <c r="L30" s="973"/>
      <c r="M30" s="973"/>
    </row>
    <row r="31" spans="1:13" s="927" customFormat="1" ht="26.1" customHeight="1">
      <c r="A31" s="933" t="s">
        <v>614</v>
      </c>
      <c r="B31" s="962">
        <v>26321.338544798717</v>
      </c>
      <c r="C31" s="962">
        <v>79310.199781648887</v>
      </c>
      <c r="D31" s="961">
        <v>80925.40377728187</v>
      </c>
      <c r="E31" s="1036">
        <v>81067.360501017407</v>
      </c>
      <c r="F31" s="1038"/>
      <c r="G31" s="1038"/>
      <c r="H31" s="1038"/>
      <c r="I31" s="974"/>
      <c r="J31" s="974"/>
      <c r="K31" s="974"/>
      <c r="L31" s="973"/>
      <c r="M31" s="973"/>
    </row>
    <row r="32" spans="1:13" s="927" customFormat="1" ht="26.1" customHeight="1">
      <c r="A32" s="933" t="s">
        <v>613</v>
      </c>
      <c r="B32" s="962">
        <v>19613.040613718564</v>
      </c>
      <c r="C32" s="962">
        <v>28084.454774368351</v>
      </c>
      <c r="D32" s="961">
        <v>29650.459303076896</v>
      </c>
      <c r="E32" s="1036">
        <v>30892.816827634262</v>
      </c>
      <c r="F32" s="1038"/>
      <c r="G32" s="1038"/>
      <c r="H32" s="1038"/>
      <c r="I32" s="974"/>
      <c r="J32" s="974"/>
      <c r="K32" s="974"/>
      <c r="L32" s="973"/>
      <c r="M32" s="973"/>
    </row>
    <row r="33" spans="1:13" s="927" customFormat="1" ht="26.1" customHeight="1">
      <c r="A33" s="1039" t="s">
        <v>612</v>
      </c>
      <c r="B33" s="962">
        <v>8695.9537226935881</v>
      </c>
      <c r="C33" s="962">
        <v>15401.282441879592</v>
      </c>
      <c r="D33" s="961">
        <v>16838.373734384288</v>
      </c>
      <c r="E33" s="1036">
        <v>20618.096278375946</v>
      </c>
      <c r="F33" s="1038"/>
      <c r="G33" s="1038"/>
      <c r="H33" s="1038"/>
      <c r="I33" s="974"/>
      <c r="J33" s="974"/>
      <c r="K33" s="974"/>
      <c r="L33" s="973"/>
      <c r="M33" s="973"/>
    </row>
    <row r="34" spans="1:13" s="927" customFormat="1" ht="26.1" customHeight="1">
      <c r="A34" s="1039" t="s">
        <v>672</v>
      </c>
      <c r="B34" s="962">
        <v>3601.5609999999997</v>
      </c>
      <c r="C34" s="962">
        <v>6282.6298348710898</v>
      </c>
      <c r="D34" s="961">
        <v>6571.6308072751608</v>
      </c>
      <c r="E34" s="1036">
        <v>6799.4733816983244</v>
      </c>
      <c r="F34" s="1038"/>
      <c r="G34" s="1038"/>
      <c r="H34" s="1038"/>
      <c r="I34" s="974"/>
      <c r="J34" s="974"/>
      <c r="K34" s="974"/>
      <c r="L34" s="973"/>
      <c r="M34" s="973"/>
    </row>
    <row r="35" spans="1:13" s="927" customFormat="1" ht="26.1" customHeight="1">
      <c r="A35" s="1039" t="s">
        <v>610</v>
      </c>
      <c r="B35" s="962">
        <v>15261.606599358976</v>
      </c>
      <c r="C35" s="962">
        <v>24022.271842856026</v>
      </c>
      <c r="D35" s="961">
        <v>22880.985451896398</v>
      </c>
      <c r="E35" s="1036">
        <v>22928.526988488135</v>
      </c>
      <c r="F35" s="1038"/>
      <c r="G35" s="1038"/>
      <c r="H35" s="1038"/>
      <c r="I35" s="974"/>
      <c r="J35" s="974"/>
      <c r="K35" s="974"/>
      <c r="L35" s="973"/>
      <c r="M35" s="973"/>
    </row>
    <row r="36" spans="1:13" s="927" customFormat="1" ht="26.1" customHeight="1">
      <c r="A36" s="1039" t="s">
        <v>609</v>
      </c>
      <c r="B36" s="962">
        <v>17987.634808476527</v>
      </c>
      <c r="C36" s="962">
        <v>30153.6825114536</v>
      </c>
      <c r="D36" s="961">
        <v>34497.6112209126</v>
      </c>
      <c r="E36" s="1036">
        <v>39202.257661789525</v>
      </c>
      <c r="F36" s="1038"/>
      <c r="G36" s="1038"/>
      <c r="H36" s="1038"/>
      <c r="I36" s="974"/>
      <c r="J36" s="974"/>
      <c r="K36" s="974"/>
      <c r="L36" s="973"/>
      <c r="M36" s="973"/>
    </row>
    <row r="37" spans="1:13" s="927" customFormat="1" ht="26.1" customHeight="1">
      <c r="A37" s="1039" t="s">
        <v>608</v>
      </c>
      <c r="B37" s="962">
        <v>10360.853226401858</v>
      </c>
      <c r="C37" s="962">
        <v>23829.775206942737</v>
      </c>
      <c r="D37" s="961">
        <v>25388.242505476788</v>
      </c>
      <c r="E37" s="1036">
        <v>28188.436296781452</v>
      </c>
      <c r="F37" s="1038"/>
      <c r="G37" s="1038"/>
      <c r="H37" s="1038"/>
      <c r="I37" s="974"/>
      <c r="J37" s="974"/>
      <c r="K37" s="974"/>
      <c r="L37" s="973"/>
      <c r="M37" s="973"/>
    </row>
    <row r="38" spans="1:13" s="927" customFormat="1" ht="26.1" customHeight="1">
      <c r="A38" s="1039" t="s">
        <v>607</v>
      </c>
      <c r="B38" s="962">
        <v>10252.033821410463</v>
      </c>
      <c r="C38" s="962">
        <v>17385.27796616068</v>
      </c>
      <c r="D38" s="961">
        <v>18416.779922096488</v>
      </c>
      <c r="E38" s="1036">
        <v>18794.416961965333</v>
      </c>
      <c r="F38" s="1038"/>
      <c r="G38" s="1038"/>
      <c r="H38" s="1038"/>
      <c r="I38" s="974"/>
      <c r="J38" s="974"/>
      <c r="K38" s="974"/>
      <c r="L38" s="973"/>
      <c r="M38" s="973"/>
    </row>
    <row r="39" spans="1:13" s="927" customFormat="1" ht="26.1" customHeight="1">
      <c r="A39" s="1039" t="s">
        <v>671</v>
      </c>
      <c r="B39" s="962">
        <v>5858.0773767565042</v>
      </c>
      <c r="C39" s="962">
        <v>9694.6609780648869</v>
      </c>
      <c r="D39" s="961">
        <v>10370.663863459929</v>
      </c>
      <c r="E39" s="1036">
        <v>10900.590376218684</v>
      </c>
      <c r="F39" s="1038"/>
      <c r="G39" s="1038"/>
      <c r="H39" s="1038"/>
      <c r="I39" s="974"/>
      <c r="J39" s="974"/>
      <c r="K39" s="974"/>
      <c r="L39" s="973"/>
      <c r="M39" s="973"/>
    </row>
    <row r="40" spans="1:13" s="927" customFormat="1" ht="26.1" customHeight="1">
      <c r="A40" s="1039" t="s">
        <v>605</v>
      </c>
      <c r="B40" s="962">
        <v>10324</v>
      </c>
      <c r="C40" s="962">
        <v>20558.503262419999</v>
      </c>
      <c r="D40" s="961">
        <v>23231.108686534597</v>
      </c>
      <c r="E40" s="1036">
        <v>25384.858477311809</v>
      </c>
      <c r="F40" s="1038"/>
      <c r="G40" s="1038"/>
      <c r="H40" s="1038"/>
      <c r="I40" s="974"/>
      <c r="J40" s="974"/>
      <c r="K40" s="974"/>
      <c r="L40" s="973"/>
      <c r="M40" s="973"/>
    </row>
    <row r="41" spans="1:13" s="927" customFormat="1" ht="26.1" customHeight="1">
      <c r="A41" s="1039" t="s">
        <v>581</v>
      </c>
      <c r="B41" s="962">
        <v>5225.1887873137839</v>
      </c>
      <c r="C41" s="962">
        <v>7499.0986950346451</v>
      </c>
      <c r="D41" s="961">
        <v>8924.2043558550758</v>
      </c>
      <c r="E41" s="1036">
        <v>9857.2299230569788</v>
      </c>
      <c r="F41" s="1038"/>
      <c r="G41" s="1038"/>
      <c r="H41" s="1038"/>
      <c r="I41" s="974"/>
      <c r="J41" s="974"/>
      <c r="K41" s="974"/>
      <c r="L41" s="973"/>
      <c r="M41" s="973"/>
    </row>
    <row r="42" spans="1:13" s="927" customFormat="1" ht="26.1" customHeight="1">
      <c r="A42" s="1039" t="s">
        <v>604</v>
      </c>
      <c r="B42" s="962">
        <v>1499.9349097163299</v>
      </c>
      <c r="C42" s="962">
        <v>3721.7276525423808</v>
      </c>
      <c r="D42" s="961">
        <v>4016.5684349323019</v>
      </c>
      <c r="E42" s="1036">
        <v>4402.5203949567886</v>
      </c>
      <c r="F42" s="1038"/>
      <c r="G42" s="1038"/>
      <c r="H42" s="1038"/>
      <c r="I42" s="974"/>
      <c r="J42" s="974"/>
      <c r="K42" s="974"/>
      <c r="L42" s="973"/>
      <c r="M42" s="973"/>
    </row>
    <row r="43" spans="1:13" s="927" customFormat="1" ht="26.1" customHeight="1">
      <c r="A43" s="1039" t="s">
        <v>670</v>
      </c>
      <c r="B43" s="962">
        <v>1597.576792793508</v>
      </c>
      <c r="C43" s="962">
        <v>2067.7765540413566</v>
      </c>
      <c r="D43" s="961">
        <v>2205.5440594069182</v>
      </c>
      <c r="E43" s="1036">
        <v>2315.8212623772642</v>
      </c>
      <c r="F43" s="1038"/>
      <c r="G43" s="1038"/>
      <c r="H43" s="1038"/>
      <c r="I43" s="974"/>
      <c r="J43" s="974"/>
      <c r="K43" s="974"/>
      <c r="L43" s="973"/>
      <c r="M43" s="973"/>
    </row>
    <row r="44" spans="1:13" s="927" customFormat="1" ht="26.1" customHeight="1">
      <c r="A44" s="933" t="s">
        <v>602</v>
      </c>
      <c r="B44" s="962">
        <v>912.52941299999998</v>
      </c>
      <c r="C44" s="962">
        <v>1502.831430486624</v>
      </c>
      <c r="D44" s="961">
        <v>1647.7043803855345</v>
      </c>
      <c r="E44" s="1036">
        <v>1860.611369477157</v>
      </c>
      <c r="F44" s="1038"/>
      <c r="G44" s="1038"/>
      <c r="H44" s="1038"/>
      <c r="I44" s="974"/>
      <c r="J44" s="974"/>
      <c r="K44" s="974"/>
      <c r="L44" s="973"/>
      <c r="M44" s="973"/>
    </row>
    <row r="45" spans="1:13" s="927" customFormat="1" ht="26.1" customHeight="1">
      <c r="A45" s="930" t="s">
        <v>652</v>
      </c>
      <c r="B45" s="1035">
        <v>-11435.806</v>
      </c>
      <c r="C45" s="1035">
        <v>-22574.9795217797</v>
      </c>
      <c r="D45" s="1034">
        <v>-25990.466257369113</v>
      </c>
      <c r="E45" s="1034">
        <v>-30431.337685874791</v>
      </c>
      <c r="F45" s="1038"/>
      <c r="G45" s="1038"/>
      <c r="H45" s="1038"/>
      <c r="I45" s="974"/>
      <c r="J45" s="974"/>
      <c r="K45" s="974"/>
    </row>
    <row r="46" spans="1:13" s="923" customFormat="1" ht="15" customHeight="1">
      <c r="A46" s="925" t="s">
        <v>73</v>
      </c>
      <c r="B46" s="925"/>
      <c r="C46" s="925"/>
      <c r="D46" s="945"/>
      <c r="E46" s="945"/>
      <c r="F46" s="925"/>
      <c r="G46" s="925"/>
      <c r="H46" s="925"/>
    </row>
    <row r="47" spans="1:13" s="923" customFormat="1" ht="15" customHeight="1">
      <c r="A47" s="925" t="s">
        <v>601</v>
      </c>
      <c r="B47" s="946"/>
      <c r="C47" s="946"/>
      <c r="D47" s="946"/>
      <c r="E47" s="945"/>
      <c r="F47" s="925"/>
      <c r="G47" s="925"/>
      <c r="H47" s="925"/>
    </row>
    <row r="48" spans="1:13" s="923" customFormat="1" ht="15" customHeight="1"/>
    <row r="49" spans="1:13" s="940" customFormat="1" ht="20.100000000000001" customHeight="1">
      <c r="A49" s="2368" t="s">
        <v>669</v>
      </c>
      <c r="B49" s="2368"/>
      <c r="C49" s="2368"/>
      <c r="D49" s="2368"/>
      <c r="E49" s="2368"/>
    </row>
    <row r="50" spans="1:13" s="940" customFormat="1">
      <c r="A50" s="943" t="s">
        <v>668</v>
      </c>
      <c r="B50" s="942"/>
      <c r="C50" s="942"/>
      <c r="D50" s="942"/>
      <c r="E50" s="942"/>
    </row>
    <row r="51" spans="1:13" s="927" customFormat="1" ht="26.1" customHeight="1">
      <c r="A51" s="939" t="s">
        <v>621</v>
      </c>
      <c r="B51" s="938">
        <v>2005</v>
      </c>
      <c r="C51" s="938">
        <v>2009</v>
      </c>
      <c r="D51" s="937" t="s">
        <v>620</v>
      </c>
      <c r="E51" s="937" t="s">
        <v>619</v>
      </c>
      <c r="F51" s="973"/>
      <c r="G51" s="973"/>
      <c r="H51" s="973"/>
      <c r="I51" s="973"/>
      <c r="J51" s="973"/>
    </row>
    <row r="52" spans="1:13" s="927" customFormat="1" ht="26.1" customHeight="1">
      <c r="A52" s="936" t="s">
        <v>8</v>
      </c>
      <c r="B52" s="964">
        <v>491664.16788892582</v>
      </c>
      <c r="C52" s="964">
        <v>551525.35861202562</v>
      </c>
      <c r="D52" s="963">
        <v>567849.78314210253</v>
      </c>
      <c r="E52" s="963">
        <v>606626.24800042086</v>
      </c>
      <c r="H52" s="973"/>
      <c r="I52" s="973"/>
      <c r="J52" s="973"/>
    </row>
    <row r="53" spans="1:13" s="927" customFormat="1" ht="26.1" customHeight="1">
      <c r="A53" s="933" t="s">
        <v>618</v>
      </c>
      <c r="B53" s="962">
        <v>4689.3490013711744</v>
      </c>
      <c r="C53" s="962">
        <v>4570.1652177418528</v>
      </c>
      <c r="D53" s="961">
        <v>4722.8077287617953</v>
      </c>
      <c r="E53" s="1036">
        <v>4714.198529741876</v>
      </c>
      <c r="F53" s="932"/>
      <c r="G53" s="932"/>
      <c r="H53" s="932"/>
      <c r="I53" s="932"/>
      <c r="J53" s="932"/>
    </row>
    <row r="54" spans="1:13" s="927" customFormat="1" ht="26.1" customHeight="1">
      <c r="A54" s="933" t="s">
        <v>617</v>
      </c>
      <c r="B54" s="962">
        <v>291454.85795735818</v>
      </c>
      <c r="C54" s="962">
        <v>284570.32188472769</v>
      </c>
      <c r="D54" s="961">
        <v>290367.81290307624</v>
      </c>
      <c r="E54" s="1036">
        <v>317780.79417424143</v>
      </c>
      <c r="F54" s="960"/>
      <c r="G54" s="960"/>
      <c r="H54" s="960"/>
      <c r="I54" s="973"/>
    </row>
    <row r="55" spans="1:13" s="927" customFormat="1" ht="26.1" customHeight="1">
      <c r="A55" s="933" t="s">
        <v>616</v>
      </c>
      <c r="B55" s="962">
        <v>35315.85990615363</v>
      </c>
      <c r="C55" s="962">
        <v>30170.258616120318</v>
      </c>
      <c r="D55" s="961">
        <v>30373.419080899497</v>
      </c>
      <c r="E55" s="1036">
        <v>33360.830993290198</v>
      </c>
      <c r="F55" s="932"/>
      <c r="G55" s="932"/>
      <c r="H55" s="932"/>
    </row>
    <row r="56" spans="1:13" s="927" customFormat="1" ht="26.1" customHeight="1">
      <c r="A56" s="933" t="s">
        <v>615</v>
      </c>
      <c r="B56" s="962">
        <v>10493.747587090378</v>
      </c>
      <c r="C56" s="962">
        <v>14739.825898521231</v>
      </c>
      <c r="D56" s="961">
        <v>14646.043849344114</v>
      </c>
      <c r="E56" s="1036">
        <v>15522.46200860104</v>
      </c>
      <c r="F56" s="932"/>
      <c r="G56" s="932"/>
      <c r="H56" s="932"/>
    </row>
    <row r="57" spans="1:13" s="927" customFormat="1" ht="26.1" customHeight="1">
      <c r="A57" s="933" t="s">
        <v>614</v>
      </c>
      <c r="B57" s="962">
        <v>35128.554719468411</v>
      </c>
      <c r="C57" s="962">
        <v>75902.879136731819</v>
      </c>
      <c r="D57" s="961">
        <v>81396.659651272872</v>
      </c>
      <c r="E57" s="1036">
        <v>82080.3296548566</v>
      </c>
      <c r="F57" s="932"/>
      <c r="G57" s="932"/>
      <c r="H57" s="932"/>
    </row>
    <row r="58" spans="1:13" s="927" customFormat="1" ht="26.1" customHeight="1">
      <c r="A58" s="933" t="s">
        <v>613</v>
      </c>
      <c r="B58" s="962">
        <v>21602.392215357955</v>
      </c>
      <c r="C58" s="962">
        <v>23743.864772793502</v>
      </c>
      <c r="D58" s="961">
        <v>24767.04243610405</v>
      </c>
      <c r="E58" s="1036">
        <v>25644.54766264862</v>
      </c>
      <c r="F58" s="932"/>
      <c r="G58" s="932"/>
      <c r="H58" s="932"/>
    </row>
    <row r="59" spans="1:13" s="927" customFormat="1" ht="26.1" customHeight="1">
      <c r="A59" s="933" t="s">
        <v>612</v>
      </c>
      <c r="B59" s="962">
        <v>9973.7961572260392</v>
      </c>
      <c r="C59" s="962">
        <v>13727.335577850128</v>
      </c>
      <c r="D59" s="961">
        <v>13850.591134565981</v>
      </c>
      <c r="E59" s="1036">
        <v>15577.565329369971</v>
      </c>
      <c r="F59" s="932"/>
      <c r="G59" s="932"/>
      <c r="H59" s="932"/>
      <c r="I59" s="932"/>
      <c r="J59" s="932"/>
      <c r="K59" s="932"/>
      <c r="L59" s="932"/>
      <c r="M59" s="932"/>
    </row>
    <row r="60" spans="1:13" s="927" customFormat="1" ht="26.1" customHeight="1">
      <c r="A60" s="933" t="s">
        <v>667</v>
      </c>
      <c r="B60" s="962">
        <v>3811.4704522692464</v>
      </c>
      <c r="C60" s="962">
        <v>4673.6152281490085</v>
      </c>
      <c r="D60" s="961">
        <v>5176.7574647441597</v>
      </c>
      <c r="E60" s="1036">
        <v>5769.4308570115609</v>
      </c>
      <c r="F60" s="982"/>
      <c r="G60" s="982"/>
      <c r="H60" s="982"/>
    </row>
    <row r="61" spans="1:13" s="927" customFormat="1" ht="26.1" customHeight="1">
      <c r="A61" s="933" t="s">
        <v>610</v>
      </c>
      <c r="B61" s="962">
        <v>16995.015745077486</v>
      </c>
      <c r="C61" s="962">
        <v>23767.54501789813</v>
      </c>
      <c r="D61" s="961">
        <v>23353.828050900946</v>
      </c>
      <c r="E61" s="1036">
        <v>22585.974400897128</v>
      </c>
      <c r="G61" s="973"/>
      <c r="H61" s="973"/>
      <c r="I61" s="973"/>
      <c r="J61" s="973"/>
    </row>
    <row r="62" spans="1:13" s="927" customFormat="1" ht="26.1" customHeight="1">
      <c r="A62" s="933" t="s">
        <v>609</v>
      </c>
      <c r="B62" s="962">
        <v>21439.43382271667</v>
      </c>
      <c r="C62" s="962">
        <v>27166.880219872706</v>
      </c>
      <c r="D62" s="961">
        <v>30652.11707093085</v>
      </c>
      <c r="E62" s="1036">
        <v>33876.361295492752</v>
      </c>
      <c r="F62" s="982"/>
      <c r="G62" s="932"/>
      <c r="H62" s="932"/>
      <c r="I62" s="932"/>
    </row>
    <row r="63" spans="1:13" s="927" customFormat="1" ht="26.1" customHeight="1">
      <c r="A63" s="931" t="s">
        <v>608</v>
      </c>
      <c r="B63" s="962">
        <v>13827.632621516501</v>
      </c>
      <c r="C63" s="962">
        <v>20033.583086813727</v>
      </c>
      <c r="D63" s="961">
        <v>20069.756921325523</v>
      </c>
      <c r="E63" s="1036">
        <v>22249.664350669253</v>
      </c>
      <c r="F63" s="982"/>
    </row>
    <row r="64" spans="1:13" s="927" customFormat="1" ht="26.1" customHeight="1">
      <c r="A64" s="931" t="s">
        <v>607</v>
      </c>
      <c r="B64" s="962">
        <v>12283.968452681005</v>
      </c>
      <c r="C64" s="962">
        <v>15015.069730048468</v>
      </c>
      <c r="D64" s="961">
        <v>15437.367914582137</v>
      </c>
      <c r="E64" s="1036">
        <v>15459.764823519785</v>
      </c>
      <c r="F64" s="954"/>
      <c r="G64" s="954"/>
      <c r="H64" s="954"/>
      <c r="I64" s="954"/>
      <c r="J64" s="954"/>
      <c r="K64" s="954"/>
    </row>
    <row r="65" spans="1:13" s="927" customFormat="1" ht="26.1" customHeight="1">
      <c r="A65" s="931" t="s">
        <v>606</v>
      </c>
      <c r="B65" s="962">
        <v>7019.1377577352714</v>
      </c>
      <c r="C65" s="962">
        <v>8372.9469772159518</v>
      </c>
      <c r="D65" s="961">
        <v>8692.9286365967564</v>
      </c>
      <c r="E65" s="1036">
        <v>8966.5225579970156</v>
      </c>
      <c r="F65" s="954"/>
      <c r="G65" s="954"/>
      <c r="H65" s="960"/>
      <c r="I65" s="960"/>
      <c r="J65" s="954"/>
      <c r="K65" s="954"/>
      <c r="L65" s="960"/>
      <c r="M65" s="1037"/>
    </row>
    <row r="66" spans="1:13" s="927" customFormat="1" ht="26.1" customHeight="1">
      <c r="A66" s="931" t="s">
        <v>605</v>
      </c>
      <c r="B66" s="962">
        <v>11046.596942880129</v>
      </c>
      <c r="C66" s="962">
        <v>13196.670673378227</v>
      </c>
      <c r="D66" s="961">
        <v>14583.244624315501</v>
      </c>
      <c r="E66" s="1036">
        <v>15711.380777814802</v>
      </c>
      <c r="F66" s="954"/>
      <c r="G66" s="954"/>
      <c r="H66" s="960"/>
      <c r="I66" s="960"/>
      <c r="J66" s="954"/>
      <c r="K66" s="954"/>
      <c r="L66" s="960"/>
      <c r="M66" s="960"/>
    </row>
    <row r="67" spans="1:13" s="927" customFormat="1" ht="26.1" customHeight="1">
      <c r="A67" s="931" t="s">
        <v>581</v>
      </c>
      <c r="B67" s="962">
        <v>5689.8835244220727</v>
      </c>
      <c r="C67" s="962">
        <v>6627.6175646283864</v>
      </c>
      <c r="D67" s="961">
        <v>6925.9939706065124</v>
      </c>
      <c r="E67" s="1036">
        <v>7286.5420340852597</v>
      </c>
      <c r="F67" s="954"/>
      <c r="G67" s="954"/>
      <c r="H67" s="960"/>
      <c r="I67" s="960"/>
      <c r="J67" s="954"/>
      <c r="K67" s="954"/>
      <c r="L67" s="960"/>
      <c r="M67" s="960"/>
    </row>
    <row r="68" spans="1:13" s="927" customFormat="1" ht="26.1" customHeight="1">
      <c r="A68" s="931" t="s">
        <v>604</v>
      </c>
      <c r="B68" s="962">
        <v>1576.2643921978554</v>
      </c>
      <c r="C68" s="962">
        <v>2442.4607472041034</v>
      </c>
      <c r="D68" s="961">
        <v>2621.7809627495449</v>
      </c>
      <c r="E68" s="1036">
        <v>2817.7983571927175</v>
      </c>
      <c r="F68" s="954"/>
      <c r="G68" s="954"/>
      <c r="H68" s="960"/>
      <c r="I68" s="960"/>
      <c r="J68" s="954"/>
      <c r="K68" s="954"/>
      <c r="L68" s="960"/>
      <c r="M68" s="960"/>
    </row>
    <row r="69" spans="1:13" s="927" customFormat="1" ht="26.1" customHeight="1">
      <c r="A69" s="931" t="s">
        <v>603</v>
      </c>
      <c r="B69" s="962">
        <v>1853.134838007401</v>
      </c>
      <c r="C69" s="962">
        <v>1845.2420541925633</v>
      </c>
      <c r="D69" s="961">
        <v>1923.761845213224</v>
      </c>
      <c r="E69" s="1036">
        <v>1988.6241451946257</v>
      </c>
      <c r="F69" s="954"/>
      <c r="G69" s="954"/>
      <c r="H69" s="960"/>
      <c r="I69" s="960"/>
      <c r="J69" s="954"/>
      <c r="K69" s="954"/>
      <c r="L69" s="960"/>
      <c r="M69" s="960"/>
    </row>
    <row r="70" spans="1:13" s="927" customFormat="1" ht="26.1" customHeight="1">
      <c r="A70" s="933" t="s">
        <v>602</v>
      </c>
      <c r="B70" s="962">
        <v>1093.3910984594595</v>
      </c>
      <c r="C70" s="962">
        <v>1297.9440860932275</v>
      </c>
      <c r="D70" s="961">
        <v>1381.1436549753014</v>
      </c>
      <c r="E70" s="1036">
        <v>1530.4871791604655</v>
      </c>
      <c r="F70" s="954"/>
      <c r="G70" s="954"/>
      <c r="H70" s="960"/>
      <c r="I70" s="960"/>
      <c r="J70" s="954"/>
      <c r="K70" s="954"/>
      <c r="L70" s="960"/>
      <c r="M70" s="960"/>
    </row>
    <row r="71" spans="1:13" s="927" customFormat="1" ht="26.1" customHeight="1">
      <c r="A71" s="930" t="s">
        <v>652</v>
      </c>
      <c r="B71" s="1035">
        <v>-13630.319303063041</v>
      </c>
      <c r="C71" s="1035">
        <v>-20338.867877955377</v>
      </c>
      <c r="D71" s="1034">
        <v>-23093.274758862601</v>
      </c>
      <c r="E71" s="1034">
        <v>-26297.031131364172</v>
      </c>
      <c r="F71" s="954"/>
      <c r="G71" s="954"/>
      <c r="H71" s="960"/>
      <c r="I71" s="960"/>
      <c r="J71" s="954"/>
      <c r="K71" s="954"/>
      <c r="L71" s="960"/>
      <c r="M71" s="960"/>
    </row>
    <row r="72" spans="1:13" s="923" customFormat="1" ht="15" customHeight="1">
      <c r="A72" s="925" t="s">
        <v>73</v>
      </c>
      <c r="B72" s="925"/>
      <c r="C72" s="925"/>
      <c r="D72" s="945"/>
      <c r="E72" s="945"/>
      <c r="F72" s="950"/>
      <c r="G72" s="950"/>
      <c r="H72" s="958"/>
      <c r="I72" s="958"/>
      <c r="J72" s="950"/>
      <c r="K72" s="950"/>
      <c r="L72" s="958"/>
      <c r="M72" s="958"/>
    </row>
    <row r="73" spans="1:13" s="923" customFormat="1" ht="15" customHeight="1">
      <c r="A73" s="925" t="s">
        <v>601</v>
      </c>
      <c r="B73" s="946"/>
      <c r="C73" s="946"/>
      <c r="D73" s="946"/>
      <c r="E73" s="945"/>
      <c r="F73" s="950"/>
      <c r="G73" s="950"/>
      <c r="H73" s="958"/>
      <c r="I73" s="958"/>
      <c r="J73" s="950"/>
      <c r="K73" s="950"/>
      <c r="L73" s="958"/>
      <c r="M73" s="958"/>
    </row>
    <row r="74" spans="1:13" s="923" customFormat="1" ht="15" customHeight="1">
      <c r="A74" s="925"/>
      <c r="B74" s="946"/>
      <c r="C74" s="946"/>
      <c r="D74" s="946"/>
      <c r="E74" s="945"/>
      <c r="F74" s="950"/>
      <c r="G74" s="950"/>
      <c r="H74" s="958"/>
      <c r="I74" s="958"/>
      <c r="J74" s="950"/>
      <c r="K74" s="950"/>
      <c r="L74" s="958"/>
      <c r="M74" s="958"/>
    </row>
    <row r="75" spans="1:13" s="940" customFormat="1" ht="20.100000000000001" customHeight="1">
      <c r="A75" s="2369" t="s">
        <v>666</v>
      </c>
      <c r="B75" s="2369"/>
      <c r="C75" s="2369"/>
      <c r="D75" s="2369"/>
      <c r="E75" s="2369"/>
      <c r="F75" s="1033"/>
      <c r="G75" s="1033"/>
      <c r="H75" s="957"/>
      <c r="I75" s="957"/>
      <c r="J75" s="1033"/>
      <c r="K75" s="1033"/>
      <c r="L75" s="957"/>
      <c r="M75" s="957"/>
    </row>
    <row r="76" spans="1:13" s="927" customFormat="1" ht="24.95" customHeight="1">
      <c r="A76" s="1012" t="s">
        <v>14</v>
      </c>
      <c r="B76" s="938">
        <v>2005</v>
      </c>
      <c r="C76" s="938">
        <v>2009</v>
      </c>
      <c r="D76" s="937" t="s">
        <v>620</v>
      </c>
      <c r="E76" s="937" t="s">
        <v>619</v>
      </c>
      <c r="F76" s="954"/>
      <c r="G76" s="954"/>
      <c r="H76" s="960"/>
      <c r="I76" s="960"/>
      <c r="J76" s="954"/>
      <c r="K76" s="954"/>
      <c r="L76" s="960"/>
      <c r="M76" s="960"/>
    </row>
    <row r="77" spans="1:13" s="927" customFormat="1" ht="24.95" customHeight="1">
      <c r="A77" s="933" t="s">
        <v>634</v>
      </c>
      <c r="B77" s="1032">
        <v>383429.83253805962</v>
      </c>
      <c r="C77" s="1032">
        <v>535310.82681124576</v>
      </c>
      <c r="D77" s="1031">
        <v>620316.04939968872</v>
      </c>
      <c r="E77" s="1031">
        <v>806031.22855405393</v>
      </c>
      <c r="F77" s="954"/>
      <c r="G77" s="954"/>
      <c r="H77" s="960"/>
      <c r="I77" s="960"/>
      <c r="J77" s="954"/>
      <c r="K77" s="954"/>
      <c r="L77" s="960"/>
      <c r="M77" s="960"/>
    </row>
    <row r="78" spans="1:13" s="927" customFormat="1" ht="24.95" customHeight="1">
      <c r="A78" s="933" t="s">
        <v>664</v>
      </c>
      <c r="B78" s="973">
        <v>215454.68999999997</v>
      </c>
      <c r="C78" s="973">
        <v>239006.01164075002</v>
      </c>
      <c r="D78" s="1030">
        <v>308022.28163260431</v>
      </c>
      <c r="E78" s="1030">
        <v>471774.73014916206</v>
      </c>
      <c r="F78" s="954"/>
      <c r="G78" s="954"/>
      <c r="H78" s="960"/>
      <c r="I78" s="960"/>
      <c r="J78" s="954"/>
      <c r="K78" s="954"/>
      <c r="L78" s="960"/>
      <c r="M78" s="960"/>
    </row>
    <row r="79" spans="1:13" s="927" customFormat="1" ht="24.95" customHeight="1">
      <c r="A79" s="933" t="s">
        <v>663</v>
      </c>
      <c r="B79" s="962">
        <v>167975.14253806</v>
      </c>
      <c r="C79" s="962">
        <v>296304.81517049577</v>
      </c>
      <c r="D79" s="1029">
        <v>312293.76776708441</v>
      </c>
      <c r="E79" s="1029">
        <v>334256.49840489187</v>
      </c>
      <c r="F79" s="954"/>
      <c r="G79" s="954"/>
      <c r="H79" s="960"/>
      <c r="I79" s="960"/>
      <c r="J79" s="954"/>
      <c r="K79" s="954"/>
      <c r="L79" s="960"/>
      <c r="M79" s="960"/>
    </row>
    <row r="80" spans="1:13" s="927" customFormat="1" ht="24.95" customHeight="1">
      <c r="A80" s="933" t="s">
        <v>662</v>
      </c>
      <c r="B80" s="954">
        <v>279.02669361487551</v>
      </c>
      <c r="C80" s="954">
        <v>293.05251671413686</v>
      </c>
      <c r="D80" s="1028">
        <v>315.256247199082</v>
      </c>
      <c r="E80" s="1028">
        <v>380.07755382606979</v>
      </c>
      <c r="F80" s="954"/>
      <c r="G80" s="954"/>
      <c r="H80" s="960"/>
      <c r="I80" s="960"/>
      <c r="J80" s="954"/>
      <c r="K80" s="954"/>
      <c r="L80" s="960"/>
      <c r="M80" s="960"/>
    </row>
    <row r="81" spans="1:13" s="927" customFormat="1" ht="24.95" customHeight="1">
      <c r="A81" s="933" t="s">
        <v>661</v>
      </c>
      <c r="B81" s="954">
        <v>156.78907761709078</v>
      </c>
      <c r="C81" s="954">
        <v>130.84232508121326</v>
      </c>
      <c r="D81" s="1028">
        <v>156.54259105627312</v>
      </c>
      <c r="E81" s="1028">
        <v>222.46158590370644</v>
      </c>
      <c r="F81" s="954"/>
      <c r="G81" s="954"/>
      <c r="H81" s="960"/>
      <c r="I81" s="960"/>
      <c r="J81" s="954"/>
      <c r="K81" s="954"/>
      <c r="L81" s="960"/>
      <c r="M81" s="960"/>
    </row>
    <row r="82" spans="1:13" s="927" customFormat="1" ht="24.95" customHeight="1">
      <c r="A82" s="933" t="s">
        <v>660</v>
      </c>
      <c r="B82" s="954">
        <v>122.23761599778469</v>
      </c>
      <c r="C82" s="954">
        <v>162.2101916329236</v>
      </c>
      <c r="D82" s="1028">
        <v>158.71365614280853</v>
      </c>
      <c r="E82" s="1028">
        <v>157.61596792236338</v>
      </c>
      <c r="F82" s="954"/>
      <c r="G82" s="954"/>
      <c r="H82" s="960"/>
      <c r="I82" s="960"/>
      <c r="J82" s="954"/>
      <c r="K82" s="954"/>
      <c r="L82" s="960"/>
      <c r="M82" s="960"/>
    </row>
    <row r="83" spans="1:13" s="927" customFormat="1" ht="24.95" customHeight="1">
      <c r="A83" s="933" t="s">
        <v>659</v>
      </c>
      <c r="B83" s="929">
        <v>26.056780236848699</v>
      </c>
      <c r="C83" s="929">
        <v>-29.525843604664686</v>
      </c>
      <c r="D83" s="1027">
        <v>7.5767069786347463</v>
      </c>
      <c r="E83" s="1027">
        <v>20.561549250586282</v>
      </c>
      <c r="F83" s="954"/>
      <c r="G83" s="954"/>
      <c r="H83" s="960"/>
      <c r="I83" s="960"/>
      <c r="J83" s="954"/>
      <c r="K83" s="954"/>
      <c r="L83" s="960"/>
      <c r="M83" s="960"/>
    </row>
    <row r="84" spans="1:13" s="927" customFormat="1" ht="24.95" customHeight="1">
      <c r="A84" s="933" t="s">
        <v>658</v>
      </c>
      <c r="B84" s="929">
        <v>39.651304385524895</v>
      </c>
      <c r="C84" s="929">
        <v>-46.246353342537091</v>
      </c>
      <c r="D84" s="1027">
        <v>19.642165453042665</v>
      </c>
      <c r="E84" s="1027">
        <v>42.109303546494289</v>
      </c>
      <c r="F84" s="954"/>
      <c r="G84" s="954"/>
      <c r="H84" s="960"/>
      <c r="I84" s="960"/>
      <c r="J84" s="954"/>
      <c r="K84" s="954"/>
      <c r="L84" s="960"/>
      <c r="M84" s="960"/>
    </row>
    <row r="85" spans="1:13" s="927" customFormat="1" ht="24.95" customHeight="1">
      <c r="A85" s="930" t="s">
        <v>657</v>
      </c>
      <c r="B85" s="1017">
        <v>12.064227578623914</v>
      </c>
      <c r="C85" s="1017">
        <v>-5.9207633413707867</v>
      </c>
      <c r="D85" s="1025">
        <v>-2.15555844852685</v>
      </c>
      <c r="E85" s="1025">
        <v>-0.69147955540159955</v>
      </c>
      <c r="F85" s="954"/>
      <c r="G85" s="954"/>
      <c r="H85" s="960"/>
      <c r="I85" s="960"/>
      <c r="J85" s="954"/>
      <c r="L85" s="960"/>
      <c r="M85" s="960"/>
    </row>
    <row r="86" spans="1:13" s="923" customFormat="1" ht="15" customHeight="1">
      <c r="A86" s="925" t="s">
        <v>73</v>
      </c>
      <c r="F86" s="950"/>
      <c r="G86" s="950"/>
      <c r="H86" s="958"/>
      <c r="I86" s="958"/>
      <c r="J86" s="950"/>
      <c r="K86" s="958"/>
      <c r="L86" s="958"/>
      <c r="M86" s="958"/>
    </row>
    <row r="87" spans="1:13" s="923" customFormat="1" ht="15" customHeight="1">
      <c r="A87" s="925" t="s">
        <v>601</v>
      </c>
      <c r="B87" s="946"/>
      <c r="C87" s="946"/>
      <c r="D87" s="946"/>
      <c r="E87" s="945"/>
    </row>
    <row r="88" spans="1:13" s="940" customFormat="1" ht="24.95" customHeight="1">
      <c r="A88" s="925"/>
      <c r="F88" s="925"/>
      <c r="G88" s="925"/>
      <c r="H88" s="925"/>
    </row>
    <row r="89" spans="1:13" s="940" customFormat="1" ht="20.100000000000001" customHeight="1">
      <c r="A89" s="2369" t="s">
        <v>665</v>
      </c>
      <c r="B89" s="2369"/>
      <c r="C89" s="2369"/>
      <c r="D89" s="2369"/>
      <c r="E89" s="2369"/>
      <c r="F89" s="1033"/>
      <c r="G89" s="1033"/>
      <c r="H89" s="957"/>
      <c r="I89" s="957"/>
      <c r="J89" s="1033"/>
      <c r="K89" s="1033"/>
      <c r="L89" s="957"/>
      <c r="M89" s="957"/>
    </row>
    <row r="90" spans="1:13" s="927" customFormat="1" ht="24.95" customHeight="1">
      <c r="A90" s="1012" t="s">
        <v>14</v>
      </c>
      <c r="B90" s="938">
        <v>2005</v>
      </c>
      <c r="C90" s="938">
        <v>2009</v>
      </c>
      <c r="D90" s="937" t="s">
        <v>620</v>
      </c>
      <c r="E90" s="937" t="s">
        <v>619</v>
      </c>
      <c r="F90" s="954"/>
      <c r="G90" s="954"/>
      <c r="H90" s="960"/>
      <c r="I90" s="960"/>
      <c r="J90" s="954"/>
      <c r="K90" s="954"/>
      <c r="L90" s="960"/>
      <c r="M90" s="960"/>
    </row>
    <row r="91" spans="1:13" s="927" customFormat="1" ht="24.95" customHeight="1">
      <c r="A91" s="933" t="s">
        <v>634</v>
      </c>
      <c r="B91" s="1032">
        <v>491664.16788892582</v>
      </c>
      <c r="C91" s="1032">
        <v>551525.35861202562</v>
      </c>
      <c r="D91" s="1031">
        <v>567849.78314210253</v>
      </c>
      <c r="E91" s="1031">
        <v>606626.24800042086</v>
      </c>
      <c r="F91" s="954"/>
      <c r="G91" s="954"/>
      <c r="H91" s="954"/>
      <c r="I91" s="954"/>
      <c r="J91" s="954"/>
      <c r="K91" s="954"/>
      <c r="L91" s="960"/>
      <c r="M91" s="960"/>
    </row>
    <row r="92" spans="1:13" s="927" customFormat="1" ht="24.95" customHeight="1">
      <c r="A92" s="933" t="s">
        <v>664</v>
      </c>
      <c r="B92" s="973">
        <v>291454.85795735818</v>
      </c>
      <c r="C92" s="973">
        <v>284570.32188472769</v>
      </c>
      <c r="D92" s="1030">
        <v>290367.81290307624</v>
      </c>
      <c r="E92" s="1030">
        <v>317780.79417424143</v>
      </c>
      <c r="F92" s="954"/>
      <c r="G92" s="954"/>
      <c r="H92" s="954"/>
      <c r="I92" s="954"/>
      <c r="J92" s="954"/>
      <c r="K92" s="954"/>
      <c r="L92" s="960"/>
      <c r="M92" s="960"/>
    </row>
    <row r="93" spans="1:13" s="927" customFormat="1" ht="24.95" customHeight="1">
      <c r="A93" s="933" t="s">
        <v>663</v>
      </c>
      <c r="B93" s="962">
        <v>200209.30993156764</v>
      </c>
      <c r="C93" s="962">
        <v>266955.03672729793</v>
      </c>
      <c r="D93" s="1029">
        <v>277481.9702390263</v>
      </c>
      <c r="E93" s="1029">
        <v>288845.45382617944</v>
      </c>
      <c r="F93" s="954"/>
      <c r="G93" s="954"/>
      <c r="H93" s="954"/>
      <c r="I93" s="954"/>
      <c r="J93" s="954"/>
      <c r="K93" s="954"/>
      <c r="L93" s="960"/>
      <c r="M93" s="960"/>
    </row>
    <row r="94" spans="1:13" s="927" customFormat="1" ht="24.95" customHeight="1">
      <c r="A94" s="933" t="s">
        <v>662</v>
      </c>
      <c r="B94" s="954">
        <v>357.7901756544689</v>
      </c>
      <c r="C94" s="954">
        <v>301.92905930130075</v>
      </c>
      <c r="D94" s="1028">
        <v>288.59170808245261</v>
      </c>
      <c r="E94" s="1028">
        <v>286.04973636108275</v>
      </c>
      <c r="F94" s="954"/>
      <c r="G94" s="954"/>
      <c r="H94" s="954"/>
      <c r="I94" s="954"/>
      <c r="J94" s="954"/>
      <c r="K94" s="954"/>
      <c r="L94" s="960"/>
      <c r="M94" s="960"/>
    </row>
    <row r="95" spans="1:13" s="927" customFormat="1" ht="24.95" customHeight="1">
      <c r="A95" s="933" t="s">
        <v>661</v>
      </c>
      <c r="B95" s="954">
        <v>212.09535214180946</v>
      </c>
      <c r="C95" s="954">
        <v>155.78621771436124</v>
      </c>
      <c r="D95" s="1028">
        <v>147.57026521025313</v>
      </c>
      <c r="E95" s="1028">
        <v>149.84698188347133</v>
      </c>
      <c r="F95" s="954"/>
      <c r="G95" s="954"/>
      <c r="H95" s="954"/>
      <c r="I95" s="954"/>
      <c r="J95" s="954"/>
      <c r="K95" s="954"/>
      <c r="L95" s="960"/>
      <c r="M95" s="960"/>
    </row>
    <row r="96" spans="1:13" s="927" customFormat="1" ht="24.95" customHeight="1">
      <c r="A96" s="933" t="s">
        <v>660</v>
      </c>
      <c r="B96" s="954">
        <v>145.69482351265938</v>
      </c>
      <c r="C96" s="954">
        <v>146.14284158693948</v>
      </c>
      <c r="D96" s="1028">
        <v>141.02144287219949</v>
      </c>
      <c r="E96" s="1028">
        <v>136.20275447761139</v>
      </c>
      <c r="F96" s="954"/>
      <c r="G96" s="954"/>
      <c r="H96" s="954"/>
      <c r="I96" s="954"/>
      <c r="J96" s="954"/>
      <c r="K96" s="954"/>
      <c r="L96" s="960"/>
      <c r="M96" s="960"/>
    </row>
    <row r="97" spans="1:13" s="927" customFormat="1" ht="24.95" customHeight="1">
      <c r="A97" s="933" t="s">
        <v>659</v>
      </c>
      <c r="B97" s="1008" t="s">
        <v>541</v>
      </c>
      <c r="C97" s="929">
        <v>-11.742653268804958</v>
      </c>
      <c r="D97" s="1027">
        <v>-4.4173791186950808</v>
      </c>
      <c r="E97" s="1027">
        <v>-0.880819389531311</v>
      </c>
      <c r="F97" s="954"/>
      <c r="G97" s="954"/>
      <c r="H97" s="960"/>
      <c r="I97" s="960"/>
      <c r="J97" s="954"/>
      <c r="K97" s="954"/>
      <c r="L97" s="960"/>
      <c r="M97" s="960"/>
    </row>
    <row r="98" spans="1:13" s="927" customFormat="1" ht="24.95" customHeight="1">
      <c r="A98" s="933" t="s">
        <v>658</v>
      </c>
      <c r="B98" s="1008" t="s">
        <v>541</v>
      </c>
      <c r="C98" s="929">
        <v>-20.070004404844909</v>
      </c>
      <c r="D98" s="1027">
        <v>-5.2738635192827559</v>
      </c>
      <c r="E98" s="1027">
        <v>1.5428017764787683</v>
      </c>
      <c r="F98" s="954"/>
      <c r="G98" s="954"/>
      <c r="H98" s="960"/>
      <c r="I98" s="960"/>
      <c r="J98" s="954"/>
      <c r="K98" s="954"/>
      <c r="L98" s="960"/>
      <c r="M98" s="960"/>
    </row>
    <row r="99" spans="1:13" s="927" customFormat="1" ht="24.95" customHeight="1">
      <c r="A99" s="930" t="s">
        <v>657</v>
      </c>
      <c r="B99" s="1026" t="s">
        <v>541</v>
      </c>
      <c r="C99" s="1017">
        <v>-0.71645349552707671</v>
      </c>
      <c r="D99" s="1025">
        <v>-3.5043787702001907</v>
      </c>
      <c r="E99" s="1025">
        <v>-3.4169898537735293</v>
      </c>
      <c r="F99" s="954"/>
      <c r="G99" s="954"/>
      <c r="H99" s="960"/>
      <c r="I99" s="960"/>
      <c r="J99" s="954"/>
      <c r="L99" s="960"/>
      <c r="M99" s="960"/>
    </row>
    <row r="100" spans="1:13" s="923" customFormat="1" ht="15" customHeight="1">
      <c r="A100" s="925" t="s">
        <v>73</v>
      </c>
      <c r="F100" s="950"/>
      <c r="G100" s="950"/>
      <c r="H100" s="958"/>
      <c r="I100" s="958"/>
      <c r="J100" s="950"/>
      <c r="K100" s="958"/>
      <c r="L100" s="958"/>
      <c r="M100" s="958"/>
    </row>
    <row r="101" spans="1:13" s="923" customFormat="1" ht="15" customHeight="1">
      <c r="A101" s="925" t="s">
        <v>601</v>
      </c>
      <c r="B101" s="946"/>
      <c r="C101" s="946"/>
      <c r="D101" s="946"/>
      <c r="E101" s="945"/>
    </row>
    <row r="102" spans="1:13" s="923" customFormat="1" ht="15" customHeight="1">
      <c r="A102" s="925"/>
      <c r="B102" s="946"/>
      <c r="C102" s="946"/>
      <c r="D102" s="946"/>
      <c r="E102" s="945"/>
    </row>
    <row r="103" spans="1:13" s="940" customFormat="1" ht="20.100000000000001" customHeight="1">
      <c r="A103" s="2368" t="s">
        <v>656</v>
      </c>
      <c r="B103" s="2368"/>
      <c r="C103" s="2368"/>
      <c r="D103" s="2368"/>
      <c r="E103" s="2368"/>
      <c r="F103" s="1024"/>
      <c r="G103" s="1024"/>
      <c r="H103" s="1024"/>
    </row>
    <row r="104" spans="1:13" s="923" customFormat="1" ht="15" customHeight="1">
      <c r="A104" s="1023" t="s">
        <v>151</v>
      </c>
      <c r="B104" s="925"/>
      <c r="C104" s="925"/>
      <c r="D104" s="925"/>
      <c r="E104" s="925"/>
      <c r="F104" s="1022"/>
      <c r="G104" s="1022"/>
    </row>
    <row r="105" spans="1:13" s="927" customFormat="1" ht="26.1" customHeight="1">
      <c r="A105" s="939" t="s">
        <v>621</v>
      </c>
      <c r="B105" s="938">
        <v>2005</v>
      </c>
      <c r="C105" s="938">
        <v>2009</v>
      </c>
      <c r="D105" s="937" t="s">
        <v>620</v>
      </c>
      <c r="E105" s="937" t="s">
        <v>619</v>
      </c>
      <c r="F105" s="982"/>
      <c r="G105" s="982"/>
      <c r="H105" s="982"/>
    </row>
    <row r="106" spans="1:13" s="927" customFormat="1" ht="26.1" customHeight="1">
      <c r="A106" s="936" t="s">
        <v>8</v>
      </c>
      <c r="B106" s="956">
        <v>31.701756456297204</v>
      </c>
      <c r="C106" s="956">
        <v>-24.086524388530901</v>
      </c>
      <c r="D106" s="955">
        <v>15.87960084700779</v>
      </c>
      <c r="E106" s="955">
        <v>29.9</v>
      </c>
    </row>
    <row r="107" spans="1:13" s="927" customFormat="1" ht="26.1" customHeight="1">
      <c r="A107" s="931" t="s">
        <v>618</v>
      </c>
      <c r="B107" s="954">
        <v>-2.5589755189624808</v>
      </c>
      <c r="C107" s="954">
        <v>3.5000000000019904</v>
      </c>
      <c r="D107" s="953">
        <v>2.0580889206743613</v>
      </c>
      <c r="E107" s="953">
        <v>0.89999999999999991</v>
      </c>
      <c r="F107" s="932"/>
      <c r="G107" s="932"/>
      <c r="H107" s="932"/>
      <c r="I107" s="932"/>
      <c r="J107" s="932"/>
      <c r="K107" s="932"/>
      <c r="L107" s="932"/>
      <c r="M107" s="932"/>
    </row>
    <row r="108" spans="1:13" s="927" customFormat="1" ht="26.1" customHeight="1">
      <c r="A108" s="931" t="s">
        <v>617</v>
      </c>
      <c r="B108" s="954">
        <v>45.905059961306335</v>
      </c>
      <c r="C108" s="954">
        <v>-42.097549194191039</v>
      </c>
      <c r="D108" s="953">
        <v>28.876374078653999</v>
      </c>
      <c r="E108" s="953">
        <v>53.2</v>
      </c>
      <c r="F108" s="932"/>
      <c r="G108" s="932"/>
      <c r="H108" s="932"/>
      <c r="I108" s="932"/>
      <c r="J108" s="932"/>
      <c r="K108" s="932"/>
      <c r="L108" s="932"/>
      <c r="M108" s="932"/>
    </row>
    <row r="109" spans="1:13" s="927" customFormat="1" ht="26.1" customHeight="1">
      <c r="A109" s="931" t="s">
        <v>616</v>
      </c>
      <c r="B109" s="954">
        <v>23.103486692443287</v>
      </c>
      <c r="C109" s="954">
        <v>-23.335844531062435</v>
      </c>
      <c r="D109" s="953">
        <v>11.11527805195025</v>
      </c>
      <c r="E109" s="953">
        <v>21.5</v>
      </c>
      <c r="F109" s="932"/>
      <c r="G109" s="932"/>
      <c r="H109" s="932"/>
      <c r="I109" s="932"/>
      <c r="J109" s="932"/>
      <c r="K109" s="932"/>
      <c r="L109" s="932"/>
      <c r="M109" s="932"/>
    </row>
    <row r="110" spans="1:13" s="927" customFormat="1" ht="26.1" customHeight="1">
      <c r="A110" s="931" t="s">
        <v>615</v>
      </c>
      <c r="B110" s="954">
        <v>31.405867127211273</v>
      </c>
      <c r="C110" s="954">
        <v>4.3651815910327185</v>
      </c>
      <c r="D110" s="953">
        <v>-0.52330938261636595</v>
      </c>
      <c r="E110" s="953">
        <v>10.5</v>
      </c>
      <c r="F110" s="932"/>
      <c r="G110" s="932"/>
      <c r="H110" s="932"/>
      <c r="I110" s="932"/>
      <c r="J110" s="932"/>
      <c r="K110" s="932"/>
      <c r="L110" s="932"/>
      <c r="M110" s="932"/>
    </row>
    <row r="111" spans="1:13" s="927" customFormat="1" ht="26.1" customHeight="1">
      <c r="A111" s="931" t="s">
        <v>614</v>
      </c>
      <c r="B111" s="954">
        <v>25.551961915800312</v>
      </c>
      <c r="C111" s="954">
        <v>20.798851965414535</v>
      </c>
      <c r="D111" s="953">
        <v>2.0365652842633697</v>
      </c>
      <c r="E111" s="953">
        <v>0.2</v>
      </c>
      <c r="F111" s="932"/>
      <c r="G111" s="932"/>
      <c r="H111" s="932"/>
      <c r="I111" s="932"/>
      <c r="J111" s="932"/>
      <c r="K111" s="932"/>
      <c r="L111" s="932"/>
      <c r="M111" s="932"/>
    </row>
    <row r="112" spans="1:13" s="927" customFormat="1" ht="26.1" customHeight="1">
      <c r="A112" s="931" t="s">
        <v>613</v>
      </c>
      <c r="B112" s="954">
        <v>12.524940389514082</v>
      </c>
      <c r="C112" s="954">
        <v>-13.001492422478943</v>
      </c>
      <c r="D112" s="953">
        <v>5.5760545871012646</v>
      </c>
      <c r="E112" s="953">
        <v>4.2</v>
      </c>
      <c r="F112" s="932"/>
      <c r="G112" s="932"/>
      <c r="H112" s="932"/>
      <c r="I112" s="932"/>
      <c r="J112" s="932"/>
      <c r="K112" s="932"/>
      <c r="L112" s="932"/>
      <c r="M112" s="932"/>
    </row>
    <row r="113" spans="1:13" s="927" customFormat="1" ht="26.1" customHeight="1">
      <c r="A113" s="931" t="s">
        <v>612</v>
      </c>
      <c r="B113" s="954">
        <v>9.5301634225141605</v>
      </c>
      <c r="C113" s="954">
        <v>-7.9787188638151481</v>
      </c>
      <c r="D113" s="953">
        <v>9.3309845977300974</v>
      </c>
      <c r="E113" s="953">
        <v>22.400000000000002</v>
      </c>
      <c r="F113" s="932"/>
      <c r="G113" s="932"/>
      <c r="H113" s="932"/>
      <c r="I113" s="932"/>
      <c r="J113" s="932"/>
      <c r="K113" s="932"/>
      <c r="L113" s="932"/>
      <c r="M113" s="932"/>
    </row>
    <row r="114" spans="1:13" s="927" customFormat="1" ht="26.1" customHeight="1">
      <c r="A114" s="931" t="s">
        <v>611</v>
      </c>
      <c r="B114" s="954">
        <v>21.805175220278805</v>
      </c>
      <c r="C114" s="954">
        <v>-7.0889444049750061</v>
      </c>
      <c r="D114" s="953">
        <v>4.6000000000000041</v>
      </c>
      <c r="E114" s="953">
        <v>3.5000000000000004</v>
      </c>
      <c r="J114" s="932"/>
      <c r="K114" s="932"/>
      <c r="L114" s="932"/>
      <c r="M114" s="932"/>
    </row>
    <row r="115" spans="1:13" s="927" customFormat="1" ht="26.1" customHeight="1">
      <c r="A115" s="931" t="s">
        <v>610</v>
      </c>
      <c r="B115" s="954">
        <v>23.617694050648286</v>
      </c>
      <c r="C115" s="954">
        <v>3.2709571179761143</v>
      </c>
      <c r="D115" s="953">
        <v>-4.7509511108085878</v>
      </c>
      <c r="E115" s="953">
        <v>0.2</v>
      </c>
      <c r="J115" s="932"/>
      <c r="K115" s="932"/>
      <c r="L115" s="932"/>
      <c r="M115" s="932"/>
    </row>
    <row r="116" spans="1:13" s="927" customFormat="1" ht="26.1" customHeight="1">
      <c r="A116" s="931" t="s">
        <v>609</v>
      </c>
      <c r="B116" s="954">
        <v>17.628806802445162</v>
      </c>
      <c r="C116" s="954">
        <v>1.9564746256134358</v>
      </c>
      <c r="D116" s="953">
        <v>14.405964206225885</v>
      </c>
      <c r="E116" s="953">
        <v>13.600000000000001</v>
      </c>
      <c r="J116" s="932"/>
      <c r="K116" s="932"/>
      <c r="L116" s="932"/>
      <c r="M116" s="932"/>
    </row>
    <row r="117" spans="1:13" s="927" customFormat="1" ht="26.1" customHeight="1">
      <c r="A117" s="931" t="s">
        <v>608</v>
      </c>
      <c r="B117" s="954">
        <v>12.32702752116046</v>
      </c>
      <c r="C117" s="954">
        <v>11.615475201498192</v>
      </c>
      <c r="D117" s="953">
        <v>6.5399999999999903</v>
      </c>
      <c r="E117" s="953">
        <v>11</v>
      </c>
      <c r="J117" s="932"/>
      <c r="K117" s="932"/>
      <c r="L117" s="932"/>
      <c r="M117" s="932"/>
    </row>
    <row r="118" spans="1:13" s="927" customFormat="1" ht="26.1" customHeight="1">
      <c r="A118" s="931" t="s">
        <v>607</v>
      </c>
      <c r="B118" s="954">
        <v>24.672479858291261</v>
      </c>
      <c r="C118" s="954">
        <v>-4.0166144247989362</v>
      </c>
      <c r="D118" s="953">
        <v>5.9331921982700431</v>
      </c>
      <c r="E118" s="953">
        <v>2.1</v>
      </c>
      <c r="J118" s="932"/>
      <c r="K118" s="932"/>
      <c r="L118" s="932"/>
      <c r="M118" s="932"/>
    </row>
    <row r="119" spans="1:13" s="927" customFormat="1" ht="26.1" customHeight="1">
      <c r="A119" s="931" t="s">
        <v>606</v>
      </c>
      <c r="B119" s="954">
        <v>18.483224155384836</v>
      </c>
      <c r="C119" s="954">
        <v>17.520447402513216</v>
      </c>
      <c r="D119" s="953">
        <v>6.9729399194522035</v>
      </c>
      <c r="E119" s="953">
        <v>5.0999999999999996</v>
      </c>
      <c r="J119" s="932"/>
      <c r="K119" s="932"/>
      <c r="L119" s="932"/>
      <c r="M119" s="932"/>
    </row>
    <row r="120" spans="1:13" s="927" customFormat="1" ht="26.1" customHeight="1">
      <c r="A120" s="931" t="s">
        <v>605</v>
      </c>
      <c r="B120" s="954">
        <v>2.7742169712645426</v>
      </c>
      <c r="C120" s="954">
        <v>10.21612202812403</v>
      </c>
      <c r="D120" s="953">
        <v>12.999999999999989</v>
      </c>
      <c r="E120" s="953">
        <v>9.3000000000000007</v>
      </c>
      <c r="F120" s="932"/>
      <c r="G120" s="932"/>
      <c r="H120" s="932"/>
      <c r="I120" s="932"/>
      <c r="J120" s="932"/>
      <c r="K120" s="932"/>
      <c r="L120" s="932"/>
      <c r="M120" s="932"/>
    </row>
    <row r="121" spans="1:13" s="927" customFormat="1" ht="26.1" customHeight="1">
      <c r="A121" s="931" t="s">
        <v>581</v>
      </c>
      <c r="B121" s="954">
        <v>10.150750548433018</v>
      </c>
      <c r="C121" s="954">
        <v>3.7430119632769765</v>
      </c>
      <c r="D121" s="953">
        <v>19.00369256060106</v>
      </c>
      <c r="E121" s="953">
        <v>10.5</v>
      </c>
      <c r="F121" s="932"/>
      <c r="G121" s="932"/>
      <c r="H121" s="932"/>
      <c r="I121" s="932"/>
      <c r="J121" s="932"/>
      <c r="K121" s="932"/>
      <c r="L121" s="932"/>
      <c r="M121" s="932"/>
    </row>
    <row r="122" spans="1:13" s="927" customFormat="1" ht="26.1" customHeight="1">
      <c r="A122" s="931" t="s">
        <v>604</v>
      </c>
      <c r="B122" s="954">
        <v>-21.316573218978707</v>
      </c>
      <c r="C122" s="954">
        <v>0.13106254541492834</v>
      </c>
      <c r="D122" s="953">
        <v>7.9221482579067803</v>
      </c>
      <c r="E122" s="953">
        <v>9.6</v>
      </c>
      <c r="F122" s="932"/>
      <c r="G122" s="932"/>
      <c r="H122" s="932"/>
      <c r="I122" s="932"/>
      <c r="J122" s="932"/>
      <c r="K122" s="932"/>
      <c r="L122" s="932"/>
      <c r="M122" s="932"/>
    </row>
    <row r="123" spans="1:13" s="927" customFormat="1" ht="26.1" customHeight="1">
      <c r="A123" s="931" t="s">
        <v>603</v>
      </c>
      <c r="B123" s="954">
        <v>46.88632839233906</v>
      </c>
      <c r="C123" s="954">
        <v>30.123448821787726</v>
      </c>
      <c r="D123" s="953">
        <v>6.6625915211342646</v>
      </c>
      <c r="E123" s="953">
        <v>5</v>
      </c>
      <c r="F123" s="932"/>
      <c r="G123" s="932"/>
      <c r="H123" s="932"/>
      <c r="I123" s="932"/>
      <c r="J123" s="932"/>
      <c r="K123" s="932"/>
      <c r="L123" s="932"/>
      <c r="M123" s="932"/>
    </row>
    <row r="124" spans="1:13" s="927" customFormat="1" ht="26.1" customHeight="1">
      <c r="A124" s="931" t="s">
        <v>602</v>
      </c>
      <c r="B124" s="954">
        <v>3.7372880076345982</v>
      </c>
      <c r="C124" s="954">
        <v>14.825962802715065</v>
      </c>
      <c r="D124" s="953">
        <v>9.6400000000000041</v>
      </c>
      <c r="E124" s="953">
        <v>12.9</v>
      </c>
      <c r="F124" s="932"/>
      <c r="G124" s="932"/>
      <c r="H124" s="932"/>
      <c r="I124" s="932"/>
      <c r="J124" s="932"/>
      <c r="K124" s="932"/>
      <c r="L124" s="932"/>
      <c r="M124" s="932"/>
    </row>
    <row r="125" spans="1:13" s="927" customFormat="1" ht="26.1" customHeight="1">
      <c r="A125" s="930" t="s">
        <v>652</v>
      </c>
      <c r="B125" s="954">
        <v>25.839242372407089</v>
      </c>
      <c r="C125" s="954">
        <v>13.92612059889602</v>
      </c>
      <c r="D125" s="953">
        <v>15.12952307351707</v>
      </c>
      <c r="E125" s="953">
        <v>17.100000000000001</v>
      </c>
      <c r="F125" s="932"/>
      <c r="G125" s="932"/>
      <c r="H125" s="932"/>
      <c r="I125" s="932"/>
      <c r="J125" s="932"/>
      <c r="K125" s="932"/>
      <c r="L125" s="932"/>
      <c r="M125" s="932"/>
    </row>
    <row r="126" spans="1:13" s="923" customFormat="1" ht="15" customHeight="1">
      <c r="A126" s="925" t="s">
        <v>73</v>
      </c>
      <c r="B126" s="1019"/>
      <c r="C126" s="1019"/>
      <c r="D126" s="1019"/>
      <c r="E126" s="1019"/>
      <c r="F126" s="944"/>
      <c r="G126" s="944"/>
      <c r="H126" s="944"/>
      <c r="I126" s="944"/>
      <c r="J126" s="944"/>
      <c r="K126" s="944"/>
      <c r="L126" s="944"/>
      <c r="M126" s="944"/>
    </row>
    <row r="127" spans="1:13" s="923" customFormat="1" ht="15" customHeight="1">
      <c r="A127" s="925" t="s">
        <v>601</v>
      </c>
      <c r="B127" s="950"/>
      <c r="C127" s="950"/>
      <c r="D127" s="950"/>
      <c r="E127" s="950"/>
      <c r="F127" s="925"/>
      <c r="G127" s="925"/>
      <c r="H127" s="925"/>
    </row>
    <row r="128" spans="1:13" s="923" customFormat="1" ht="15" customHeight="1">
      <c r="A128" s="925"/>
      <c r="B128" s="925"/>
      <c r="C128" s="925"/>
      <c r="D128" s="925"/>
      <c r="E128" s="925"/>
      <c r="F128" s="925"/>
      <c r="G128" s="925"/>
      <c r="H128" s="925"/>
    </row>
    <row r="129" spans="1:13" s="940" customFormat="1" ht="20.100000000000001" customHeight="1">
      <c r="A129" s="2368" t="s">
        <v>655</v>
      </c>
      <c r="B129" s="2368"/>
      <c r="C129" s="2368"/>
      <c r="D129" s="2368"/>
      <c r="E129" s="2368"/>
      <c r="F129" s="1024"/>
      <c r="G129" s="1024"/>
      <c r="H129" s="1024"/>
    </row>
    <row r="130" spans="1:13" s="923" customFormat="1" ht="15" customHeight="1">
      <c r="A130" s="1023" t="s">
        <v>151</v>
      </c>
      <c r="B130" s="925"/>
      <c r="C130" s="925"/>
      <c r="D130" s="925"/>
      <c r="E130" s="925"/>
      <c r="F130" s="1022"/>
      <c r="G130" s="1022"/>
    </row>
    <row r="131" spans="1:13" s="927" customFormat="1" ht="26.1" customHeight="1">
      <c r="A131" s="939" t="s">
        <v>621</v>
      </c>
      <c r="B131" s="938"/>
      <c r="C131" s="938">
        <v>2009</v>
      </c>
      <c r="D131" s="937" t="s">
        <v>620</v>
      </c>
      <c r="E131" s="937" t="s">
        <v>619</v>
      </c>
      <c r="F131" s="982"/>
      <c r="G131" s="982"/>
      <c r="H131" s="982"/>
    </row>
    <row r="132" spans="1:13" s="927" customFormat="1" ht="26.1" customHeight="1">
      <c r="A132" s="936" t="s">
        <v>8</v>
      </c>
      <c r="B132" s="1021"/>
      <c r="C132" s="956">
        <v>-4.9307908369645936</v>
      </c>
      <c r="D132" s="955">
        <v>2.9598683496909528</v>
      </c>
      <c r="E132" s="955">
        <v>6.828648351991129</v>
      </c>
      <c r="F132" s="932"/>
      <c r="G132" s="932"/>
      <c r="H132" s="960"/>
      <c r="I132" s="960"/>
    </row>
    <row r="133" spans="1:13" s="927" customFormat="1" ht="26.1" customHeight="1">
      <c r="A133" s="931" t="s">
        <v>618</v>
      </c>
      <c r="B133" s="1020"/>
      <c r="C133" s="954">
        <v>-5.9710400763340798</v>
      </c>
      <c r="D133" s="953">
        <v>3.339977960257734</v>
      </c>
      <c r="E133" s="953">
        <v>-0.18228984778460022</v>
      </c>
      <c r="F133" s="932"/>
      <c r="G133" s="932"/>
      <c r="H133" s="960"/>
      <c r="I133" s="960"/>
      <c r="J133" s="932"/>
      <c r="K133" s="932"/>
      <c r="L133" s="932"/>
      <c r="M133" s="932"/>
    </row>
    <row r="134" spans="1:13" s="927" customFormat="1" ht="26.1" customHeight="1">
      <c r="A134" s="931" t="s">
        <v>617</v>
      </c>
      <c r="B134" s="1020"/>
      <c r="C134" s="954">
        <v>-13.900862068965502</v>
      </c>
      <c r="D134" s="953">
        <v>2.0372788630772742</v>
      </c>
      <c r="E134" s="953">
        <v>9.4407782312688759</v>
      </c>
      <c r="F134" s="932"/>
      <c r="G134" s="932"/>
      <c r="H134" s="960"/>
      <c r="I134" s="960"/>
      <c r="J134" s="932"/>
      <c r="K134" s="932"/>
      <c r="L134" s="932"/>
      <c r="M134" s="932"/>
    </row>
    <row r="135" spans="1:13" s="927" customFormat="1" ht="26.1" customHeight="1">
      <c r="A135" s="931" t="s">
        <v>616</v>
      </c>
      <c r="B135" s="1020"/>
      <c r="C135" s="954">
        <v>-7.9898425837604536</v>
      </c>
      <c r="D135" s="953">
        <v>0.67337992479330477</v>
      </c>
      <c r="E135" s="953">
        <v>9.8356128575243229</v>
      </c>
      <c r="F135" s="932"/>
      <c r="G135" s="932"/>
      <c r="H135" s="960"/>
      <c r="I135" s="960"/>
      <c r="J135" s="932"/>
      <c r="K135" s="932"/>
      <c r="L135" s="932"/>
      <c r="M135" s="932"/>
    </row>
    <row r="136" spans="1:13" s="927" customFormat="1" ht="26.1" customHeight="1">
      <c r="A136" s="931" t="s">
        <v>615</v>
      </c>
      <c r="B136" s="1020"/>
      <c r="C136" s="954">
        <v>10.054193423452883</v>
      </c>
      <c r="D136" s="953">
        <v>-0.63624936836278456</v>
      </c>
      <c r="E136" s="953">
        <v>5.9839924574319303</v>
      </c>
      <c r="F136" s="932"/>
      <c r="G136" s="932"/>
      <c r="H136" s="960"/>
      <c r="I136" s="960"/>
      <c r="J136" s="932"/>
      <c r="K136" s="932"/>
      <c r="L136" s="932"/>
      <c r="M136" s="932"/>
    </row>
    <row r="137" spans="1:13" s="927" customFormat="1" ht="26.1" customHeight="1">
      <c r="A137" s="931" t="s">
        <v>614</v>
      </c>
      <c r="B137" s="1020"/>
      <c r="C137" s="954">
        <v>32.251184490280707</v>
      </c>
      <c r="D137" s="953">
        <v>7.2379079384387035</v>
      </c>
      <c r="E137" s="953">
        <v>0.83992390659859417</v>
      </c>
      <c r="F137" s="932"/>
      <c r="G137" s="932"/>
      <c r="H137" s="960"/>
      <c r="I137" s="960"/>
      <c r="J137" s="932"/>
      <c r="K137" s="932"/>
      <c r="L137" s="932"/>
      <c r="M137" s="932"/>
    </row>
    <row r="138" spans="1:13" s="927" customFormat="1" ht="26.1" customHeight="1">
      <c r="A138" s="931" t="s">
        <v>613</v>
      </c>
      <c r="B138" s="1020"/>
      <c r="C138" s="954">
        <v>-9.7887735478150777</v>
      </c>
      <c r="D138" s="953">
        <v>4.3092296603834068</v>
      </c>
      <c r="E138" s="953">
        <v>3.5430359874758066</v>
      </c>
      <c r="F138" s="932"/>
      <c r="G138" s="932"/>
      <c r="H138" s="960"/>
      <c r="I138" s="960"/>
      <c r="J138" s="932"/>
      <c r="K138" s="932"/>
      <c r="L138" s="932"/>
      <c r="M138" s="932"/>
    </row>
    <row r="139" spans="1:13" s="927" customFormat="1" ht="26.1" customHeight="1">
      <c r="A139" s="931" t="s">
        <v>612</v>
      </c>
      <c r="B139" s="1020"/>
      <c r="C139" s="954">
        <v>0.86287343734092747</v>
      </c>
      <c r="D139" s="953">
        <v>0.89788405052713127</v>
      </c>
      <c r="E139" s="953">
        <v>12.468595585744335</v>
      </c>
      <c r="F139" s="932"/>
      <c r="G139" s="932"/>
      <c r="H139" s="960"/>
      <c r="I139" s="960"/>
      <c r="J139" s="932"/>
      <c r="K139" s="932"/>
      <c r="L139" s="932"/>
      <c r="M139" s="932"/>
    </row>
    <row r="140" spans="1:13" s="927" customFormat="1" ht="26.1" customHeight="1">
      <c r="A140" s="931" t="s">
        <v>611</v>
      </c>
      <c r="B140" s="1020"/>
      <c r="C140" s="954">
        <v>-5.82305633700686</v>
      </c>
      <c r="D140" s="953">
        <v>10.765589635294415</v>
      </c>
      <c r="E140" s="953">
        <v>11.448737869288838</v>
      </c>
      <c r="F140" s="932"/>
      <c r="G140" s="932"/>
      <c r="H140" s="960"/>
      <c r="I140" s="960"/>
      <c r="J140" s="932"/>
      <c r="K140" s="932"/>
      <c r="L140" s="932"/>
      <c r="M140" s="932"/>
    </row>
    <row r="141" spans="1:13" s="927" customFormat="1" ht="26.1" customHeight="1">
      <c r="A141" s="931" t="s">
        <v>610</v>
      </c>
      <c r="B141" s="1020"/>
      <c r="C141" s="954">
        <v>2.6198811001412414</v>
      </c>
      <c r="D141" s="953">
        <v>-1.7406802708720415</v>
      </c>
      <c r="E141" s="953">
        <v>-3.2879134347064576</v>
      </c>
      <c r="F141" s="932"/>
      <c r="G141" s="932"/>
      <c r="H141" s="960"/>
      <c r="I141" s="960"/>
      <c r="J141" s="932"/>
      <c r="K141" s="932"/>
      <c r="L141" s="932"/>
      <c r="M141" s="932"/>
    </row>
    <row r="142" spans="1:13" s="927" customFormat="1" ht="26.1" customHeight="1">
      <c r="A142" s="931" t="s">
        <v>609</v>
      </c>
      <c r="B142" s="1020"/>
      <c r="C142" s="954">
        <v>7.5965549965584023</v>
      </c>
      <c r="D142" s="953">
        <v>12.828991856446859</v>
      </c>
      <c r="E142" s="953">
        <v>10.518830451745975</v>
      </c>
      <c r="F142" s="932"/>
      <c r="G142" s="932"/>
      <c r="H142" s="960"/>
      <c r="I142" s="960"/>
      <c r="J142" s="932"/>
      <c r="K142" s="932"/>
      <c r="L142" s="932"/>
      <c r="M142" s="932"/>
    </row>
    <row r="143" spans="1:13" s="927" customFormat="1" ht="26.1" customHeight="1">
      <c r="A143" s="931" t="s">
        <v>608</v>
      </c>
      <c r="B143" s="1020"/>
      <c r="C143" s="954">
        <v>7.3422405839451255</v>
      </c>
      <c r="D143" s="953">
        <v>0.18056597441924449</v>
      </c>
      <c r="E143" s="953">
        <v>10.861653371732793</v>
      </c>
      <c r="F143" s="932"/>
      <c r="G143" s="932"/>
      <c r="H143" s="960"/>
      <c r="I143" s="960"/>
      <c r="J143" s="932"/>
      <c r="K143" s="932"/>
      <c r="L143" s="932"/>
      <c r="M143" s="932"/>
    </row>
    <row r="144" spans="1:13" s="927" customFormat="1" ht="26.1" customHeight="1">
      <c r="A144" s="931" t="s">
        <v>607</v>
      </c>
      <c r="B144" s="1020"/>
      <c r="C144" s="954">
        <v>-4.763425489840234</v>
      </c>
      <c r="D144" s="953">
        <v>2.8124956602003426</v>
      </c>
      <c r="E144" s="953">
        <v>0.14508243284461209</v>
      </c>
      <c r="F144" s="932"/>
      <c r="G144" s="932"/>
      <c r="H144" s="960"/>
      <c r="I144" s="960"/>
      <c r="J144" s="932"/>
      <c r="K144" s="932"/>
      <c r="L144" s="932"/>
      <c r="M144" s="932"/>
    </row>
    <row r="145" spans="1:13" s="927" customFormat="1" ht="26.1" customHeight="1">
      <c r="A145" s="931" t="s">
        <v>606</v>
      </c>
      <c r="B145" s="1020"/>
      <c r="C145" s="954">
        <v>16.606064460477498</v>
      </c>
      <c r="D145" s="953">
        <v>3.8216133489382242</v>
      </c>
      <c r="E145" s="953">
        <v>3.1473158568039228</v>
      </c>
      <c r="F145" s="932"/>
      <c r="G145" s="932"/>
      <c r="H145" s="960"/>
      <c r="I145" s="960"/>
      <c r="J145" s="932"/>
      <c r="K145" s="932"/>
      <c r="L145" s="932"/>
      <c r="M145" s="932"/>
    </row>
    <row r="146" spans="1:13" s="927" customFormat="1" ht="26.1" customHeight="1">
      <c r="A146" s="931" t="s">
        <v>605</v>
      </c>
      <c r="B146" s="1020"/>
      <c r="C146" s="954">
        <v>9.5787588395178425</v>
      </c>
      <c r="D146" s="953">
        <v>10.506998206255336</v>
      </c>
      <c r="E146" s="953">
        <v>7.7358378232118108</v>
      </c>
      <c r="F146" s="932"/>
      <c r="G146" s="932"/>
      <c r="H146" s="960"/>
      <c r="I146" s="960"/>
      <c r="J146" s="932"/>
      <c r="K146" s="932"/>
      <c r="L146" s="932"/>
      <c r="M146" s="932"/>
    </row>
    <row r="147" spans="1:13" s="927" customFormat="1" ht="26.1" customHeight="1">
      <c r="A147" s="931" t="s">
        <v>581</v>
      </c>
      <c r="B147" s="1020"/>
      <c r="C147" s="954">
        <v>7.995320114982607</v>
      </c>
      <c r="D147" s="953">
        <v>4.5020160422436284</v>
      </c>
      <c r="E147" s="953">
        <v>5.205723034251708</v>
      </c>
      <c r="F147" s="932"/>
      <c r="G147" s="932"/>
      <c r="H147" s="960"/>
      <c r="I147" s="960"/>
      <c r="J147" s="932"/>
      <c r="K147" s="932"/>
      <c r="L147" s="932"/>
      <c r="M147" s="932"/>
    </row>
    <row r="148" spans="1:13" s="927" customFormat="1" ht="26.1" customHeight="1">
      <c r="A148" s="931" t="s">
        <v>604</v>
      </c>
      <c r="B148" s="1020"/>
      <c r="C148" s="954">
        <v>-1.1629171010526407</v>
      </c>
      <c r="D148" s="953">
        <v>7.34178494989981</v>
      </c>
      <c r="E148" s="953">
        <v>7.4764977405894051</v>
      </c>
      <c r="F148" s="932"/>
      <c r="G148" s="932"/>
      <c r="H148" s="960"/>
      <c r="I148" s="960"/>
      <c r="J148" s="932"/>
      <c r="K148" s="932"/>
      <c r="L148" s="932"/>
      <c r="M148" s="932"/>
    </row>
    <row r="149" spans="1:13" s="927" customFormat="1" ht="26.1" customHeight="1">
      <c r="A149" s="931" t="s">
        <v>603</v>
      </c>
      <c r="B149" s="1020"/>
      <c r="C149" s="954">
        <v>32.460775359009489</v>
      </c>
      <c r="D149" s="953">
        <v>4.2552569643780069</v>
      </c>
      <c r="E149" s="953">
        <v>3.3716387578220486</v>
      </c>
      <c r="F149" s="932"/>
      <c r="G149" s="932"/>
      <c r="H149" s="960"/>
      <c r="I149" s="960"/>
      <c r="J149" s="932"/>
      <c r="K149" s="932"/>
      <c r="L149" s="932"/>
      <c r="M149" s="932"/>
    </row>
    <row r="150" spans="1:13" s="927" customFormat="1" ht="26.1" customHeight="1">
      <c r="A150" s="933" t="s">
        <v>602</v>
      </c>
      <c r="B150" s="1020"/>
      <c r="C150" s="954">
        <v>13.932544644341149</v>
      </c>
      <c r="D150" s="953">
        <v>6.4101042389662632</v>
      </c>
      <c r="E150" s="953">
        <v>10.813033361676982</v>
      </c>
      <c r="F150" s="932"/>
      <c r="G150" s="932"/>
      <c r="H150" s="960"/>
      <c r="I150" s="960"/>
      <c r="J150" s="932"/>
      <c r="K150" s="932"/>
      <c r="L150" s="932"/>
      <c r="M150" s="932"/>
    </row>
    <row r="151" spans="1:13" s="927" customFormat="1" ht="26.1" customHeight="1">
      <c r="A151" s="930" t="s">
        <v>652</v>
      </c>
      <c r="B151" s="1020"/>
      <c r="C151" s="954">
        <v>20.228343963201368</v>
      </c>
      <c r="D151" s="953">
        <v>13.542577184901393</v>
      </c>
      <c r="E151" s="953">
        <v>13.873114168323198</v>
      </c>
      <c r="F151" s="932"/>
      <c r="G151" s="932"/>
      <c r="H151" s="960"/>
      <c r="I151" s="960"/>
      <c r="J151" s="932"/>
      <c r="K151" s="932"/>
      <c r="L151" s="932"/>
      <c r="M151" s="932"/>
    </row>
    <row r="152" spans="1:13" s="923" customFormat="1" ht="15" customHeight="1">
      <c r="A152" s="925" t="s">
        <v>73</v>
      </c>
      <c r="B152" s="1019"/>
      <c r="C152" s="1019"/>
      <c r="D152" s="1019"/>
      <c r="E152" s="1019"/>
      <c r="F152" s="944"/>
      <c r="G152" s="944"/>
      <c r="H152" s="944"/>
      <c r="I152" s="944"/>
      <c r="J152" s="944"/>
      <c r="K152" s="944"/>
      <c r="L152" s="944"/>
      <c r="M152" s="944"/>
    </row>
    <row r="153" spans="1:13" s="923" customFormat="1" ht="15" customHeight="1">
      <c r="A153" s="925" t="s">
        <v>601</v>
      </c>
      <c r="B153" s="950"/>
      <c r="C153" s="950"/>
      <c r="D153" s="950"/>
      <c r="E153" s="950"/>
      <c r="F153" s="925"/>
      <c r="G153" s="925"/>
      <c r="H153" s="925"/>
    </row>
    <row r="154" spans="1:13" s="923" customFormat="1" ht="15" customHeight="1">
      <c r="A154" s="925"/>
      <c r="B154" s="950"/>
      <c r="C154" s="950"/>
      <c r="D154" s="950"/>
      <c r="E154" s="950"/>
      <c r="F154" s="925"/>
      <c r="G154" s="925"/>
      <c r="H154" s="925"/>
    </row>
    <row r="155" spans="1:13" s="940" customFormat="1" ht="20.100000000000001" customHeight="1">
      <c r="A155" s="2368" t="s">
        <v>654</v>
      </c>
      <c r="B155" s="2368"/>
      <c r="C155" s="2368"/>
      <c r="D155" s="2368"/>
      <c r="E155" s="2368"/>
    </row>
    <row r="156" spans="1:13" s="940" customFormat="1" ht="15" customHeight="1">
      <c r="A156" s="1015" t="s">
        <v>151</v>
      </c>
      <c r="B156" s="925"/>
      <c r="C156" s="925"/>
      <c r="D156" s="925"/>
      <c r="E156" s="925"/>
    </row>
    <row r="157" spans="1:13" s="927" customFormat="1" ht="26.1" customHeight="1">
      <c r="A157" s="939" t="s">
        <v>621</v>
      </c>
      <c r="B157" s="938">
        <v>2005</v>
      </c>
      <c r="C157" s="938">
        <v>2009</v>
      </c>
      <c r="D157" s="937" t="s">
        <v>620</v>
      </c>
      <c r="E157" s="937" t="s">
        <v>619</v>
      </c>
    </row>
    <row r="158" spans="1:13" s="927" customFormat="1" ht="26.1" customHeight="1">
      <c r="A158" s="936" t="s">
        <v>8</v>
      </c>
      <c r="B158" s="935">
        <v>100</v>
      </c>
      <c r="C158" s="935">
        <v>100</v>
      </c>
      <c r="D158" s="934">
        <v>100</v>
      </c>
      <c r="E158" s="934">
        <v>100</v>
      </c>
      <c r="F158" s="1018"/>
      <c r="G158" s="1018"/>
      <c r="H158" s="1018"/>
    </row>
    <row r="159" spans="1:13" s="927" customFormat="1" ht="26.1" customHeight="1">
      <c r="A159" s="933" t="s">
        <v>618</v>
      </c>
      <c r="B159" s="929">
        <v>1.1996082006669297</v>
      </c>
      <c r="C159" s="929">
        <v>0.8776066916582802</v>
      </c>
      <c r="D159" s="928">
        <v>0.77293036151282524</v>
      </c>
      <c r="E159" s="928">
        <v>0.60006798148282714</v>
      </c>
      <c r="F159" s="932"/>
      <c r="G159" s="932"/>
      <c r="H159" s="932"/>
      <c r="I159" s="932"/>
    </row>
    <row r="160" spans="1:13" s="927" customFormat="1" ht="26.1" customHeight="1">
      <c r="A160" s="933" t="s">
        <v>617</v>
      </c>
      <c r="B160" s="929">
        <v>56.191425840245159</v>
      </c>
      <c r="C160" s="929">
        <v>44.648081015746982</v>
      </c>
      <c r="D160" s="928">
        <v>49.655700820685375</v>
      </c>
      <c r="E160" s="928">
        <v>58.530577158341949</v>
      </c>
      <c r="F160" s="932"/>
      <c r="G160" s="932"/>
      <c r="H160" s="932"/>
      <c r="I160" s="932"/>
    </row>
    <row r="161" spans="1:11" s="927" customFormat="1" ht="26.1" customHeight="1">
      <c r="A161" s="933" t="s">
        <v>616</v>
      </c>
      <c r="B161" s="929">
        <v>7.4547676514956587</v>
      </c>
      <c r="C161" s="929">
        <v>5.6023240248814465</v>
      </c>
      <c r="D161" s="928">
        <v>5.3719877114842269</v>
      </c>
      <c r="E161" s="928">
        <v>5.0244490557993817</v>
      </c>
      <c r="F161" s="932"/>
      <c r="G161" s="932"/>
      <c r="H161" s="932"/>
      <c r="I161" s="932"/>
    </row>
    <row r="162" spans="1:11" s="927" customFormat="1" ht="26.1" customHeight="1">
      <c r="A162" s="931" t="s">
        <v>615</v>
      </c>
      <c r="B162" s="929">
        <v>2.2732086407477041</v>
      </c>
      <c r="C162" s="929">
        <v>2.7419305436868195</v>
      </c>
      <c r="D162" s="928">
        <v>2.3538066613536435</v>
      </c>
      <c r="E162" s="928">
        <v>2.0023362671359846</v>
      </c>
      <c r="F162" s="932"/>
      <c r="G162" s="932"/>
      <c r="H162" s="932"/>
      <c r="I162" s="932"/>
    </row>
    <row r="163" spans="1:11" s="927" customFormat="1" ht="26.1" customHeight="1">
      <c r="A163" s="931" t="s">
        <v>614</v>
      </c>
      <c r="B163" s="929">
        <v>6.8647080407302514</v>
      </c>
      <c r="C163" s="929">
        <v>14.815728696183125</v>
      </c>
      <c r="D163" s="928">
        <v>13.045834273608993</v>
      </c>
      <c r="E163" s="928">
        <v>10.057595491237333</v>
      </c>
      <c r="F163" s="932"/>
      <c r="G163" s="932"/>
      <c r="H163" s="932"/>
      <c r="I163" s="932"/>
    </row>
    <row r="164" spans="1:11" s="927" customFormat="1" ht="26.1" customHeight="1">
      <c r="A164" s="931" t="s">
        <v>613</v>
      </c>
      <c r="B164" s="929">
        <v>5.1151577027517163</v>
      </c>
      <c r="C164" s="929">
        <v>5.2463827308822806</v>
      </c>
      <c r="D164" s="928">
        <v>4.7798955599764259</v>
      </c>
      <c r="E164" s="928">
        <v>3.832707187171041</v>
      </c>
      <c r="F164" s="932"/>
      <c r="G164" s="932"/>
      <c r="H164" s="932"/>
      <c r="I164" s="932"/>
    </row>
    <row r="165" spans="1:11" s="927" customFormat="1" ht="26.1" customHeight="1">
      <c r="A165" s="931" t="s">
        <v>612</v>
      </c>
      <c r="B165" s="929">
        <v>2.2679387425678255</v>
      </c>
      <c r="C165" s="929">
        <v>2.8770728463727089</v>
      </c>
      <c r="D165" s="928">
        <v>2.7144830043781125</v>
      </c>
      <c r="E165" s="928">
        <v>2.5579773522376938</v>
      </c>
    </row>
    <row r="166" spans="1:11" s="927" customFormat="1" ht="26.1" customHeight="1">
      <c r="A166" s="931" t="s">
        <v>611</v>
      </c>
      <c r="B166" s="929">
        <v>0.93930119525650246</v>
      </c>
      <c r="C166" s="929">
        <v>1.1736414658929339</v>
      </c>
      <c r="D166" s="928">
        <v>1.0594004159065142</v>
      </c>
      <c r="E166" s="928">
        <v>0.84357443493795581</v>
      </c>
      <c r="F166" s="932"/>
      <c r="G166" s="932"/>
      <c r="H166" s="932"/>
      <c r="I166" s="932"/>
      <c r="J166" s="932"/>
    </row>
    <row r="167" spans="1:11" s="927" customFormat="1" ht="26.1" customHeight="1">
      <c r="A167" s="931" t="s">
        <v>610</v>
      </c>
      <c r="B167" s="929">
        <v>3.9802866924404205</v>
      </c>
      <c r="C167" s="929">
        <v>4.487537079336235</v>
      </c>
      <c r="D167" s="928">
        <v>3.6886012338451484</v>
      </c>
      <c r="E167" s="928">
        <v>2.8446201804885165</v>
      </c>
      <c r="F167" s="932"/>
      <c r="G167" s="932"/>
      <c r="H167" s="932"/>
      <c r="I167" s="932"/>
      <c r="J167" s="932"/>
      <c r="K167" s="932"/>
    </row>
    <row r="168" spans="1:11" s="927" customFormat="1" ht="26.1" customHeight="1">
      <c r="A168" s="931" t="s">
        <v>609</v>
      </c>
      <c r="B168" s="929">
        <v>4.6912455114433635</v>
      </c>
      <c r="C168" s="929">
        <v>5.6329296926561128</v>
      </c>
      <c r="D168" s="928">
        <v>5.5612959320168622</v>
      </c>
      <c r="E168" s="928">
        <v>4.8636152388431375</v>
      </c>
      <c r="F168" s="932"/>
      <c r="G168" s="932"/>
      <c r="H168" s="932"/>
      <c r="I168" s="932"/>
      <c r="J168" s="932"/>
    </row>
    <row r="169" spans="1:11" s="927" customFormat="1" ht="26.1" customHeight="1">
      <c r="A169" s="931" t="s">
        <v>608</v>
      </c>
      <c r="B169" s="929">
        <v>2.7021510449042667</v>
      </c>
      <c r="C169" s="929">
        <v>4.4515772918124217</v>
      </c>
      <c r="D169" s="928">
        <v>4.0927914939563914</v>
      </c>
      <c r="E169" s="928">
        <v>3.4971891036218188</v>
      </c>
      <c r="F169" s="932"/>
      <c r="G169" s="932"/>
      <c r="H169" s="932"/>
      <c r="I169" s="932"/>
      <c r="J169" s="932"/>
    </row>
    <row r="170" spans="1:11" s="927" customFormat="1" ht="26.1" customHeight="1">
      <c r="A170" s="931" t="s">
        <v>607</v>
      </c>
      <c r="B170" s="929">
        <v>2.6737705184671139</v>
      </c>
      <c r="C170" s="929">
        <v>3.2476978038575801</v>
      </c>
      <c r="D170" s="928">
        <v>2.968934938878228</v>
      </c>
      <c r="E170" s="928">
        <v>2.3317231759966415</v>
      </c>
      <c r="F170" s="932"/>
      <c r="G170" s="932"/>
      <c r="H170" s="932"/>
      <c r="I170" s="1018"/>
      <c r="J170" s="932"/>
    </row>
    <row r="171" spans="1:11" s="927" customFormat="1" ht="26.1" customHeight="1">
      <c r="A171" s="931" t="s">
        <v>606</v>
      </c>
      <c r="B171" s="929">
        <v>1.5278094920209491</v>
      </c>
      <c r="C171" s="929">
        <v>1.8110339811010943</v>
      </c>
      <c r="D171" s="928">
        <v>1.6718354899081116</v>
      </c>
      <c r="E171" s="928">
        <v>1.3523781697358481</v>
      </c>
      <c r="F171" s="932"/>
      <c r="G171" s="932"/>
      <c r="H171" s="932"/>
      <c r="I171" s="932"/>
      <c r="J171" s="932"/>
      <c r="K171" s="932"/>
    </row>
    <row r="172" spans="1:11" s="927" customFormat="1" ht="26.1" customHeight="1">
      <c r="A172" s="931" t="s">
        <v>605</v>
      </c>
      <c r="B172" s="929">
        <v>2.6925395793180047</v>
      </c>
      <c r="C172" s="929">
        <v>3.840479630289463</v>
      </c>
      <c r="D172" s="928">
        <v>3.745043951227204</v>
      </c>
      <c r="E172" s="928">
        <v>3.1493641409961146</v>
      </c>
      <c r="H172" s="932"/>
      <c r="I172" s="932"/>
      <c r="J172" s="932"/>
    </row>
    <row r="173" spans="1:11" s="927" customFormat="1" ht="26.1" customHeight="1">
      <c r="A173" s="931" t="s">
        <v>581</v>
      </c>
      <c r="B173" s="929">
        <v>1.3627496725349681</v>
      </c>
      <c r="C173" s="929">
        <v>1.4008867968737868</v>
      </c>
      <c r="D173" s="928">
        <v>1.438654435024127</v>
      </c>
      <c r="E173" s="928">
        <v>1.2229339973266229</v>
      </c>
    </row>
    <row r="174" spans="1:11" s="927" customFormat="1" ht="26.1" customHeight="1">
      <c r="A174" s="931" t="s">
        <v>604</v>
      </c>
      <c r="B174" s="929">
        <v>0.39118889101239795</v>
      </c>
      <c r="C174" s="929">
        <v>0.69524610116930952</v>
      </c>
      <c r="D174" s="928">
        <v>0.6475035490084996</v>
      </c>
      <c r="E174" s="928">
        <v>0.54619724881559562</v>
      </c>
    </row>
    <row r="175" spans="1:11" s="927" customFormat="1" ht="26.1" customHeight="1">
      <c r="A175" s="931" t="s">
        <v>603</v>
      </c>
      <c r="B175" s="929">
        <v>0.41665427601670268</v>
      </c>
      <c r="C175" s="929">
        <v>0.38627587010685827</v>
      </c>
      <c r="D175" s="928">
        <v>0.35555166782180392</v>
      </c>
      <c r="E175" s="928">
        <v>0.28731160534953903</v>
      </c>
    </row>
    <row r="176" spans="1:11" s="927" customFormat="1" ht="26.1" customHeight="1">
      <c r="A176" s="933" t="s">
        <v>602</v>
      </c>
      <c r="B176" s="929">
        <v>0.23799124000332483</v>
      </c>
      <c r="C176" s="929">
        <v>0.28073996549607105</v>
      </c>
      <c r="D176" s="928">
        <v>0.2656233676333381</v>
      </c>
      <c r="E176" s="928">
        <v>0.23083613929139238</v>
      </c>
    </row>
    <row r="177" spans="1:10" s="927" customFormat="1" ht="26.1" customHeight="1">
      <c r="A177" s="930" t="s">
        <v>652</v>
      </c>
      <c r="B177" s="1017">
        <v>-2.9825029326232384</v>
      </c>
      <c r="C177" s="1017">
        <v>-4.2171722280034869</v>
      </c>
      <c r="D177" s="1016">
        <v>-4.1898748682258669</v>
      </c>
      <c r="E177" s="1016">
        <v>-3.7754539288094109</v>
      </c>
    </row>
    <row r="178" spans="1:10" s="923" customFormat="1" ht="15" customHeight="1">
      <c r="A178" s="925" t="s">
        <v>73</v>
      </c>
      <c r="B178" s="1019"/>
      <c r="C178" s="1019"/>
      <c r="D178" s="1019"/>
      <c r="E178" s="1019"/>
      <c r="G178" s="944"/>
      <c r="H178" s="944"/>
      <c r="I178" s="944"/>
    </row>
    <row r="179" spans="1:10" s="923" customFormat="1" ht="15" customHeight="1">
      <c r="A179" s="925" t="s">
        <v>601</v>
      </c>
      <c r="B179" s="950"/>
      <c r="C179" s="950"/>
      <c r="D179" s="950"/>
      <c r="E179" s="950"/>
    </row>
    <row r="180" spans="1:10" s="923" customFormat="1" ht="15" customHeight="1">
      <c r="G180" s="944"/>
      <c r="H180" s="944"/>
      <c r="I180" s="944"/>
    </row>
    <row r="181" spans="1:10" s="940" customFormat="1" ht="20.100000000000001" customHeight="1">
      <c r="A181" s="2368" t="s">
        <v>653</v>
      </c>
      <c r="B181" s="2368"/>
      <c r="C181" s="2368"/>
      <c r="D181" s="2368"/>
      <c r="E181" s="2368"/>
    </row>
    <row r="182" spans="1:10" s="940" customFormat="1" ht="15" customHeight="1">
      <c r="A182" s="1015" t="s">
        <v>151</v>
      </c>
      <c r="B182" s="925"/>
      <c r="C182" s="925"/>
      <c r="D182" s="925"/>
      <c r="E182" s="925"/>
    </row>
    <row r="183" spans="1:10" s="927" customFormat="1" ht="26.1" customHeight="1">
      <c r="A183" s="939" t="s">
        <v>621</v>
      </c>
      <c r="B183" s="938">
        <v>2005</v>
      </c>
      <c r="C183" s="938">
        <v>2009</v>
      </c>
      <c r="D183" s="937" t="s">
        <v>620</v>
      </c>
      <c r="E183" s="937" t="s">
        <v>619</v>
      </c>
    </row>
    <row r="184" spans="1:10" s="927" customFormat="1" ht="26.1" customHeight="1">
      <c r="A184" s="936" t="s">
        <v>8</v>
      </c>
      <c r="B184" s="935">
        <v>100</v>
      </c>
      <c r="C184" s="935">
        <v>100</v>
      </c>
      <c r="D184" s="934">
        <v>100</v>
      </c>
      <c r="E184" s="934">
        <v>100</v>
      </c>
      <c r="F184" s="1018"/>
      <c r="G184" s="1018"/>
      <c r="H184" s="1018"/>
    </row>
    <row r="185" spans="1:10" s="927" customFormat="1" ht="26.1" customHeight="1">
      <c r="A185" s="933" t="s">
        <v>618</v>
      </c>
      <c r="B185" s="929">
        <v>0.95377074589469923</v>
      </c>
      <c r="C185" s="929">
        <v>0.82864099472110908</v>
      </c>
      <c r="D185" s="928">
        <v>0.83170019060831935</v>
      </c>
      <c r="E185" s="928">
        <v>0.77711746652588065</v>
      </c>
      <c r="F185" s="932"/>
      <c r="G185" s="932"/>
      <c r="H185" s="932"/>
      <c r="I185" s="932"/>
    </row>
    <row r="186" spans="1:10" s="927" customFormat="1" ht="26.1" customHeight="1">
      <c r="A186" s="933" t="s">
        <v>617</v>
      </c>
      <c r="B186" s="929">
        <v>59.27925543339618</v>
      </c>
      <c r="C186" s="929">
        <v>51.59696058235297</v>
      </c>
      <c r="D186" s="928">
        <v>51.134617203932734</v>
      </c>
      <c r="E186" s="928">
        <v>52.384939692556955</v>
      </c>
      <c r="F186" s="932"/>
      <c r="G186" s="932"/>
      <c r="H186" s="932"/>
      <c r="I186" s="932"/>
    </row>
    <row r="187" spans="1:10" s="927" customFormat="1" ht="26.1" customHeight="1">
      <c r="A187" s="933" t="s">
        <v>616</v>
      </c>
      <c r="B187" s="929">
        <v>7.1829232660558668</v>
      </c>
      <c r="C187" s="929">
        <v>5.4703302658733772</v>
      </c>
      <c r="D187" s="928">
        <v>5.3488475266879956</v>
      </c>
      <c r="E187" s="928">
        <v>5.4994044691035286</v>
      </c>
      <c r="F187" s="932"/>
      <c r="G187" s="932"/>
      <c r="H187" s="932"/>
      <c r="I187" s="932"/>
    </row>
    <row r="188" spans="1:10" s="927" customFormat="1" ht="26.1" customHeight="1">
      <c r="A188" s="931" t="s">
        <v>615</v>
      </c>
      <c r="B188" s="929">
        <v>2.1343323903687588</v>
      </c>
      <c r="C188" s="929">
        <v>2.6725563327886914</v>
      </c>
      <c r="D188" s="928">
        <v>2.5792109610930307</v>
      </c>
      <c r="E188" s="928">
        <v>2.5588180629780908</v>
      </c>
      <c r="F188" s="932"/>
      <c r="G188" s="932"/>
      <c r="H188" s="932"/>
      <c r="I188" s="932"/>
    </row>
    <row r="189" spans="1:10" s="927" customFormat="1" ht="26.1" customHeight="1">
      <c r="A189" s="931" t="s">
        <v>614</v>
      </c>
      <c r="B189" s="929">
        <v>7.1448271022679988</v>
      </c>
      <c r="C189" s="929">
        <v>13.76235524831529</v>
      </c>
      <c r="D189" s="928">
        <v>14.334188735774092</v>
      </c>
      <c r="E189" s="928">
        <v>13.530626135188212</v>
      </c>
      <c r="F189" s="932"/>
      <c r="G189" s="932"/>
      <c r="H189" s="932"/>
      <c r="I189" s="932"/>
    </row>
    <row r="190" spans="1:10" s="927" customFormat="1" ht="26.1" customHeight="1">
      <c r="A190" s="931" t="s">
        <v>613</v>
      </c>
      <c r="B190" s="929">
        <v>4.3937292213326904</v>
      </c>
      <c r="C190" s="929">
        <v>4.305126573426751</v>
      </c>
      <c r="D190" s="928">
        <v>4.3615482776201357</v>
      </c>
      <c r="E190" s="928">
        <v>4.2274048884595619</v>
      </c>
      <c r="F190" s="932"/>
      <c r="G190" s="932"/>
      <c r="H190" s="932"/>
      <c r="I190" s="932"/>
    </row>
    <row r="191" spans="1:10" s="927" customFormat="1" ht="26.1" customHeight="1">
      <c r="A191" s="931" t="s">
        <v>612</v>
      </c>
      <c r="B191" s="929">
        <v>2.0285790197099063</v>
      </c>
      <c r="C191" s="929">
        <v>2.4889763205805226</v>
      </c>
      <c r="D191" s="928">
        <v>2.4391294222084641</v>
      </c>
      <c r="E191" s="928">
        <v>2.5679016331253712</v>
      </c>
    </row>
    <row r="192" spans="1:10" s="927" customFormat="1" ht="26.1" customHeight="1">
      <c r="A192" s="931" t="s">
        <v>611</v>
      </c>
      <c r="B192" s="929">
        <v>0.77521826913575564</v>
      </c>
      <c r="C192" s="929">
        <v>0.84739806704639598</v>
      </c>
      <c r="D192" s="928">
        <v>0.9116420607047574</v>
      </c>
      <c r="E192" s="928">
        <v>0.95106845047159216</v>
      </c>
      <c r="F192" s="932"/>
      <c r="G192" s="932"/>
      <c r="H192" s="932"/>
      <c r="I192" s="932"/>
      <c r="J192" s="932"/>
    </row>
    <row r="193" spans="1:11" s="927" customFormat="1" ht="26.1" customHeight="1">
      <c r="A193" s="931" t="s">
        <v>610</v>
      </c>
      <c r="B193" s="929">
        <v>3.4566309393766743</v>
      </c>
      <c r="C193" s="929">
        <v>4.3094201647793273</v>
      </c>
      <c r="D193" s="928">
        <v>4.1126771100759099</v>
      </c>
      <c r="E193" s="928">
        <v>3.7232108691876875</v>
      </c>
      <c r="F193" s="932"/>
      <c r="G193" s="932"/>
      <c r="H193" s="932"/>
      <c r="I193" s="932"/>
      <c r="J193" s="932"/>
      <c r="K193" s="932"/>
    </row>
    <row r="194" spans="1:11" s="927" customFormat="1" ht="26.1" customHeight="1">
      <c r="A194" s="931" t="s">
        <v>609</v>
      </c>
      <c r="B194" s="929">
        <v>4.3605849730257651</v>
      </c>
      <c r="C194" s="929">
        <v>4.9257717339128622</v>
      </c>
      <c r="D194" s="928">
        <v>5.3979270541097062</v>
      </c>
      <c r="E194" s="928">
        <v>5.584387653379161</v>
      </c>
      <c r="F194" s="932"/>
      <c r="G194" s="932"/>
      <c r="H194" s="932"/>
      <c r="I194" s="932"/>
      <c r="J194" s="932"/>
    </row>
    <row r="195" spans="1:11" s="927" customFormat="1" ht="26.1" customHeight="1">
      <c r="A195" s="931" t="s">
        <v>608</v>
      </c>
      <c r="B195" s="929">
        <v>2.8124141486430969</v>
      </c>
      <c r="C195" s="929">
        <v>3.6323956412866396</v>
      </c>
      <c r="D195" s="928">
        <v>3.5343426231974333</v>
      </c>
      <c r="E195" s="928">
        <v>3.6677714530172816</v>
      </c>
      <c r="F195" s="932"/>
      <c r="G195" s="932"/>
      <c r="H195" s="932"/>
      <c r="I195" s="932"/>
      <c r="J195" s="932"/>
    </row>
    <row r="196" spans="1:11" s="927" customFormat="1" ht="26.1" customHeight="1">
      <c r="A196" s="931" t="s">
        <v>607</v>
      </c>
      <c r="B196" s="929">
        <v>2.4984469593188119</v>
      </c>
      <c r="C196" s="929">
        <v>2.7224622577347208</v>
      </c>
      <c r="D196" s="928">
        <v>2.7185654327737918</v>
      </c>
      <c r="E196" s="928">
        <v>2.5484826735537265</v>
      </c>
      <c r="F196" s="932"/>
      <c r="G196" s="932"/>
      <c r="H196" s="932"/>
      <c r="I196" s="1018"/>
      <c r="J196" s="932"/>
    </row>
    <row r="197" spans="1:11" s="927" customFormat="1" ht="26.1" customHeight="1">
      <c r="A197" s="931" t="s">
        <v>606</v>
      </c>
      <c r="B197" s="929">
        <v>1.4276284944403348</v>
      </c>
      <c r="C197" s="929">
        <v>1.5181436078093302</v>
      </c>
      <c r="D197" s="928">
        <v>1.5308500407442049</v>
      </c>
      <c r="E197" s="928">
        <v>1.478096700819117</v>
      </c>
      <c r="F197" s="932"/>
      <c r="G197" s="932"/>
      <c r="H197" s="932"/>
      <c r="I197" s="932"/>
      <c r="J197" s="932"/>
      <c r="K197" s="932"/>
    </row>
    <row r="198" spans="1:11" s="927" customFormat="1" ht="26.1" customHeight="1">
      <c r="A198" s="931" t="s">
        <v>605</v>
      </c>
      <c r="B198" s="929">
        <v>2.2467768986117611</v>
      </c>
      <c r="C198" s="929">
        <v>2.3927586406161097</v>
      </c>
      <c r="D198" s="928">
        <v>2.5681518347372676</v>
      </c>
      <c r="E198" s="928">
        <v>2.589960594287358</v>
      </c>
      <c r="H198" s="932"/>
      <c r="I198" s="932"/>
      <c r="J198" s="932"/>
    </row>
    <row r="199" spans="1:11" s="927" customFormat="1" ht="26.1" customHeight="1">
      <c r="A199" s="931" t="s">
        <v>581</v>
      </c>
      <c r="B199" s="929">
        <v>1.1572703271936426</v>
      </c>
      <c r="C199" s="929">
        <v>1.2016886370025699</v>
      </c>
      <c r="D199" s="928">
        <v>1.219687701962775</v>
      </c>
      <c r="E199" s="928">
        <v>1.2011583834532995</v>
      </c>
    </row>
    <row r="200" spans="1:11" s="927" customFormat="1" ht="26.1" customHeight="1">
      <c r="A200" s="931" t="s">
        <v>604</v>
      </c>
      <c r="B200" s="929">
        <v>0.32059777692686298</v>
      </c>
      <c r="C200" s="929">
        <v>0.44285556576234775</v>
      </c>
      <c r="D200" s="928">
        <v>0.46170326036621073</v>
      </c>
      <c r="E200" s="928">
        <v>0.46450320382291843</v>
      </c>
    </row>
    <row r="201" spans="1:11" s="927" customFormat="1" ht="26.1" customHeight="1">
      <c r="A201" s="931" t="s">
        <v>603</v>
      </c>
      <c r="B201" s="929">
        <v>0.37691069616975859</v>
      </c>
      <c r="C201" s="929">
        <v>0.33457066395574597</v>
      </c>
      <c r="D201" s="928">
        <v>0.33878006161566304</v>
      </c>
      <c r="E201" s="928">
        <v>0.32781702930751622</v>
      </c>
    </row>
    <row r="202" spans="1:11" s="927" customFormat="1" ht="26.1" customHeight="1">
      <c r="A202" s="931" t="s">
        <v>602</v>
      </c>
      <c r="B202" s="929">
        <v>0.22238576041735719</v>
      </c>
      <c r="C202" s="929">
        <v>0.23533715464319666</v>
      </c>
      <c r="D202" s="928">
        <v>0.24322341858316338</v>
      </c>
      <c r="E202" s="928">
        <v>0.25229491539564963</v>
      </c>
    </row>
    <row r="203" spans="1:11" s="927" customFormat="1" ht="26.1" customHeight="1">
      <c r="A203" s="930" t="s">
        <v>652</v>
      </c>
      <c r="B203" s="1017">
        <v>-2.7722824222859233</v>
      </c>
      <c r="C203" s="1017">
        <v>-3.6877484526079418</v>
      </c>
      <c r="D203" s="1016">
        <v>-4.06679291679567</v>
      </c>
      <c r="E203" s="1016">
        <v>-4.3349642746328918</v>
      </c>
    </row>
    <row r="204" spans="1:11" s="923" customFormat="1" ht="15" customHeight="1">
      <c r="A204" s="925" t="s">
        <v>73</v>
      </c>
      <c r="B204" s="950"/>
      <c r="C204" s="950"/>
      <c r="D204" s="950"/>
      <c r="E204" s="950"/>
      <c r="G204" s="944"/>
      <c r="H204" s="944"/>
      <c r="I204" s="944"/>
    </row>
    <row r="205" spans="1:11" s="923" customFormat="1" ht="15" customHeight="1">
      <c r="A205" s="925" t="s">
        <v>601</v>
      </c>
      <c r="B205" s="950"/>
      <c r="C205" s="950"/>
      <c r="D205" s="950"/>
      <c r="E205" s="950"/>
    </row>
    <row r="206" spans="1:11" s="923" customFormat="1" ht="15" customHeight="1">
      <c r="A206" s="925"/>
      <c r="B206" s="950"/>
      <c r="C206" s="950"/>
      <c r="D206" s="950"/>
      <c r="E206" s="950"/>
      <c r="F206" s="988"/>
      <c r="G206" s="988"/>
      <c r="H206" s="988"/>
      <c r="I206" s="988"/>
    </row>
    <row r="207" spans="1:11" s="940" customFormat="1" ht="29.25" customHeight="1">
      <c r="A207" s="2371" t="s">
        <v>651</v>
      </c>
      <c r="B207" s="2371"/>
      <c r="C207" s="2371"/>
      <c r="D207" s="2371"/>
      <c r="E207" s="2371"/>
      <c r="F207" s="983"/>
      <c r="G207" s="983"/>
      <c r="H207" s="983"/>
      <c r="I207" s="983"/>
    </row>
    <row r="208" spans="1:11" s="940" customFormat="1" ht="15" customHeight="1">
      <c r="A208" s="1015" t="s">
        <v>151</v>
      </c>
      <c r="B208" s="1014"/>
      <c r="C208" s="1014"/>
      <c r="D208" s="1014"/>
      <c r="E208" s="1014"/>
      <c r="F208" s="983"/>
      <c r="G208" s="983"/>
      <c r="H208" s="983">
        <v>2010</v>
      </c>
      <c r="I208" s="1013">
        <v>2011</v>
      </c>
    </row>
    <row r="209" spans="1:11" s="927" customFormat="1" ht="20.100000000000001" customHeight="1">
      <c r="A209" s="1012" t="s">
        <v>14</v>
      </c>
      <c r="B209" s="939">
        <v>2005</v>
      </c>
      <c r="C209" s="938">
        <v>2009</v>
      </c>
      <c r="D209" s="937" t="s">
        <v>620</v>
      </c>
      <c r="E209" s="937" t="s">
        <v>619</v>
      </c>
      <c r="F209" s="990" t="s">
        <v>650</v>
      </c>
      <c r="G209" s="990"/>
      <c r="H209" s="991">
        <v>620316</v>
      </c>
      <c r="I209" s="1011">
        <v>806031</v>
      </c>
    </row>
    <row r="210" spans="1:11" s="927" customFormat="1" ht="20.100000000000001" customHeight="1">
      <c r="A210" s="1005" t="s">
        <v>649</v>
      </c>
      <c r="B210" s="949">
        <v>59.030235661053666</v>
      </c>
      <c r="C210" s="1009">
        <v>57.667313753183159</v>
      </c>
      <c r="D210" s="948">
        <v>62.432005104621489</v>
      </c>
      <c r="E210" s="1010">
        <v>66.108851342991869</v>
      </c>
      <c r="F210" s="990" t="s">
        <v>648</v>
      </c>
      <c r="G210" s="990"/>
      <c r="H210" s="991">
        <f>D223</f>
        <v>300702.08477700001</v>
      </c>
      <c r="I210" s="991">
        <f>E223</f>
        <v>416483.97865189059</v>
      </c>
    </row>
    <row r="211" spans="1:11" s="927" customFormat="1" ht="20.100000000000001" customHeight="1">
      <c r="A211" s="1005" t="s">
        <v>647</v>
      </c>
      <c r="B211" s="949">
        <v>49.84621060517734</v>
      </c>
      <c r="C211" s="1009">
        <v>40.131302335633414</v>
      </c>
      <c r="D211" s="948">
        <v>48.475625460280227</v>
      </c>
      <c r="E211" s="948">
        <v>51.670948208672343</v>
      </c>
      <c r="F211" s="990"/>
      <c r="G211" s="990"/>
      <c r="H211" s="990"/>
      <c r="I211" s="990"/>
    </row>
    <row r="212" spans="1:11" s="927" customFormat="1" ht="20.100000000000001" customHeight="1">
      <c r="A212" s="1006" t="s">
        <v>646</v>
      </c>
      <c r="B212" s="929">
        <v>48.173533805997046</v>
      </c>
      <c r="C212" s="1008">
        <v>36.732341314914947</v>
      </c>
      <c r="D212" s="928">
        <v>44.832855811023542</v>
      </c>
      <c r="E212" s="928">
        <v>48.811874505245164</v>
      </c>
    </row>
    <row r="213" spans="1:11" s="927" customFormat="1" ht="20.100000000000001" customHeight="1">
      <c r="A213" s="1007" t="s">
        <v>645</v>
      </c>
      <c r="B213" s="929">
        <v>0.83102558267521209</v>
      </c>
      <c r="C213" s="929">
        <v>1.7748261064688049</v>
      </c>
      <c r="D213" s="928">
        <v>1.8717581986209086</v>
      </c>
      <c r="E213" s="928">
        <v>1.4240152485891264</v>
      </c>
    </row>
    <row r="214" spans="1:11" s="927" customFormat="1" ht="20.100000000000001" customHeight="1">
      <c r="A214" s="1006" t="s">
        <v>644</v>
      </c>
      <c r="B214" s="929">
        <v>0.8416512165050879</v>
      </c>
      <c r="C214" s="929">
        <v>1.6241349142496653</v>
      </c>
      <c r="D214" s="928">
        <v>1.7710114506357819</v>
      </c>
      <c r="E214" s="928">
        <v>1.4350584548380552</v>
      </c>
    </row>
    <row r="215" spans="1:11" s="927" customFormat="1" ht="20.100000000000001" customHeight="1">
      <c r="A215" s="1005" t="s">
        <v>643</v>
      </c>
      <c r="B215" s="949">
        <v>9.184025055876317</v>
      </c>
      <c r="C215" s="949">
        <v>17.536011417549744</v>
      </c>
      <c r="D215" s="948">
        <v>13.956379644341254</v>
      </c>
      <c r="E215" s="948">
        <v>14.437903134319535</v>
      </c>
    </row>
    <row r="216" spans="1:11" s="927" customFormat="1" ht="20.100000000000001" customHeight="1">
      <c r="A216" s="1004" t="s">
        <v>642</v>
      </c>
      <c r="B216" s="1003">
        <v>40.662185549301022</v>
      </c>
      <c r="C216" s="1002">
        <v>22.595283700968288</v>
      </c>
      <c r="D216" s="1001">
        <v>34.519245815938973</v>
      </c>
      <c r="E216" s="1001">
        <v>37.233045074352802</v>
      </c>
    </row>
    <row r="217" spans="1:11" s="923" customFormat="1" ht="15" customHeight="1">
      <c r="A217" s="923" t="s">
        <v>641</v>
      </c>
      <c r="B217" s="959"/>
      <c r="C217" s="959"/>
      <c r="D217" s="959"/>
      <c r="E217" s="959"/>
    </row>
    <row r="218" spans="1:11" s="923" customFormat="1" ht="15" customHeight="1">
      <c r="A218" s="925" t="s">
        <v>601</v>
      </c>
    </row>
    <row r="219" spans="1:11" s="923" customFormat="1" ht="15" customHeight="1"/>
    <row r="220" spans="1:11" s="940" customFormat="1" ht="30" customHeight="1">
      <c r="A220" s="2372" t="s">
        <v>640</v>
      </c>
      <c r="B220" s="2372"/>
      <c r="C220" s="2372"/>
      <c r="D220" s="2372"/>
      <c r="E220" s="2372"/>
    </row>
    <row r="221" spans="1:11" s="927" customFormat="1" ht="20.100000000000001" customHeight="1">
      <c r="A221" s="939" t="s">
        <v>14</v>
      </c>
      <c r="B221" s="939">
        <v>2005</v>
      </c>
      <c r="C221" s="939">
        <v>2009</v>
      </c>
      <c r="D221" s="937" t="s">
        <v>620</v>
      </c>
      <c r="E221" s="937" t="s">
        <v>619</v>
      </c>
      <c r="G221" s="990"/>
      <c r="H221" s="990"/>
      <c r="I221" s="993"/>
      <c r="J221" s="990"/>
      <c r="K221" s="990" t="s">
        <v>636</v>
      </c>
    </row>
    <row r="222" spans="1:11" s="927" customFormat="1" ht="20.100000000000001" customHeight="1">
      <c r="A222" s="980" t="s">
        <v>634</v>
      </c>
      <c r="B222" s="979">
        <v>383429.83253805962</v>
      </c>
      <c r="C222" s="979">
        <v>535310.82681124576</v>
      </c>
      <c r="D222" s="981">
        <v>620316</v>
      </c>
      <c r="E222" s="1000">
        <v>806031</v>
      </c>
      <c r="F222" s="999"/>
      <c r="G222" s="998"/>
      <c r="H222" s="998"/>
      <c r="I222" s="997"/>
      <c r="J222" s="990"/>
      <c r="K222" s="990" t="s">
        <v>99</v>
      </c>
    </row>
    <row r="223" spans="1:11" s="927" customFormat="1" ht="20.100000000000001" customHeight="1">
      <c r="A223" s="980" t="s">
        <v>639</v>
      </c>
      <c r="B223" s="979">
        <v>191125.24184999999</v>
      </c>
      <c r="C223" s="979">
        <v>214827.20634300003</v>
      </c>
      <c r="D223" s="981">
        <v>300702.08477700001</v>
      </c>
      <c r="E223" s="996">
        <v>416483.97865189059</v>
      </c>
      <c r="F223" s="932"/>
      <c r="G223" s="995"/>
      <c r="H223" s="995"/>
      <c r="I223" s="993"/>
      <c r="J223" s="994"/>
      <c r="K223" s="990"/>
    </row>
    <row r="224" spans="1:11" s="927" customFormat="1" ht="20.100000000000001" customHeight="1">
      <c r="A224" s="930" t="s">
        <v>638</v>
      </c>
      <c r="B224" s="978">
        <v>49.84621060517734</v>
      </c>
      <c r="C224" s="978">
        <v>40.131302335633414</v>
      </c>
      <c r="D224" s="976">
        <v>48.5</v>
      </c>
      <c r="E224" s="976">
        <v>51.7</v>
      </c>
      <c r="G224" s="993"/>
      <c r="H224" s="993"/>
      <c r="I224" s="992"/>
      <c r="J224" s="991"/>
      <c r="K224" s="990"/>
    </row>
    <row r="225" spans="1:11" s="923" customFormat="1" ht="15" customHeight="1">
      <c r="A225" s="959" t="s">
        <v>73</v>
      </c>
      <c r="B225" s="959"/>
      <c r="C225" s="959"/>
      <c r="D225" s="925"/>
      <c r="F225" s="925"/>
      <c r="G225" s="989"/>
      <c r="H225" s="989"/>
      <c r="I225" s="989"/>
      <c r="J225" s="988"/>
      <c r="K225" s="988"/>
    </row>
    <row r="226" spans="1:11" s="923" customFormat="1" ht="15" customHeight="1">
      <c r="A226" s="925" t="s">
        <v>601</v>
      </c>
      <c r="B226" s="925"/>
      <c r="C226" s="925"/>
      <c r="D226" s="925"/>
      <c r="G226" s="988"/>
      <c r="H226" s="988"/>
      <c r="I226" s="989"/>
      <c r="J226" s="988"/>
      <c r="K226" s="988"/>
    </row>
    <row r="227" spans="1:11" s="923" customFormat="1" ht="15" customHeight="1">
      <c r="A227" s="925"/>
      <c r="B227" s="925"/>
      <c r="C227" s="925"/>
      <c r="D227" s="925"/>
      <c r="G227" s="988"/>
      <c r="H227" s="988"/>
      <c r="I227" s="989"/>
      <c r="J227" s="988"/>
      <c r="K227" s="988"/>
    </row>
    <row r="228" spans="1:11" s="940" customFormat="1" ht="20.100000000000001" customHeight="1">
      <c r="A228" s="2373" t="s">
        <v>637</v>
      </c>
      <c r="B228" s="2373"/>
      <c r="C228" s="2373"/>
      <c r="D228" s="2373"/>
      <c r="E228" s="2373"/>
      <c r="F228" s="941"/>
      <c r="G228" s="984"/>
      <c r="H228" s="984"/>
      <c r="I228" s="983"/>
      <c r="J228" s="983"/>
      <c r="K228" s="983"/>
    </row>
    <row r="229" spans="1:11" s="940" customFormat="1">
      <c r="A229" s="987"/>
      <c r="B229" s="925"/>
      <c r="C229" s="925"/>
      <c r="D229" s="925"/>
      <c r="F229" s="941"/>
      <c r="G229" s="941"/>
      <c r="H229" s="941"/>
    </row>
    <row r="230" spans="1:11" s="940" customFormat="1">
      <c r="A230" s="987"/>
      <c r="B230" s="925"/>
      <c r="C230" s="925"/>
      <c r="D230" s="925"/>
      <c r="F230" s="941"/>
      <c r="G230" s="941"/>
      <c r="H230" s="941"/>
    </row>
    <row r="231" spans="1:11" s="940" customFormat="1">
      <c r="A231" s="925"/>
      <c r="B231" s="925"/>
      <c r="C231" s="925"/>
      <c r="D231" s="925"/>
      <c r="F231" s="941"/>
      <c r="G231" s="941"/>
      <c r="H231" s="941"/>
      <c r="I231" s="982"/>
    </row>
    <row r="232" spans="1:11" s="940" customFormat="1">
      <c r="A232" s="925"/>
      <c r="B232" s="925"/>
      <c r="C232" s="925"/>
      <c r="D232" s="925"/>
      <c r="F232" s="941"/>
      <c r="G232" s="941"/>
      <c r="H232" s="941"/>
      <c r="I232" s="982"/>
    </row>
    <row r="233" spans="1:11" s="940" customFormat="1">
      <c r="A233" s="925"/>
      <c r="B233" s="925"/>
      <c r="C233" s="925"/>
      <c r="D233" s="925"/>
      <c r="F233" s="984"/>
      <c r="G233" s="985">
        <v>2010</v>
      </c>
      <c r="H233" s="985">
        <v>2011</v>
      </c>
      <c r="I233" s="982"/>
    </row>
    <row r="234" spans="1:11" s="940" customFormat="1">
      <c r="A234" s="925"/>
      <c r="B234" s="925"/>
      <c r="C234" s="925"/>
      <c r="D234" s="925"/>
      <c r="F234" s="986" t="s">
        <v>636</v>
      </c>
      <c r="G234" s="985">
        <v>620316</v>
      </c>
      <c r="H234" s="985">
        <v>806031</v>
      </c>
      <c r="I234" s="982"/>
    </row>
    <row r="235" spans="1:11" s="940" customFormat="1">
      <c r="A235" s="925"/>
      <c r="B235" s="925"/>
      <c r="C235" s="925"/>
      <c r="D235" s="925"/>
      <c r="F235" s="986" t="s">
        <v>99</v>
      </c>
      <c r="G235" s="985">
        <f>D248</f>
        <v>86573.662849</v>
      </c>
      <c r="H235" s="985">
        <f>E248</f>
        <v>116374.008011</v>
      </c>
      <c r="I235" s="982"/>
    </row>
    <row r="236" spans="1:11" s="940" customFormat="1">
      <c r="A236" s="925"/>
      <c r="B236" s="925"/>
      <c r="C236" s="925"/>
      <c r="D236" s="925"/>
      <c r="F236" s="984"/>
      <c r="G236" s="984"/>
      <c r="H236" s="984"/>
      <c r="I236" s="982"/>
    </row>
    <row r="237" spans="1:11" s="940" customFormat="1">
      <c r="A237" s="925"/>
      <c r="B237" s="925"/>
      <c r="C237" s="925"/>
      <c r="D237" s="925"/>
      <c r="F237" s="983"/>
      <c r="G237" s="983"/>
      <c r="H237" s="983"/>
      <c r="I237" s="982"/>
    </row>
    <row r="238" spans="1:11" s="940" customFormat="1">
      <c r="A238" s="925"/>
      <c r="B238" s="925"/>
      <c r="C238" s="925"/>
      <c r="D238" s="925"/>
      <c r="F238" s="983"/>
      <c r="G238" s="983"/>
      <c r="H238" s="983"/>
      <c r="I238" s="982"/>
    </row>
    <row r="239" spans="1:11" s="940" customFormat="1">
      <c r="A239" s="925"/>
      <c r="B239" s="925"/>
      <c r="C239" s="925"/>
      <c r="D239" s="925"/>
      <c r="I239" s="982"/>
    </row>
    <row r="240" spans="1:11" s="940" customFormat="1">
      <c r="A240" s="925"/>
      <c r="B240" s="925"/>
      <c r="C240" s="925"/>
      <c r="D240" s="925"/>
      <c r="I240" s="982"/>
    </row>
    <row r="241" spans="1:15" s="940" customFormat="1">
      <c r="A241" s="925"/>
      <c r="B241" s="925"/>
      <c r="C241" s="925"/>
      <c r="D241" s="925"/>
      <c r="I241" s="982"/>
    </row>
    <row r="242" spans="1:15" s="940" customFormat="1">
      <c r="A242" s="925"/>
      <c r="B242" s="925"/>
      <c r="C242" s="925"/>
      <c r="D242" s="925"/>
      <c r="I242" s="982"/>
    </row>
    <row r="243" spans="1:15" s="940" customFormat="1">
      <c r="A243" s="925"/>
      <c r="B243" s="925"/>
      <c r="C243" s="925"/>
      <c r="D243" s="925"/>
      <c r="I243" s="982"/>
    </row>
    <row r="244" spans="1:15" s="940" customFormat="1">
      <c r="H244" s="941"/>
    </row>
    <row r="245" spans="1:15" s="940" customFormat="1" ht="30" customHeight="1">
      <c r="A245" s="2372" t="s">
        <v>635</v>
      </c>
      <c r="B245" s="2372"/>
      <c r="C245" s="2372"/>
      <c r="D245" s="2372"/>
      <c r="E245" s="2372"/>
      <c r="F245" s="966"/>
      <c r="G245" s="966"/>
      <c r="H245" s="966"/>
      <c r="I245" s="966"/>
      <c r="J245" s="966"/>
      <c r="K245" s="966"/>
      <c r="L245" s="966"/>
      <c r="M245" s="966"/>
      <c r="N245" s="965"/>
      <c r="O245" s="965"/>
    </row>
    <row r="246" spans="1:15" s="927" customFormat="1" ht="20.100000000000001" customHeight="1">
      <c r="A246" s="939" t="s">
        <v>14</v>
      </c>
      <c r="B246" s="939">
        <v>2005</v>
      </c>
      <c r="C246" s="939">
        <v>2009</v>
      </c>
      <c r="D246" s="939">
        <v>2010</v>
      </c>
      <c r="E246" s="938">
        <v>2011</v>
      </c>
      <c r="F246" s="974"/>
      <c r="G246" s="974"/>
      <c r="H246" s="974"/>
      <c r="I246" s="974"/>
      <c r="J246" s="974"/>
      <c r="K246" s="974"/>
      <c r="L246" s="974"/>
      <c r="M246" s="974"/>
      <c r="N246" s="973"/>
      <c r="O246" s="973"/>
    </row>
    <row r="247" spans="1:15" s="927" customFormat="1" ht="20.100000000000001" customHeight="1">
      <c r="A247" s="980" t="s">
        <v>634</v>
      </c>
      <c r="B247" s="979">
        <v>383429.8325380598</v>
      </c>
      <c r="C247" s="979">
        <v>535310.82681124576</v>
      </c>
      <c r="D247" s="981" t="s">
        <v>633</v>
      </c>
      <c r="E247" s="981" t="s">
        <v>632</v>
      </c>
      <c r="F247" s="974"/>
      <c r="G247" s="974"/>
      <c r="H247" s="974"/>
      <c r="I247" s="974"/>
      <c r="J247" s="974"/>
      <c r="K247" s="974"/>
      <c r="L247" s="974"/>
      <c r="M247" s="974"/>
      <c r="N247" s="973"/>
      <c r="O247" s="973"/>
    </row>
    <row r="248" spans="1:15" s="927" customFormat="1" ht="20.100000000000001" customHeight="1">
      <c r="A248" s="980" t="s">
        <v>631</v>
      </c>
      <c r="B248" s="979">
        <v>35214.291892000001</v>
      </c>
      <c r="C248" s="979">
        <v>93872.167709000001</v>
      </c>
      <c r="D248" s="979">
        <v>86573.662849</v>
      </c>
      <c r="E248" s="979">
        <v>116374.008011</v>
      </c>
      <c r="F248" s="974"/>
      <c r="G248" s="974"/>
      <c r="H248" s="974"/>
      <c r="I248" s="974"/>
      <c r="J248" s="974"/>
      <c r="K248" s="974"/>
      <c r="L248" s="974"/>
      <c r="M248" s="974"/>
      <c r="N248" s="973"/>
      <c r="O248" s="973"/>
    </row>
    <row r="249" spans="1:15" s="927" customFormat="1" ht="20.100000000000001" customHeight="1">
      <c r="A249" s="930" t="s">
        <v>630</v>
      </c>
      <c r="B249" s="978">
        <v>9.1840250558763081</v>
      </c>
      <c r="C249" s="978">
        <v>17.538586034584917</v>
      </c>
      <c r="D249" s="977" t="s">
        <v>629</v>
      </c>
      <c r="E249" s="976" t="s">
        <v>628</v>
      </c>
      <c r="F249" s="975"/>
      <c r="G249" s="975"/>
      <c r="H249" s="975"/>
      <c r="I249" s="975"/>
      <c r="J249" s="974"/>
      <c r="K249" s="974"/>
      <c r="L249" s="974"/>
      <c r="M249" s="974"/>
      <c r="N249" s="973"/>
      <c r="O249" s="973"/>
    </row>
    <row r="250" spans="1:15" s="923" customFormat="1" ht="15" customHeight="1">
      <c r="A250" s="959" t="s">
        <v>73</v>
      </c>
      <c r="B250" s="959"/>
      <c r="C250" s="959"/>
      <c r="D250" s="959"/>
      <c r="F250" s="971"/>
      <c r="G250" s="971"/>
      <c r="H250" s="971"/>
      <c r="I250" s="971"/>
      <c r="J250" s="970"/>
      <c r="K250" s="970"/>
      <c r="L250" s="970"/>
      <c r="M250" s="970"/>
      <c r="N250" s="969"/>
      <c r="O250" s="969"/>
    </row>
    <row r="251" spans="1:15" s="923" customFormat="1" ht="15" customHeight="1">
      <c r="A251" s="925" t="s">
        <v>601</v>
      </c>
      <c r="B251" s="946"/>
      <c r="C251" s="946"/>
      <c r="D251" s="946"/>
      <c r="E251" s="945"/>
      <c r="F251" s="972"/>
      <c r="G251" s="972"/>
      <c r="H251" s="972"/>
      <c r="I251" s="972"/>
      <c r="J251" s="970"/>
      <c r="K251" s="970"/>
      <c r="L251" s="970"/>
      <c r="M251" s="970"/>
      <c r="N251" s="969"/>
      <c r="O251" s="969"/>
    </row>
    <row r="252" spans="1:15" s="923" customFormat="1" ht="15" customHeight="1">
      <c r="A252" s="925"/>
      <c r="B252" s="925"/>
      <c r="C252" s="925"/>
      <c r="D252" s="925"/>
      <c r="F252" s="971"/>
      <c r="G252" s="971"/>
      <c r="H252" s="971"/>
      <c r="I252" s="971"/>
      <c r="J252" s="970"/>
      <c r="K252" s="970"/>
      <c r="L252" s="970"/>
      <c r="M252" s="970"/>
      <c r="N252" s="969"/>
      <c r="O252" s="969"/>
    </row>
    <row r="253" spans="1:15" s="940" customFormat="1" ht="24.75" customHeight="1">
      <c r="A253" s="2373" t="s">
        <v>627</v>
      </c>
      <c r="B253" s="2373"/>
      <c r="C253" s="2373"/>
      <c r="D253" s="925"/>
      <c r="F253" s="968"/>
      <c r="G253" s="968"/>
      <c r="H253" s="968"/>
      <c r="I253" s="968"/>
      <c r="J253" s="966"/>
      <c r="K253" s="966"/>
      <c r="L253" s="966"/>
      <c r="M253" s="966"/>
      <c r="N253" s="965"/>
      <c r="O253" s="965"/>
    </row>
    <row r="254" spans="1:15" s="940" customFormat="1">
      <c r="A254" s="925"/>
      <c r="B254" s="925"/>
      <c r="C254" s="925"/>
      <c r="D254" s="925"/>
      <c r="F254" s="968"/>
      <c r="G254" s="968"/>
      <c r="H254" s="968"/>
      <c r="I254" s="968"/>
      <c r="J254" s="966"/>
      <c r="K254" s="966"/>
      <c r="L254" s="966"/>
      <c r="M254" s="966"/>
      <c r="N254" s="965"/>
      <c r="O254" s="965"/>
    </row>
    <row r="255" spans="1:15" s="940" customFormat="1">
      <c r="A255" s="925"/>
      <c r="B255" s="925"/>
      <c r="C255" s="925"/>
      <c r="D255" s="925"/>
      <c r="F255" s="968"/>
      <c r="G255" s="968"/>
      <c r="H255" s="968"/>
      <c r="I255" s="968"/>
      <c r="J255" s="966"/>
      <c r="K255" s="966"/>
      <c r="L255" s="966"/>
      <c r="M255" s="966"/>
      <c r="N255" s="965"/>
      <c r="O255" s="965"/>
    </row>
    <row r="256" spans="1:15" s="940" customFormat="1">
      <c r="A256" s="925"/>
      <c r="B256" s="925"/>
      <c r="C256" s="925"/>
      <c r="D256" s="925"/>
      <c r="F256" s="967"/>
      <c r="G256" s="967"/>
      <c r="H256" s="967"/>
      <c r="I256" s="967"/>
      <c r="J256" s="966"/>
      <c r="K256" s="966"/>
      <c r="L256" s="966"/>
      <c r="M256" s="966"/>
      <c r="N256" s="965"/>
      <c r="O256" s="965"/>
    </row>
    <row r="257" spans="1:15" s="940" customFormat="1">
      <c r="A257" s="925"/>
      <c r="B257" s="925"/>
      <c r="C257" s="925"/>
      <c r="D257" s="925"/>
      <c r="F257" s="968"/>
      <c r="G257" s="968"/>
      <c r="H257" s="968"/>
      <c r="I257" s="968"/>
      <c r="J257" s="966"/>
      <c r="K257" s="966"/>
      <c r="L257" s="966"/>
      <c r="M257" s="966"/>
      <c r="N257" s="965"/>
      <c r="O257" s="965"/>
    </row>
    <row r="258" spans="1:15" s="940" customFormat="1">
      <c r="A258" s="925"/>
      <c r="B258" s="925"/>
      <c r="C258" s="925"/>
      <c r="D258" s="925"/>
      <c r="F258" s="968"/>
      <c r="G258" s="968"/>
      <c r="H258" s="968"/>
      <c r="I258" s="968"/>
      <c r="J258" s="966"/>
      <c r="K258" s="966"/>
      <c r="L258" s="966"/>
      <c r="M258" s="966"/>
      <c r="N258" s="965"/>
      <c r="O258" s="965"/>
    </row>
    <row r="259" spans="1:15" s="940" customFormat="1">
      <c r="A259" s="925"/>
      <c r="B259" s="925"/>
      <c r="C259" s="925"/>
      <c r="D259" s="925"/>
      <c r="F259" s="968"/>
      <c r="G259" s="968"/>
      <c r="H259" s="968"/>
      <c r="I259" s="968"/>
      <c r="J259" s="966"/>
      <c r="K259" s="966"/>
      <c r="L259" s="966"/>
      <c r="M259" s="966"/>
      <c r="N259" s="965"/>
      <c r="O259" s="965"/>
    </row>
    <row r="260" spans="1:15" s="940" customFormat="1">
      <c r="A260" s="925"/>
      <c r="B260" s="925"/>
      <c r="C260" s="925"/>
      <c r="D260" s="925"/>
      <c r="F260" s="968"/>
      <c r="G260" s="968"/>
      <c r="H260" s="968"/>
      <c r="I260" s="968"/>
      <c r="J260" s="966"/>
      <c r="K260" s="966"/>
      <c r="L260" s="966"/>
      <c r="M260" s="966"/>
      <c r="N260" s="965"/>
      <c r="O260" s="965"/>
    </row>
    <row r="261" spans="1:15" s="940" customFormat="1">
      <c r="A261" s="925"/>
      <c r="B261" s="925"/>
      <c r="C261" s="925"/>
      <c r="D261" s="925"/>
      <c r="F261" s="968"/>
      <c r="G261" s="968"/>
      <c r="H261" s="968"/>
      <c r="I261" s="968"/>
      <c r="J261" s="966"/>
      <c r="K261" s="966"/>
      <c r="L261" s="966"/>
      <c r="M261" s="966"/>
      <c r="N261" s="965"/>
      <c r="O261" s="965"/>
    </row>
    <row r="262" spans="1:15" s="940" customFormat="1">
      <c r="A262" s="925"/>
      <c r="B262" s="925"/>
      <c r="C262" s="925"/>
      <c r="D262" s="925"/>
      <c r="F262" s="968"/>
      <c r="G262" s="968"/>
      <c r="H262" s="968"/>
      <c r="I262" s="968"/>
      <c r="J262" s="966"/>
      <c r="K262" s="966"/>
      <c r="L262" s="966"/>
      <c r="M262" s="966"/>
      <c r="N262" s="965"/>
      <c r="O262" s="965"/>
    </row>
    <row r="263" spans="1:15" s="940" customFormat="1">
      <c r="A263" s="925"/>
      <c r="B263" s="925"/>
      <c r="C263" s="925"/>
      <c r="D263" s="925"/>
      <c r="F263" s="968"/>
      <c r="G263" s="968"/>
      <c r="H263" s="968"/>
      <c r="I263" s="968"/>
      <c r="J263" s="966"/>
      <c r="K263" s="966"/>
      <c r="L263" s="966"/>
      <c r="M263" s="966"/>
      <c r="N263" s="965"/>
      <c r="O263" s="965"/>
    </row>
    <row r="264" spans="1:15" s="940" customFormat="1">
      <c r="A264" s="925"/>
      <c r="B264" s="925"/>
      <c r="C264" s="925"/>
      <c r="D264" s="925"/>
      <c r="F264" s="966"/>
      <c r="G264" s="966"/>
      <c r="H264" s="966"/>
      <c r="I264" s="966"/>
      <c r="J264" s="966"/>
      <c r="K264" s="966"/>
      <c r="L264" s="966"/>
      <c r="M264" s="966"/>
      <c r="N264" s="965"/>
      <c r="O264" s="965"/>
    </row>
    <row r="265" spans="1:15" s="940" customFormat="1">
      <c r="A265" s="925"/>
      <c r="B265" s="925"/>
      <c r="C265" s="925"/>
      <c r="D265" s="925"/>
      <c r="F265" s="967"/>
      <c r="G265" s="967"/>
      <c r="H265" s="967"/>
      <c r="I265" s="967"/>
      <c r="J265" s="966"/>
      <c r="K265" s="966"/>
      <c r="L265" s="966"/>
      <c r="M265" s="966"/>
      <c r="N265" s="965"/>
      <c r="O265" s="965"/>
    </row>
    <row r="266" spans="1:15" s="940" customFormat="1">
      <c r="A266" s="925"/>
      <c r="B266" s="925"/>
      <c r="C266" s="925"/>
      <c r="D266" s="925"/>
      <c r="F266" s="967"/>
      <c r="G266" s="967"/>
      <c r="H266" s="967"/>
      <c r="I266" s="967"/>
      <c r="J266" s="966"/>
      <c r="K266" s="966"/>
      <c r="L266" s="966"/>
      <c r="M266" s="966"/>
      <c r="N266" s="965"/>
      <c r="O266" s="965"/>
    </row>
    <row r="267" spans="1:15" s="940" customFormat="1">
      <c r="A267" s="925"/>
      <c r="B267" s="925"/>
      <c r="C267" s="925"/>
      <c r="D267" s="925"/>
    </row>
    <row r="268" spans="1:15" s="940" customFormat="1">
      <c r="A268" s="925"/>
      <c r="B268" s="925"/>
      <c r="C268" s="925"/>
      <c r="D268" s="925"/>
    </row>
    <row r="269" spans="1:15" s="940" customFormat="1">
      <c r="A269" s="925"/>
      <c r="B269" s="925"/>
      <c r="C269" s="925"/>
      <c r="D269" s="925"/>
    </row>
    <row r="270" spans="1:15" s="940" customFormat="1">
      <c r="A270" s="925"/>
      <c r="B270" s="925"/>
      <c r="C270" s="925"/>
      <c r="D270" s="925"/>
    </row>
    <row r="271" spans="1:15" s="940" customFormat="1" ht="20.100000000000001" customHeight="1">
      <c r="A271" s="2368" t="s">
        <v>626</v>
      </c>
      <c r="B271" s="2368"/>
      <c r="C271" s="2368"/>
      <c r="D271" s="2368"/>
      <c r="E271" s="2368"/>
    </row>
    <row r="272" spans="1:15" s="923" customFormat="1" ht="15" customHeight="1">
      <c r="A272" s="943" t="s">
        <v>625</v>
      </c>
      <c r="B272" s="942"/>
      <c r="C272" s="942"/>
      <c r="D272" s="942"/>
      <c r="E272" s="942"/>
    </row>
    <row r="273" spans="1:14" s="927" customFormat="1" ht="27" customHeight="1">
      <c r="A273" s="939" t="s">
        <v>621</v>
      </c>
      <c r="B273" s="938">
        <v>2005</v>
      </c>
      <c r="C273" s="938">
        <v>2009</v>
      </c>
      <c r="D273" s="937" t="s">
        <v>620</v>
      </c>
      <c r="E273" s="937" t="s">
        <v>619</v>
      </c>
    </row>
    <row r="274" spans="1:14" s="927" customFormat="1" ht="27" customHeight="1">
      <c r="A274" s="936" t="s">
        <v>8</v>
      </c>
      <c r="B274" s="964">
        <v>47277.740800000007</v>
      </c>
      <c r="C274" s="964">
        <v>155504.88633247235</v>
      </c>
      <c r="D274" s="963">
        <v>177466.45771184479</v>
      </c>
      <c r="E274" s="963">
        <v>199001.02266193836</v>
      </c>
    </row>
    <row r="275" spans="1:14" s="927" customFormat="1" ht="27" customHeight="1">
      <c r="A275" s="933" t="s">
        <v>618</v>
      </c>
      <c r="B275" s="962">
        <v>499.89217211047531</v>
      </c>
      <c r="C275" s="962">
        <v>501.15966150000003</v>
      </c>
      <c r="D275" s="961">
        <v>511.47397296822072</v>
      </c>
      <c r="E275" s="961">
        <v>515.96765391511622</v>
      </c>
      <c r="F275" s="960"/>
      <c r="G275" s="960"/>
      <c r="H275" s="932"/>
      <c r="I275" s="960"/>
      <c r="J275" s="960"/>
      <c r="K275" s="960"/>
      <c r="L275" s="960"/>
      <c r="M275" s="960"/>
    </row>
    <row r="276" spans="1:14" s="927" customFormat="1" ht="27" customHeight="1">
      <c r="A276" s="933" t="s">
        <v>617</v>
      </c>
      <c r="B276" s="962">
        <v>7245.6342000000004</v>
      </c>
      <c r="C276" s="962">
        <v>33930.366823249999</v>
      </c>
      <c r="D276" s="961">
        <v>43728.22647339118</v>
      </c>
      <c r="E276" s="961">
        <v>48793.08566262501</v>
      </c>
      <c r="F276" s="960"/>
      <c r="G276" s="960"/>
      <c r="H276" s="932"/>
      <c r="I276" s="960"/>
      <c r="J276" s="960"/>
      <c r="K276" s="960"/>
      <c r="L276" s="960"/>
      <c r="M276" s="960"/>
    </row>
    <row r="277" spans="1:14" s="927" customFormat="1" ht="27" customHeight="1">
      <c r="A277" s="931" t="s">
        <v>616</v>
      </c>
      <c r="B277" s="962">
        <v>8630.676236514737</v>
      </c>
      <c r="C277" s="962">
        <v>25608.952412301387</v>
      </c>
      <c r="D277" s="961">
        <v>28281.789652064093</v>
      </c>
      <c r="E277" s="961">
        <v>34394.936286332988</v>
      </c>
      <c r="F277" s="960"/>
      <c r="G277" s="960"/>
      <c r="H277" s="960"/>
      <c r="I277" s="960"/>
      <c r="J277" s="960"/>
      <c r="K277" s="960"/>
      <c r="L277" s="960"/>
      <c r="M277" s="960"/>
      <c r="N277" s="960"/>
    </row>
    <row r="278" spans="1:14" s="927" customFormat="1" ht="27" customHeight="1">
      <c r="A278" s="931" t="s">
        <v>615</v>
      </c>
      <c r="B278" s="962">
        <v>5900.4741910049261</v>
      </c>
      <c r="C278" s="962">
        <v>16253.208494</v>
      </c>
      <c r="D278" s="961">
        <v>18281.648933318233</v>
      </c>
      <c r="E278" s="961">
        <v>20937.303229378322</v>
      </c>
      <c r="F278" s="960"/>
      <c r="G278" s="960"/>
      <c r="H278" s="960"/>
      <c r="I278" s="960"/>
      <c r="J278" s="960"/>
      <c r="K278" s="960"/>
      <c r="L278" s="960"/>
      <c r="M278" s="960"/>
      <c r="N278" s="960"/>
    </row>
    <row r="279" spans="1:14" s="927" customFormat="1" ht="27" customHeight="1">
      <c r="A279" s="931" t="s">
        <v>614</v>
      </c>
      <c r="B279" s="962">
        <v>1985</v>
      </c>
      <c r="C279" s="962">
        <v>4712.6139438700529</v>
      </c>
      <c r="D279" s="961">
        <v>4808.7536529645458</v>
      </c>
      <c r="E279" s="961">
        <v>4861.6499431471548</v>
      </c>
      <c r="F279" s="960"/>
      <c r="G279" s="960"/>
      <c r="H279" s="960"/>
      <c r="I279" s="960"/>
      <c r="J279" s="960"/>
      <c r="K279" s="960"/>
      <c r="L279" s="960"/>
      <c r="M279" s="960"/>
      <c r="N279" s="960"/>
    </row>
    <row r="280" spans="1:14" s="927" customFormat="1" ht="27" customHeight="1">
      <c r="A280" s="931" t="s">
        <v>613</v>
      </c>
      <c r="B280" s="962">
        <v>1107.1960581752282</v>
      </c>
      <c r="C280" s="962">
        <v>1591.1110078914282</v>
      </c>
      <c r="D280" s="961">
        <v>1676.0178985704524</v>
      </c>
      <c r="E280" s="961">
        <v>1773.7551476019858</v>
      </c>
      <c r="F280" s="960"/>
      <c r="G280" s="960"/>
      <c r="H280" s="960"/>
      <c r="I280" s="960"/>
      <c r="J280" s="960"/>
      <c r="K280" s="960"/>
      <c r="L280" s="960"/>
      <c r="M280" s="960"/>
      <c r="N280" s="960"/>
    </row>
    <row r="281" spans="1:14" s="927" customFormat="1" ht="27" customHeight="1">
      <c r="A281" s="931" t="s">
        <v>612</v>
      </c>
      <c r="B281" s="962">
        <v>5191.922649646147</v>
      </c>
      <c r="C281" s="962">
        <v>10448.259304761865</v>
      </c>
      <c r="D281" s="961">
        <v>11300.821738669481</v>
      </c>
      <c r="E281" s="961">
        <v>12884.747491089316</v>
      </c>
      <c r="F281" s="960"/>
      <c r="G281" s="960"/>
      <c r="H281" s="960"/>
      <c r="I281" s="960"/>
      <c r="J281" s="960"/>
      <c r="K281" s="960"/>
      <c r="L281" s="960"/>
      <c r="M281" s="960"/>
      <c r="N281" s="960"/>
    </row>
    <row r="282" spans="1:14" s="927" customFormat="1" ht="27" customHeight="1">
      <c r="A282" s="931" t="s">
        <v>611</v>
      </c>
      <c r="B282" s="962">
        <v>3642.2080000000001</v>
      </c>
      <c r="C282" s="962">
        <v>1455.5056197716592</v>
      </c>
      <c r="D282" s="961">
        <v>1522.4588782811556</v>
      </c>
      <c r="E282" s="961">
        <v>1575.2434853983059</v>
      </c>
      <c r="F282" s="960"/>
      <c r="G282" s="960"/>
      <c r="H282" s="960"/>
      <c r="I282" s="960"/>
      <c r="J282" s="960"/>
      <c r="K282" s="960"/>
      <c r="L282" s="960"/>
      <c r="M282" s="960"/>
      <c r="N282" s="960"/>
    </row>
    <row r="283" spans="1:14" s="927" customFormat="1" ht="27" customHeight="1">
      <c r="A283" s="931" t="s">
        <v>610</v>
      </c>
      <c r="B283" s="962">
        <v>828.1037675121861</v>
      </c>
      <c r="C283" s="962">
        <v>1724.0620212134459</v>
      </c>
      <c r="D283" s="961">
        <v>1902.3883879418445</v>
      </c>
      <c r="E283" s="961">
        <v>1486.9349554942091</v>
      </c>
      <c r="F283" s="960"/>
      <c r="G283" s="960"/>
      <c r="H283" s="960"/>
      <c r="I283" s="960"/>
      <c r="J283" s="960"/>
      <c r="K283" s="960"/>
      <c r="L283" s="960"/>
      <c r="M283" s="960"/>
      <c r="N283" s="960"/>
    </row>
    <row r="284" spans="1:14" s="927" customFormat="1" ht="27" customHeight="1">
      <c r="A284" s="931" t="s">
        <v>609</v>
      </c>
      <c r="B284" s="962">
        <v>630</v>
      </c>
      <c r="C284" s="962">
        <v>3602.516663399821</v>
      </c>
      <c r="D284" s="961">
        <v>3724.6393873097518</v>
      </c>
      <c r="E284" s="961">
        <v>3804.0506453294061</v>
      </c>
      <c r="F284" s="960"/>
      <c r="G284" s="960"/>
      <c r="H284" s="960"/>
      <c r="I284" s="960"/>
      <c r="J284" s="960"/>
      <c r="K284" s="960"/>
      <c r="L284" s="960"/>
      <c r="M284" s="960"/>
      <c r="N284" s="960"/>
    </row>
    <row r="285" spans="1:14" s="927" customFormat="1" ht="27" customHeight="1">
      <c r="A285" s="931" t="s">
        <v>608</v>
      </c>
      <c r="B285" s="962">
        <v>899.31184793000159</v>
      </c>
      <c r="C285" s="962">
        <v>12776.20807336265</v>
      </c>
      <c r="D285" s="961">
        <v>13611.772081360567</v>
      </c>
      <c r="E285" s="961">
        <v>13035.452797788112</v>
      </c>
      <c r="F285" s="960"/>
      <c r="G285" s="960"/>
      <c r="I285" s="960"/>
      <c r="J285" s="960"/>
      <c r="K285" s="960"/>
      <c r="L285" s="960"/>
      <c r="M285" s="960"/>
      <c r="N285" s="960"/>
    </row>
    <row r="286" spans="1:14" s="927" customFormat="1" ht="27" customHeight="1">
      <c r="A286" s="931" t="s">
        <v>607</v>
      </c>
      <c r="B286" s="962">
        <v>514.32616895943397</v>
      </c>
      <c r="C286" s="962">
        <v>1292.5777786414528</v>
      </c>
      <c r="D286" s="961">
        <v>1370.4387564664553</v>
      </c>
      <c r="E286" s="961">
        <v>1427.5668732981001</v>
      </c>
      <c r="F286" s="960"/>
      <c r="G286" s="960"/>
      <c r="I286" s="960"/>
      <c r="J286" s="960"/>
      <c r="K286" s="960"/>
      <c r="L286" s="960"/>
      <c r="M286" s="960"/>
      <c r="N286" s="960"/>
    </row>
    <row r="287" spans="1:14" s="927" customFormat="1" ht="27" customHeight="1">
      <c r="A287" s="931" t="s">
        <v>606</v>
      </c>
      <c r="B287" s="962">
        <v>1270.5342474234121</v>
      </c>
      <c r="C287" s="962">
        <v>2009.1294439231365</v>
      </c>
      <c r="D287" s="961">
        <v>2139.5033007134816</v>
      </c>
      <c r="E287" s="961">
        <v>2248.7829074294659</v>
      </c>
      <c r="F287" s="960"/>
      <c r="G287" s="960"/>
      <c r="I287" s="960"/>
      <c r="J287" s="960"/>
      <c r="K287" s="960"/>
      <c r="L287" s="960"/>
      <c r="M287" s="960"/>
      <c r="N287" s="960"/>
    </row>
    <row r="288" spans="1:14" s="927" customFormat="1" ht="27" customHeight="1">
      <c r="A288" s="931" t="s">
        <v>605</v>
      </c>
      <c r="B288" s="962">
        <v>7465.8541999999998</v>
      </c>
      <c r="C288" s="962">
        <v>37215.469845029998</v>
      </c>
      <c r="D288" s="961">
        <v>42053.480924883894</v>
      </c>
      <c r="E288" s="961">
        <v>48284.453369078488</v>
      </c>
      <c r="F288" s="960"/>
      <c r="G288" s="960"/>
      <c r="I288" s="960"/>
      <c r="J288" s="960"/>
      <c r="K288" s="960"/>
      <c r="L288" s="960"/>
      <c r="M288" s="960"/>
      <c r="N288" s="960"/>
    </row>
    <row r="289" spans="1:14" s="927" customFormat="1" ht="27" customHeight="1">
      <c r="A289" s="931" t="s">
        <v>581</v>
      </c>
      <c r="B289" s="962">
        <v>543.5740583578505</v>
      </c>
      <c r="C289" s="962">
        <v>997.46515471423447</v>
      </c>
      <c r="D289" s="961">
        <v>1058.1079595642261</v>
      </c>
      <c r="E289" s="961">
        <v>1455.1307537869041</v>
      </c>
      <c r="F289" s="960"/>
      <c r="G289" s="960"/>
      <c r="I289" s="960"/>
      <c r="J289" s="960"/>
      <c r="K289" s="960"/>
      <c r="L289" s="960"/>
      <c r="M289" s="960"/>
      <c r="N289" s="960"/>
    </row>
    <row r="290" spans="1:14" s="927" customFormat="1" ht="27" customHeight="1">
      <c r="A290" s="931" t="s">
        <v>604</v>
      </c>
      <c r="B290" s="962">
        <v>900.21205234667696</v>
      </c>
      <c r="C290" s="962">
        <v>1278.6380928790479</v>
      </c>
      <c r="D290" s="961">
        <v>1379.9336982789978</v>
      </c>
      <c r="E290" s="961">
        <v>1401.2093443923084</v>
      </c>
      <c r="F290" s="960"/>
      <c r="G290" s="960"/>
      <c r="I290" s="960"/>
      <c r="J290" s="960"/>
      <c r="K290" s="960"/>
      <c r="L290" s="960"/>
      <c r="M290" s="960"/>
      <c r="N290" s="960"/>
    </row>
    <row r="291" spans="1:14" s="927" customFormat="1" ht="27" customHeight="1">
      <c r="A291" s="931" t="s">
        <v>603</v>
      </c>
      <c r="B291" s="962">
        <v>22.820950018924943</v>
      </c>
      <c r="C291" s="962">
        <v>107.64199196215569</v>
      </c>
      <c r="D291" s="961">
        <v>115.00201509822875</v>
      </c>
      <c r="E291" s="961">
        <v>120.7521158531402</v>
      </c>
      <c r="F291" s="960"/>
      <c r="G291" s="960"/>
      <c r="I291" s="960"/>
      <c r="J291" s="960"/>
      <c r="K291" s="960"/>
      <c r="L291" s="960"/>
      <c r="M291" s="960"/>
      <c r="N291" s="960"/>
    </row>
    <row r="292" spans="1:14" s="927" customFormat="1" ht="27" customHeight="1">
      <c r="A292" s="930" t="s">
        <v>602</v>
      </c>
      <c r="B292" s="962">
        <v>0</v>
      </c>
      <c r="C292" s="962">
        <v>0</v>
      </c>
      <c r="D292" s="961">
        <v>0</v>
      </c>
      <c r="E292" s="961">
        <v>0</v>
      </c>
      <c r="F292" s="960"/>
      <c r="G292" s="960"/>
      <c r="I292" s="960"/>
      <c r="J292" s="960"/>
      <c r="K292" s="960"/>
      <c r="L292" s="960"/>
      <c r="M292" s="960"/>
      <c r="N292" s="960"/>
    </row>
    <row r="293" spans="1:14" s="923" customFormat="1" ht="15" customHeight="1">
      <c r="A293" s="925" t="s">
        <v>73</v>
      </c>
      <c r="B293" s="959"/>
      <c r="C293" s="959"/>
      <c r="D293" s="959"/>
      <c r="E293" s="959"/>
      <c r="F293" s="958"/>
      <c r="G293" s="958"/>
      <c r="I293" s="958"/>
      <c r="J293" s="958"/>
      <c r="K293" s="958"/>
      <c r="L293" s="958"/>
      <c r="M293" s="958"/>
      <c r="N293" s="958"/>
    </row>
    <row r="294" spans="1:14" s="923" customFormat="1" ht="15" customHeight="1">
      <c r="A294" s="925" t="s">
        <v>601</v>
      </c>
      <c r="B294" s="946"/>
      <c r="C294" s="946"/>
      <c r="D294" s="946"/>
      <c r="E294" s="945"/>
      <c r="I294" s="958"/>
      <c r="J294" s="958"/>
      <c r="K294" s="958"/>
      <c r="L294" s="958"/>
      <c r="M294" s="958"/>
      <c r="N294" s="958"/>
    </row>
    <row r="295" spans="1:14" s="923" customFormat="1" ht="15" customHeight="1">
      <c r="A295" s="925"/>
      <c r="B295" s="925"/>
      <c r="C295" s="925"/>
      <c r="D295" s="925"/>
      <c r="E295" s="925"/>
      <c r="I295" s="958"/>
      <c r="J295" s="958"/>
      <c r="K295" s="958"/>
      <c r="L295" s="958"/>
      <c r="M295" s="958"/>
      <c r="N295" s="958"/>
    </row>
    <row r="296" spans="1:14" s="940" customFormat="1" ht="20.100000000000001" customHeight="1">
      <c r="A296" s="2368" t="s">
        <v>624</v>
      </c>
      <c r="B296" s="2368"/>
      <c r="C296" s="2368"/>
      <c r="D296" s="2368"/>
      <c r="E296" s="2368"/>
      <c r="L296" s="957"/>
    </row>
    <row r="297" spans="1:14" s="923" customFormat="1" ht="15" customHeight="1">
      <c r="A297" s="943" t="s">
        <v>151</v>
      </c>
      <c r="B297" s="942"/>
      <c r="C297" s="942"/>
      <c r="D297" s="942"/>
      <c r="E297" s="942"/>
    </row>
    <row r="298" spans="1:14" s="927" customFormat="1" ht="27" customHeight="1">
      <c r="A298" s="939" t="s">
        <v>621</v>
      </c>
      <c r="B298" s="938">
        <v>2005</v>
      </c>
      <c r="C298" s="938">
        <v>2009</v>
      </c>
      <c r="D298" s="937" t="s">
        <v>620</v>
      </c>
      <c r="E298" s="937" t="s">
        <v>619</v>
      </c>
    </row>
    <row r="299" spans="1:14" s="927" customFormat="1" ht="27" customHeight="1">
      <c r="A299" s="936" t="s">
        <v>8</v>
      </c>
      <c r="B299" s="956">
        <v>100</v>
      </c>
      <c r="C299" s="956">
        <v>100</v>
      </c>
      <c r="D299" s="955">
        <v>100</v>
      </c>
      <c r="E299" s="955">
        <v>100</v>
      </c>
    </row>
    <row r="300" spans="1:14" s="927" customFormat="1" ht="27" customHeight="1">
      <c r="A300" s="933" t="s">
        <v>618</v>
      </c>
      <c r="B300" s="954">
        <v>1.0573520723529903</v>
      </c>
      <c r="C300" s="954">
        <v>0.32227904429222326</v>
      </c>
      <c r="D300" s="953">
        <v>0.28820881397131926</v>
      </c>
      <c r="E300" s="953">
        <v>0.25927889566258094</v>
      </c>
      <c r="F300" s="932"/>
      <c r="G300" s="932"/>
      <c r="H300" s="932"/>
      <c r="I300" s="932"/>
      <c r="J300" s="932"/>
      <c r="K300" s="932"/>
      <c r="L300" s="932"/>
      <c r="M300" s="932"/>
      <c r="N300" s="932"/>
    </row>
    <row r="301" spans="1:14" s="927" customFormat="1" ht="27" customHeight="1">
      <c r="A301" s="933" t="s">
        <v>617</v>
      </c>
      <c r="B301" s="954">
        <v>15.325677744736904</v>
      </c>
      <c r="C301" s="954">
        <v>21.819485948953556</v>
      </c>
      <c r="D301" s="953">
        <v>24.640276837211356</v>
      </c>
      <c r="E301" s="953">
        <v>24.519012520611206</v>
      </c>
      <c r="F301" s="932"/>
      <c r="G301" s="932"/>
      <c r="H301" s="932"/>
      <c r="I301" s="932"/>
      <c r="J301" s="932"/>
      <c r="K301" s="932"/>
      <c r="L301" s="932"/>
      <c r="M301" s="932"/>
      <c r="N301" s="932"/>
    </row>
    <row r="302" spans="1:14" s="927" customFormat="1" ht="27" customHeight="1">
      <c r="A302" s="933" t="s">
        <v>616</v>
      </c>
      <c r="B302" s="954">
        <v>18.255263662079926</v>
      </c>
      <c r="C302" s="954">
        <v>16.468262198236634</v>
      </c>
      <c r="D302" s="953">
        <v>15.936414135219682</v>
      </c>
      <c r="E302" s="953">
        <v>17.283798759548528</v>
      </c>
      <c r="F302" s="932"/>
      <c r="G302" s="932"/>
      <c r="H302" s="932"/>
      <c r="I302" s="932"/>
      <c r="J302" s="932"/>
      <c r="K302" s="932"/>
      <c r="L302" s="932"/>
      <c r="M302" s="932"/>
      <c r="N302" s="932"/>
    </row>
    <row r="303" spans="1:14" s="927" customFormat="1" ht="27" customHeight="1">
      <c r="A303" s="931" t="s">
        <v>615</v>
      </c>
      <c r="B303" s="954">
        <v>12.480448708337869</v>
      </c>
      <c r="C303" s="954">
        <v>10.451895678217042</v>
      </c>
      <c r="D303" s="953">
        <v>10.301467200637118</v>
      </c>
      <c r="E303" s="953">
        <v>10.521203835694088</v>
      </c>
      <c r="F303" s="932"/>
      <c r="G303" s="932"/>
      <c r="H303" s="932"/>
      <c r="I303" s="932"/>
      <c r="J303" s="932"/>
      <c r="K303" s="932"/>
      <c r="L303" s="932"/>
      <c r="M303" s="932"/>
      <c r="N303" s="932"/>
    </row>
    <row r="304" spans="1:14" s="927" customFormat="1" ht="27" customHeight="1">
      <c r="A304" s="931" t="s">
        <v>614</v>
      </c>
      <c r="B304" s="954">
        <v>4.1985931781241117</v>
      </c>
      <c r="C304" s="954">
        <v>3.0305246703273339</v>
      </c>
      <c r="D304" s="953">
        <v>2.7096690354706907</v>
      </c>
      <c r="E304" s="953">
        <v>2.443027617705309</v>
      </c>
      <c r="F304" s="932"/>
      <c r="G304" s="932"/>
      <c r="H304" s="932"/>
      <c r="I304" s="932"/>
      <c r="J304" s="932"/>
      <c r="K304" s="932"/>
      <c r="L304" s="932"/>
      <c r="M304" s="932"/>
      <c r="N304" s="932"/>
    </row>
    <row r="305" spans="1:14" s="927" customFormat="1" ht="27" customHeight="1">
      <c r="A305" s="931" t="s">
        <v>613</v>
      </c>
      <c r="B305" s="954">
        <v>2.3418971368767858</v>
      </c>
      <c r="C305" s="954">
        <v>1.0231903610344457</v>
      </c>
      <c r="D305" s="953">
        <v>0.94441390231151756</v>
      </c>
      <c r="E305" s="953">
        <v>0.89132966447877482</v>
      </c>
      <c r="F305" s="932"/>
      <c r="G305" s="932"/>
      <c r="H305" s="932"/>
      <c r="I305" s="932"/>
      <c r="J305" s="932"/>
      <c r="K305" s="932"/>
      <c r="L305" s="932"/>
      <c r="M305" s="932"/>
      <c r="N305" s="932"/>
    </row>
    <row r="306" spans="1:14" s="927" customFormat="1" ht="27" customHeight="1">
      <c r="A306" s="931" t="s">
        <v>612</v>
      </c>
      <c r="B306" s="954">
        <v>10.981748623754346</v>
      </c>
      <c r="C306" s="954">
        <v>6.7189266853154006</v>
      </c>
      <c r="D306" s="953">
        <v>6.3678634736817772</v>
      </c>
      <c r="E306" s="953">
        <v>6.4747142093726024</v>
      </c>
      <c r="F306" s="932"/>
      <c r="G306" s="932"/>
      <c r="H306" s="932"/>
      <c r="I306" s="932"/>
      <c r="J306" s="932"/>
      <c r="K306" s="932"/>
      <c r="L306" s="932"/>
      <c r="M306" s="932"/>
      <c r="N306" s="932"/>
    </row>
    <row r="307" spans="1:14" s="927" customFormat="1" ht="27" customHeight="1">
      <c r="A307" s="931" t="s">
        <v>611</v>
      </c>
      <c r="B307" s="954">
        <v>7.7038537340599813</v>
      </c>
      <c r="C307" s="954">
        <v>0.93598706387898378</v>
      </c>
      <c r="D307" s="953">
        <v>0.85788542686370473</v>
      </c>
      <c r="E307" s="953">
        <v>0.79157557299306902</v>
      </c>
      <c r="F307" s="932"/>
      <c r="G307" s="932"/>
      <c r="H307" s="932"/>
      <c r="I307" s="932"/>
      <c r="J307" s="932"/>
      <c r="K307" s="932"/>
      <c r="L307" s="932"/>
      <c r="M307" s="932"/>
      <c r="N307" s="932"/>
    </row>
    <row r="308" spans="1:14" s="927" customFormat="1" ht="27" customHeight="1">
      <c r="A308" s="931" t="s">
        <v>610</v>
      </c>
      <c r="B308" s="954">
        <v>1.7515722060733196</v>
      </c>
      <c r="C308" s="954">
        <v>1.1086867183886229</v>
      </c>
      <c r="D308" s="953">
        <v>1.0719706768649113</v>
      </c>
      <c r="E308" s="953">
        <v>0.74719965536066846</v>
      </c>
      <c r="F308" s="932"/>
      <c r="G308" s="932"/>
      <c r="H308" s="932"/>
      <c r="I308" s="932"/>
      <c r="J308" s="932"/>
      <c r="K308" s="932"/>
      <c r="L308" s="932"/>
      <c r="M308" s="932"/>
      <c r="N308" s="932"/>
    </row>
    <row r="309" spans="1:14" s="927" customFormat="1" ht="27" customHeight="1">
      <c r="A309" s="931" t="s">
        <v>609</v>
      </c>
      <c r="B309" s="954">
        <v>1.3325509834852343</v>
      </c>
      <c r="C309" s="954">
        <v>2.3166581760637239</v>
      </c>
      <c r="D309" s="953">
        <v>2.0987849959554103</v>
      </c>
      <c r="E309" s="953">
        <v>1.911573415274203</v>
      </c>
      <c r="F309" s="932"/>
      <c r="G309" s="932"/>
      <c r="H309" s="932"/>
      <c r="I309" s="932"/>
      <c r="J309" s="932"/>
      <c r="K309" s="932"/>
      <c r="L309" s="932"/>
      <c r="M309" s="932"/>
      <c r="N309" s="932"/>
    </row>
    <row r="310" spans="1:14" s="927" customFormat="1" ht="27" customHeight="1">
      <c r="A310" s="931" t="s">
        <v>608</v>
      </c>
      <c r="B310" s="954">
        <v>1.9021887101889636</v>
      </c>
      <c r="C310" s="954">
        <v>8.2159528068120498</v>
      </c>
      <c r="D310" s="953">
        <v>7.6700534043803508</v>
      </c>
      <c r="E310" s="953">
        <v>6.5504451300899369</v>
      </c>
      <c r="F310" s="932"/>
      <c r="G310" s="932"/>
      <c r="H310" s="932"/>
      <c r="I310" s="932"/>
      <c r="J310" s="932"/>
      <c r="K310" s="932"/>
      <c r="L310" s="932"/>
      <c r="M310" s="932"/>
      <c r="N310" s="932"/>
    </row>
    <row r="311" spans="1:14" s="927" customFormat="1" ht="27" customHeight="1">
      <c r="A311" s="931" t="s">
        <v>607</v>
      </c>
      <c r="B311" s="954">
        <v>1.0878822893318834</v>
      </c>
      <c r="C311" s="954">
        <v>0.83121360950542578</v>
      </c>
      <c r="D311" s="953">
        <v>0.77222410033768707</v>
      </c>
      <c r="E311" s="953">
        <v>0.71736660153914955</v>
      </c>
      <c r="F311" s="932"/>
      <c r="G311" s="932"/>
      <c r="H311" s="932"/>
      <c r="I311" s="932"/>
      <c r="J311" s="932"/>
      <c r="K311" s="932"/>
      <c r="L311" s="932"/>
      <c r="M311" s="932"/>
      <c r="N311" s="932"/>
    </row>
    <row r="312" spans="1:14" s="927" customFormat="1" ht="27" customHeight="1">
      <c r="A312" s="931" t="s">
        <v>606</v>
      </c>
      <c r="B312" s="954">
        <v>2.6873835888186348</v>
      </c>
      <c r="C312" s="954">
        <v>1.2920040593628552</v>
      </c>
      <c r="D312" s="953">
        <v>1.2055817917926936</v>
      </c>
      <c r="E312" s="953">
        <v>1.1300358547652711</v>
      </c>
      <c r="F312" s="932"/>
      <c r="G312" s="932"/>
      <c r="H312" s="932"/>
      <c r="I312" s="932"/>
      <c r="J312" s="932"/>
      <c r="K312" s="932"/>
      <c r="L312" s="932"/>
      <c r="M312" s="932"/>
      <c r="N312" s="932"/>
    </row>
    <row r="313" spans="1:14" s="927" customFormat="1" ht="27" customHeight="1">
      <c r="A313" s="931" t="s">
        <v>605</v>
      </c>
      <c r="B313" s="954">
        <v>15.791478344075186</v>
      </c>
      <c r="C313" s="954">
        <v>23.93202601072138</v>
      </c>
      <c r="D313" s="953">
        <v>23.696579887319793</v>
      </c>
      <c r="E313" s="953">
        <v>24.263419716743769</v>
      </c>
      <c r="F313" s="932"/>
      <c r="G313" s="932"/>
      <c r="H313" s="932"/>
      <c r="I313" s="932"/>
      <c r="J313" s="932"/>
      <c r="K313" s="932"/>
      <c r="L313" s="932"/>
      <c r="M313" s="932"/>
      <c r="N313" s="932"/>
    </row>
    <row r="314" spans="1:14" s="927" customFormat="1" ht="27" customHeight="1">
      <c r="A314" s="931" t="s">
        <v>581</v>
      </c>
      <c r="B314" s="954">
        <v>1.1497462635901807</v>
      </c>
      <c r="C314" s="954">
        <v>0.64143653504342968</v>
      </c>
      <c r="D314" s="953">
        <v>0.59622983024898901</v>
      </c>
      <c r="E314" s="953">
        <v>0.73121772658368223</v>
      </c>
      <c r="F314" s="932"/>
      <c r="G314" s="932"/>
      <c r="H314" s="932"/>
      <c r="I314" s="932"/>
      <c r="J314" s="932"/>
      <c r="K314" s="932"/>
      <c r="L314" s="932"/>
      <c r="M314" s="932"/>
      <c r="N314" s="932"/>
    </row>
    <row r="315" spans="1:14" s="927" customFormat="1" ht="27" customHeight="1">
      <c r="A315" s="931" t="s">
        <v>604</v>
      </c>
      <c r="B315" s="954">
        <v>1.9040927868251198</v>
      </c>
      <c r="C315" s="954">
        <v>0.82224946304600088</v>
      </c>
      <c r="D315" s="953">
        <v>0.77757437437536436</v>
      </c>
      <c r="E315" s="953">
        <v>0.70412168020496746</v>
      </c>
      <c r="F315" s="932"/>
      <c r="G315" s="932"/>
      <c r="H315" s="932"/>
      <c r="I315" s="932"/>
      <c r="J315" s="932"/>
      <c r="K315" s="932"/>
      <c r="L315" s="932"/>
      <c r="M315" s="932"/>
      <c r="N315" s="932"/>
    </row>
    <row r="316" spans="1:14" s="927" customFormat="1" ht="27" customHeight="1">
      <c r="A316" s="931" t="s">
        <v>603</v>
      </c>
      <c r="B316" s="954">
        <v>4.8269967288548904E-2</v>
      </c>
      <c r="C316" s="954">
        <v>6.9220970800888598E-2</v>
      </c>
      <c r="D316" s="953">
        <v>6.4802113357646102E-2</v>
      </c>
      <c r="E316" s="953">
        <v>6.0679143372179098E-2</v>
      </c>
      <c r="F316" s="932"/>
      <c r="G316" s="932"/>
      <c r="H316" s="932"/>
      <c r="I316" s="932"/>
      <c r="J316" s="932"/>
      <c r="K316" s="932"/>
      <c r="L316" s="932"/>
      <c r="M316" s="932"/>
      <c r="N316" s="932"/>
    </row>
    <row r="317" spans="1:14" s="927" customFormat="1" ht="27" customHeight="1">
      <c r="A317" s="930" t="s">
        <v>602</v>
      </c>
      <c r="B317" s="952">
        <v>0</v>
      </c>
      <c r="C317" s="952">
        <v>0</v>
      </c>
      <c r="D317" s="951">
        <v>0</v>
      </c>
      <c r="E317" s="951">
        <v>0</v>
      </c>
      <c r="F317" s="932"/>
      <c r="G317" s="932"/>
      <c r="H317" s="932"/>
      <c r="I317" s="932"/>
      <c r="J317" s="932"/>
      <c r="K317" s="932"/>
      <c r="L317" s="932"/>
      <c r="M317" s="932"/>
      <c r="N317" s="932"/>
    </row>
    <row r="318" spans="1:14" s="923" customFormat="1" ht="15" customHeight="1">
      <c r="A318" s="925" t="s">
        <v>73</v>
      </c>
      <c r="B318" s="950"/>
      <c r="C318" s="950"/>
      <c r="D318" s="950"/>
      <c r="E318" s="950"/>
      <c r="F318" s="944"/>
      <c r="G318" s="944"/>
      <c r="H318" s="944"/>
      <c r="I318" s="944"/>
      <c r="J318" s="944"/>
      <c r="K318" s="944"/>
      <c r="L318" s="944"/>
      <c r="M318" s="944"/>
      <c r="N318" s="944"/>
    </row>
    <row r="319" spans="1:14" s="923" customFormat="1" ht="15" customHeight="1">
      <c r="A319" s="925" t="s">
        <v>601</v>
      </c>
      <c r="B319" s="950"/>
      <c r="C319" s="950"/>
      <c r="D319" s="950"/>
      <c r="E319" s="950"/>
    </row>
    <row r="320" spans="1:14" s="923" customFormat="1" ht="15" customHeight="1">
      <c r="A320" s="925"/>
      <c r="B320" s="925"/>
      <c r="C320" s="925"/>
      <c r="D320" s="925"/>
      <c r="E320" s="925"/>
    </row>
    <row r="321" spans="1:13" s="940" customFormat="1" ht="20.100000000000001" customHeight="1">
      <c r="A321" s="2368" t="s">
        <v>623</v>
      </c>
      <c r="B321" s="2368"/>
      <c r="C321" s="2368"/>
      <c r="D321" s="2368"/>
      <c r="E321" s="2368"/>
    </row>
    <row r="322" spans="1:13" s="923" customFormat="1" ht="15" customHeight="1">
      <c r="A322" s="943" t="s">
        <v>151</v>
      </c>
      <c r="B322" s="942"/>
      <c r="C322" s="942"/>
      <c r="D322" s="942"/>
      <c r="E322" s="942"/>
    </row>
    <row r="323" spans="1:13" s="927" customFormat="1" ht="27" customHeight="1">
      <c r="A323" s="939" t="s">
        <v>621</v>
      </c>
      <c r="B323" s="938">
        <v>2005</v>
      </c>
      <c r="C323" s="938">
        <v>2009</v>
      </c>
      <c r="D323" s="937" t="s">
        <v>620</v>
      </c>
      <c r="E323" s="937" t="s">
        <v>619</v>
      </c>
    </row>
    <row r="324" spans="1:13" s="927" customFormat="1" ht="27" customHeight="1">
      <c r="A324" s="936" t="s">
        <v>8</v>
      </c>
      <c r="B324" s="949">
        <v>12.330219713748322</v>
      </c>
      <c r="C324" s="949">
        <v>29.049456604266371</v>
      </c>
      <c r="D324" s="948">
        <v>28.609038551168886</v>
      </c>
      <c r="E324" s="948">
        <v>24.688996606115118</v>
      </c>
    </row>
    <row r="325" spans="1:13" s="927" customFormat="1" ht="27" customHeight="1">
      <c r="A325" s="933" t="s">
        <v>618</v>
      </c>
      <c r="B325" s="929">
        <v>0.13037383366899485</v>
      </c>
      <c r="C325" s="929">
        <v>9.3620311116313804E-2</v>
      </c>
      <c r="D325" s="928">
        <v>8.245377069692135E-2</v>
      </c>
      <c r="E325" s="928">
        <v>6.4013357750507371E-2</v>
      </c>
      <c r="F325" s="932"/>
      <c r="G325" s="932"/>
      <c r="H325" s="932"/>
      <c r="I325" s="932"/>
      <c r="J325" s="932"/>
      <c r="K325" s="932"/>
      <c r="L325" s="932"/>
      <c r="M325" s="932"/>
    </row>
    <row r="326" spans="1:13" s="927" customFormat="1" ht="27" customHeight="1">
      <c r="A326" s="931" t="s">
        <v>617</v>
      </c>
      <c r="B326" s="929">
        <v>1.889689738547089</v>
      </c>
      <c r="C326" s="929">
        <v>6.3384421020152608</v>
      </c>
      <c r="D326" s="928">
        <v>7.0493462994725347</v>
      </c>
      <c r="E326" s="928">
        <v>6.0534981690666418</v>
      </c>
      <c r="F326" s="932"/>
      <c r="G326" s="932"/>
      <c r="H326" s="932"/>
      <c r="I326" s="932"/>
      <c r="J326" s="932"/>
      <c r="K326" s="932"/>
      <c r="L326" s="932"/>
      <c r="M326" s="932"/>
    </row>
    <row r="327" spans="1:13" s="927" customFormat="1" ht="27" customHeight="1">
      <c r="A327" s="931" t="s">
        <v>616</v>
      </c>
      <c r="B327" s="929">
        <v>2.2509141188585131</v>
      </c>
      <c r="C327" s="929">
        <v>4.7839406807535543</v>
      </c>
      <c r="D327" s="928">
        <v>4.5592548636189267</v>
      </c>
      <c r="E327" s="928">
        <v>4.2671964891527034</v>
      </c>
      <c r="F327" s="932"/>
      <c r="G327" s="932"/>
      <c r="H327" s="932"/>
      <c r="I327" s="932"/>
      <c r="J327" s="932"/>
      <c r="K327" s="932"/>
      <c r="L327" s="932"/>
      <c r="M327" s="932"/>
    </row>
    <row r="328" spans="1:13" s="927" customFormat="1" ht="27" customHeight="1">
      <c r="A328" s="931" t="s">
        <v>615</v>
      </c>
      <c r="B328" s="929">
        <v>1.5388667469997237</v>
      </c>
      <c r="C328" s="929">
        <v>3.0362188993668515</v>
      </c>
      <c r="D328" s="928">
        <v>2.9471507227662919</v>
      </c>
      <c r="E328" s="928">
        <v>2.5975796579169672</v>
      </c>
      <c r="F328" s="932"/>
      <c r="G328" s="932"/>
      <c r="H328" s="932"/>
      <c r="I328" s="932"/>
      <c r="J328" s="932"/>
      <c r="K328" s="932"/>
      <c r="L328" s="932"/>
      <c r="M328" s="932"/>
    </row>
    <row r="329" spans="1:13" s="927" customFormat="1" ht="27" customHeight="1">
      <c r="A329" s="931" t="s">
        <v>614</v>
      </c>
      <c r="B329" s="929">
        <v>0.51769576374915138</v>
      </c>
      <c r="C329" s="929">
        <v>0.88035094898832533</v>
      </c>
      <c r="D329" s="928">
        <v>0.7752102589668961</v>
      </c>
      <c r="E329" s="928">
        <v>0.60315900562171865</v>
      </c>
      <c r="F329" s="932"/>
      <c r="G329" s="932"/>
      <c r="H329" s="932"/>
      <c r="I329" s="932"/>
      <c r="J329" s="932"/>
      <c r="K329" s="932"/>
      <c r="L329" s="932"/>
      <c r="M329" s="932"/>
    </row>
    <row r="330" spans="1:13" s="927" customFormat="1" ht="27" customHeight="1">
      <c r="A330" s="931" t="s">
        <v>613</v>
      </c>
      <c r="B330" s="929">
        <v>0.28876106244688898</v>
      </c>
      <c r="C330" s="929">
        <v>0.2972312399077377</v>
      </c>
      <c r="D330" s="928">
        <v>0.27018773739490048</v>
      </c>
      <c r="E330" s="928">
        <v>0.22006035061246199</v>
      </c>
      <c r="F330" s="932"/>
      <c r="G330" s="932"/>
      <c r="H330" s="932"/>
      <c r="I330" s="932"/>
      <c r="J330" s="932"/>
      <c r="K330" s="932"/>
      <c r="L330" s="932"/>
      <c r="M330" s="932"/>
    </row>
    <row r="331" spans="1:13" s="927" customFormat="1" ht="27" customHeight="1">
      <c r="A331" s="931" t="s">
        <v>612</v>
      </c>
      <c r="B331" s="929">
        <v>1.3540737337204434</v>
      </c>
      <c r="C331" s="929">
        <v>1.9518116917231698</v>
      </c>
      <c r="D331" s="928">
        <v>1.8217845160714219</v>
      </c>
      <c r="E331" s="928">
        <v>1.5985419714076552</v>
      </c>
      <c r="F331" s="932"/>
      <c r="G331" s="932"/>
      <c r="H331" s="932"/>
      <c r="I331" s="932"/>
      <c r="J331" s="932"/>
      <c r="K331" s="932"/>
      <c r="L331" s="932"/>
      <c r="M331" s="932"/>
    </row>
    <row r="332" spans="1:13" s="927" customFormat="1" ht="27" customHeight="1">
      <c r="A332" s="931" t="s">
        <v>611</v>
      </c>
      <c r="B332" s="929">
        <v>0.94990209183540009</v>
      </c>
      <c r="C332" s="929">
        <v>0.2718991559430724</v>
      </c>
      <c r="D332" s="928">
        <v>0.24543277249629702</v>
      </c>
      <c r="E332" s="928">
        <v>0.19543206635109514</v>
      </c>
      <c r="F332" s="932"/>
      <c r="G332" s="932"/>
      <c r="H332" s="932"/>
      <c r="I332" s="932"/>
      <c r="J332" s="932"/>
      <c r="K332" s="932"/>
      <c r="L332" s="932"/>
      <c r="M332" s="932"/>
    </row>
    <row r="333" spans="1:13" s="927" customFormat="1" ht="27" customHeight="1">
      <c r="A333" s="931" t="s">
        <v>610</v>
      </c>
      <c r="B333" s="929">
        <v>0.21597270145378883</v>
      </c>
      <c r="C333" s="929">
        <v>0.32206746713556789</v>
      </c>
      <c r="D333" s="928">
        <v>0.30668050420150861</v>
      </c>
      <c r="E333" s="928">
        <v>0.18447609755289929</v>
      </c>
      <c r="F333" s="932"/>
      <c r="G333" s="932"/>
      <c r="H333" s="932"/>
      <c r="I333" s="932"/>
      <c r="J333" s="932"/>
      <c r="K333" s="932"/>
      <c r="L333" s="932"/>
      <c r="M333" s="932"/>
    </row>
    <row r="334" spans="1:13" s="927" customFormat="1" ht="27" customHeight="1">
      <c r="A334" s="931" t="s">
        <v>609</v>
      </c>
      <c r="B334" s="929">
        <v>0.16430646406144353</v>
      </c>
      <c r="C334" s="929">
        <v>0.67297661152482036</v>
      </c>
      <c r="D334" s="928">
        <v>0.60044220859903175</v>
      </c>
      <c r="E334" s="928">
        <v>0.47194829562044688</v>
      </c>
      <c r="F334" s="932"/>
      <c r="G334" s="932"/>
      <c r="H334" s="932"/>
      <c r="I334" s="932"/>
      <c r="J334" s="932"/>
      <c r="K334" s="932"/>
      <c r="L334" s="932"/>
      <c r="M334" s="932"/>
    </row>
    <row r="335" spans="1:13" s="927" customFormat="1" ht="27" customHeight="1">
      <c r="A335" s="931" t="s">
        <v>608</v>
      </c>
      <c r="B335" s="929">
        <v>0.23454404733641454</v>
      </c>
      <c r="C335" s="929">
        <v>2.3866896452418711</v>
      </c>
      <c r="D335" s="928">
        <v>2.1943285353544164</v>
      </c>
      <c r="E335" s="928">
        <v>1.6172391758533373</v>
      </c>
      <c r="F335" s="932"/>
      <c r="G335" s="932"/>
      <c r="H335" s="932"/>
      <c r="I335" s="932"/>
      <c r="J335" s="932"/>
      <c r="K335" s="932"/>
      <c r="L335" s="932"/>
      <c r="M335" s="932"/>
    </row>
    <row r="336" spans="1:13" s="927" customFormat="1" ht="27" customHeight="1">
      <c r="A336" s="931" t="s">
        <v>607</v>
      </c>
      <c r="B336" s="929">
        <v>0.13413827650157645</v>
      </c>
      <c r="C336" s="929">
        <v>0.24146303678203476</v>
      </c>
      <c r="D336" s="928">
        <v>0.22092589056702602</v>
      </c>
      <c r="E336" s="928">
        <v>0.17711061590740398</v>
      </c>
      <c r="F336" s="932"/>
      <c r="G336" s="932"/>
      <c r="H336" s="932"/>
      <c r="I336" s="932"/>
      <c r="J336" s="932"/>
      <c r="K336" s="932"/>
      <c r="L336" s="932"/>
      <c r="M336" s="932"/>
    </row>
    <row r="337" spans="1:13" s="927" customFormat="1" ht="27" customHeight="1">
      <c r="A337" s="931" t="s">
        <v>606</v>
      </c>
      <c r="B337" s="929">
        <v>0.33136030105255243</v>
      </c>
      <c r="C337" s="929">
        <v>0.37532015854997253</v>
      </c>
      <c r="D337" s="928">
        <v>0.34490535957984442</v>
      </c>
      <c r="E337" s="928">
        <v>0.27899451383088175</v>
      </c>
      <c r="F337" s="932"/>
      <c r="G337" s="932"/>
      <c r="H337" s="932"/>
      <c r="I337" s="932"/>
      <c r="J337" s="932"/>
      <c r="K337" s="932"/>
      <c r="L337" s="932"/>
      <c r="M337" s="932"/>
    </row>
    <row r="338" spans="1:13" s="927" customFormat="1" ht="27" customHeight="1">
      <c r="A338" s="931" t="s">
        <v>605</v>
      </c>
      <c r="B338" s="929">
        <v>1.9471239758734555</v>
      </c>
      <c r="C338" s="929">
        <v>6.9521235105062473</v>
      </c>
      <c r="D338" s="928">
        <v>6.7793636752718518</v>
      </c>
      <c r="E338" s="928">
        <v>5.9903948703943355</v>
      </c>
      <c r="F338" s="932"/>
      <c r="G338" s="932"/>
      <c r="H338" s="932"/>
      <c r="I338" s="932"/>
      <c r="J338" s="932"/>
      <c r="K338" s="932"/>
      <c r="L338" s="932"/>
      <c r="M338" s="932"/>
    </row>
    <row r="339" spans="1:13" s="927" customFormat="1" ht="27" customHeight="1">
      <c r="A339" s="931" t="s">
        <v>581</v>
      </c>
      <c r="B339" s="929">
        <v>0.14176624045128122</v>
      </c>
      <c r="C339" s="929">
        <v>0.18633382789135097</v>
      </c>
      <c r="D339" s="928">
        <v>0.1705756219895021</v>
      </c>
      <c r="E339" s="928">
        <v>0.18053031969955743</v>
      </c>
      <c r="F339" s="932"/>
      <c r="G339" s="932"/>
      <c r="H339" s="932"/>
      <c r="I339" s="932"/>
      <c r="J339" s="932"/>
      <c r="K339" s="932"/>
      <c r="L339" s="932"/>
      <c r="M339" s="932"/>
    </row>
    <row r="340" spans="1:13" s="927" customFormat="1" ht="27" customHeight="1">
      <c r="A340" s="931" t="s">
        <v>604</v>
      </c>
      <c r="B340" s="929">
        <v>0.23477882416917079</v>
      </c>
      <c r="C340" s="929">
        <v>0.23885900094636128</v>
      </c>
      <c r="D340" s="928">
        <v>0.22245655252905833</v>
      </c>
      <c r="E340" s="928">
        <v>0.17384057772872513</v>
      </c>
      <c r="F340" s="932"/>
      <c r="G340" s="932"/>
      <c r="H340" s="932"/>
      <c r="I340" s="932"/>
      <c r="J340" s="932"/>
      <c r="K340" s="932"/>
      <c r="L340" s="932"/>
      <c r="M340" s="932"/>
    </row>
    <row r="341" spans="1:13" s="927" customFormat="1" ht="27" customHeight="1">
      <c r="A341" s="931" t="s">
        <v>603</v>
      </c>
      <c r="B341" s="929">
        <v>5.9517930224325232E-3</v>
      </c>
      <c r="C341" s="929">
        <v>2.0108315873856027E-2</v>
      </c>
      <c r="D341" s="928">
        <v>1.8539261592461137E-2</v>
      </c>
      <c r="E341" s="928">
        <v>1.4981071647777023E-2</v>
      </c>
      <c r="F341" s="932"/>
      <c r="G341" s="932"/>
      <c r="H341" s="932"/>
      <c r="I341" s="932"/>
      <c r="J341" s="932"/>
      <c r="K341" s="932"/>
      <c r="L341" s="932"/>
      <c r="M341" s="932"/>
    </row>
    <row r="342" spans="1:13" s="927" customFormat="1" ht="27" customHeight="1">
      <c r="A342" s="930" t="s">
        <v>602</v>
      </c>
      <c r="B342" s="929">
        <v>0</v>
      </c>
      <c r="C342" s="929">
        <v>0</v>
      </c>
      <c r="D342" s="928">
        <v>0</v>
      </c>
      <c r="E342" s="928">
        <v>0</v>
      </c>
      <c r="F342" s="932"/>
      <c r="G342" s="932"/>
      <c r="H342" s="932"/>
      <c r="I342" s="932"/>
      <c r="J342" s="932"/>
      <c r="K342" s="932"/>
      <c r="L342" s="932"/>
      <c r="M342" s="932"/>
    </row>
    <row r="343" spans="1:13" s="923" customFormat="1" ht="15" customHeight="1">
      <c r="A343" s="925" t="s">
        <v>73</v>
      </c>
      <c r="B343" s="947"/>
      <c r="C343" s="947"/>
      <c r="D343" s="947"/>
      <c r="E343" s="947"/>
      <c r="F343" s="944"/>
      <c r="G343" s="944"/>
      <c r="H343" s="944"/>
      <c r="I343" s="944"/>
      <c r="J343" s="944"/>
      <c r="K343" s="944"/>
      <c r="L343" s="944"/>
      <c r="M343" s="944"/>
    </row>
    <row r="344" spans="1:13" s="923" customFormat="1" ht="15" customHeight="1">
      <c r="A344" s="925" t="s">
        <v>601</v>
      </c>
      <c r="B344" s="924"/>
      <c r="C344" s="924"/>
      <c r="D344" s="924"/>
      <c r="E344" s="924"/>
      <c r="F344" s="944"/>
      <c r="G344" s="944"/>
      <c r="H344" s="944"/>
      <c r="I344" s="944"/>
      <c r="J344" s="944"/>
      <c r="K344" s="944"/>
      <c r="L344" s="944"/>
      <c r="M344" s="944"/>
    </row>
    <row r="345" spans="1:13" s="923" customFormat="1" ht="15" customHeight="1">
      <c r="A345" s="925"/>
      <c r="B345" s="946"/>
      <c r="C345" s="946"/>
      <c r="D345" s="946"/>
      <c r="E345" s="945"/>
      <c r="F345" s="944"/>
      <c r="G345" s="944"/>
      <c r="H345" s="944"/>
      <c r="I345" s="944"/>
      <c r="J345" s="944"/>
      <c r="K345" s="944"/>
    </row>
    <row r="346" spans="1:13" s="940" customFormat="1" ht="20.100000000000001" customHeight="1">
      <c r="A346" s="2368" t="s">
        <v>622</v>
      </c>
      <c r="B346" s="2368"/>
      <c r="C346" s="2368"/>
      <c r="D346" s="2368"/>
      <c r="E346" s="2368"/>
      <c r="F346" s="941"/>
      <c r="G346" s="941"/>
      <c r="H346" s="941"/>
      <c r="I346" s="941"/>
      <c r="J346" s="941"/>
      <c r="K346" s="941"/>
    </row>
    <row r="347" spans="1:13" s="940" customFormat="1" ht="15" customHeight="1">
      <c r="A347" s="943" t="s">
        <v>151</v>
      </c>
      <c r="B347" s="942"/>
      <c r="C347" s="942"/>
      <c r="D347" s="942"/>
      <c r="E347" s="942"/>
      <c r="F347" s="941"/>
      <c r="G347" s="941"/>
      <c r="H347" s="941"/>
      <c r="I347" s="941"/>
      <c r="J347" s="941"/>
      <c r="K347" s="941"/>
    </row>
    <row r="348" spans="1:13" s="927" customFormat="1" ht="27" customHeight="1">
      <c r="A348" s="939" t="s">
        <v>621</v>
      </c>
      <c r="B348" s="938">
        <v>2005</v>
      </c>
      <c r="C348" s="938">
        <v>2009</v>
      </c>
      <c r="D348" s="937" t="s">
        <v>620</v>
      </c>
      <c r="E348" s="937" t="s">
        <v>619</v>
      </c>
      <c r="F348" s="932"/>
      <c r="G348" s="932"/>
      <c r="H348" s="932"/>
      <c r="I348" s="932"/>
      <c r="J348" s="932"/>
      <c r="K348" s="932"/>
    </row>
    <row r="349" spans="1:13" s="927" customFormat="1" ht="27" customHeight="1">
      <c r="A349" s="936" t="s">
        <v>8</v>
      </c>
      <c r="B349" s="935">
        <v>7.4609834800936969</v>
      </c>
      <c r="C349" s="935">
        <v>48.913273399007259</v>
      </c>
      <c r="D349" s="934">
        <v>14.122753244176645</v>
      </c>
      <c r="E349" s="934">
        <v>12.134442320959366</v>
      </c>
      <c r="F349" s="932"/>
      <c r="G349" s="932"/>
      <c r="H349" s="932"/>
      <c r="I349" s="932"/>
      <c r="J349" s="932"/>
      <c r="K349" s="932"/>
    </row>
    <row r="350" spans="1:13" s="927" customFormat="1" ht="27" customHeight="1">
      <c r="A350" s="933" t="s">
        <v>618</v>
      </c>
      <c r="B350" s="929">
        <v>-1.4111613294217284</v>
      </c>
      <c r="C350" s="929">
        <v>3.9000000000000146</v>
      </c>
      <c r="D350" s="928">
        <v>2.0580889206743835</v>
      </c>
      <c r="E350" s="928">
        <v>0.87857470455779207</v>
      </c>
      <c r="F350" s="932"/>
      <c r="G350" s="932"/>
      <c r="H350" s="932"/>
      <c r="I350" s="932"/>
      <c r="J350" s="932"/>
      <c r="K350" s="932"/>
    </row>
    <row r="351" spans="1:13" s="927" customFormat="1" ht="27" customHeight="1">
      <c r="A351" s="933" t="s">
        <v>617</v>
      </c>
      <c r="B351" s="929">
        <v>5.2838448125545057</v>
      </c>
      <c r="C351" s="929">
        <v>82.792581464200921</v>
      </c>
      <c r="D351" s="928">
        <v>28.876374078653999</v>
      </c>
      <c r="E351" s="928">
        <v>11.582585432125441</v>
      </c>
      <c r="F351" s="932"/>
      <c r="G351" s="932"/>
      <c r="H351" s="932"/>
      <c r="I351" s="932"/>
      <c r="J351" s="932"/>
      <c r="K351" s="932"/>
    </row>
    <row r="352" spans="1:13" s="927" customFormat="1" ht="27" customHeight="1">
      <c r="A352" s="933" t="s">
        <v>616</v>
      </c>
      <c r="B352" s="929">
        <v>11.474782233716629</v>
      </c>
      <c r="C352" s="929">
        <v>35.329615603738176</v>
      </c>
      <c r="D352" s="928">
        <v>10.437120569128776</v>
      </c>
      <c r="E352" s="928">
        <v>21.615133658356498</v>
      </c>
      <c r="F352" s="932"/>
      <c r="G352" s="932"/>
      <c r="H352" s="932"/>
      <c r="I352" s="932"/>
      <c r="J352" s="932"/>
      <c r="K352" s="932"/>
    </row>
    <row r="353" spans="1:11" s="927" customFormat="1" ht="27" customHeight="1">
      <c r="A353" s="933" t="s">
        <v>615</v>
      </c>
      <c r="B353" s="929">
        <v>11.475476514386184</v>
      </c>
      <c r="C353" s="929">
        <v>1.7882639824905677</v>
      </c>
      <c r="D353" s="928">
        <v>12.480246223796666</v>
      </c>
      <c r="E353" s="928">
        <v>14.526338984773801</v>
      </c>
      <c r="F353" s="932"/>
      <c r="G353" s="932"/>
      <c r="H353" s="932"/>
      <c r="I353" s="932"/>
      <c r="J353" s="932"/>
      <c r="K353" s="932"/>
    </row>
    <row r="354" spans="1:11" s="927" customFormat="1" ht="27" customHeight="1">
      <c r="A354" s="933" t="s">
        <v>614</v>
      </c>
      <c r="B354" s="929">
        <v>20.449029126213603</v>
      </c>
      <c r="C354" s="929">
        <v>-3.2435981916119738</v>
      </c>
      <c r="D354" s="928">
        <v>2.0400506012071551</v>
      </c>
      <c r="E354" s="928">
        <v>1.0999999999999659</v>
      </c>
      <c r="F354" s="932"/>
      <c r="G354" s="932"/>
      <c r="H354" s="932"/>
      <c r="I354" s="932"/>
      <c r="J354" s="932"/>
      <c r="K354" s="932"/>
    </row>
    <row r="355" spans="1:11" s="927" customFormat="1" ht="27" customHeight="1">
      <c r="A355" s="931" t="s">
        <v>613</v>
      </c>
      <c r="B355" s="929">
        <v>12.916692108851846</v>
      </c>
      <c r="C355" s="929">
        <v>6.3663093280318162</v>
      </c>
      <c r="D355" s="928">
        <v>5.3363272743329526</v>
      </c>
      <c r="E355" s="928">
        <v>5.8315158277783041</v>
      </c>
      <c r="F355" s="932"/>
      <c r="G355" s="932"/>
      <c r="H355" s="932"/>
      <c r="I355" s="932"/>
      <c r="J355" s="932"/>
      <c r="K355" s="932"/>
    </row>
    <row r="356" spans="1:11" s="927" customFormat="1" ht="27" customHeight="1">
      <c r="A356" s="931" t="s">
        <v>612</v>
      </c>
      <c r="B356" s="929">
        <v>15.170699139828647</v>
      </c>
      <c r="C356" s="929">
        <v>9.3294639146111802</v>
      </c>
      <c r="D356" s="928">
        <v>8.1598514072009678</v>
      </c>
      <c r="E356" s="928">
        <v>14.016022808322973</v>
      </c>
      <c r="F356" s="932"/>
      <c r="G356" s="932"/>
      <c r="H356" s="932"/>
      <c r="I356" s="932"/>
      <c r="J356" s="932"/>
      <c r="K356" s="932"/>
    </row>
    <row r="357" spans="1:11" s="927" customFormat="1" ht="27" customHeight="1">
      <c r="A357" s="931" t="s">
        <v>611</v>
      </c>
      <c r="B357" s="929">
        <v>16.697721269088618</v>
      </c>
      <c r="C357" s="929">
        <v>320.94049007453458</v>
      </c>
      <c r="D357" s="928">
        <v>4.6000000000000041</v>
      </c>
      <c r="E357" s="928">
        <v>3.4670629118563738</v>
      </c>
      <c r="F357" s="932"/>
      <c r="G357" s="932"/>
      <c r="H357" s="932"/>
      <c r="I357" s="932"/>
      <c r="J357" s="932"/>
      <c r="K357" s="932"/>
    </row>
    <row r="358" spans="1:11" s="927" customFormat="1" ht="27" customHeight="1">
      <c r="A358" s="931" t="s">
        <v>610</v>
      </c>
      <c r="B358" s="929">
        <v>15.205076631221726</v>
      </c>
      <c r="C358" s="929">
        <v>143.8970123003013</v>
      </c>
      <c r="D358" s="928">
        <v>10.343384665644884</v>
      </c>
      <c r="E358" s="928">
        <v>-21.838518100770472</v>
      </c>
      <c r="F358" s="932"/>
      <c r="G358" s="932"/>
      <c r="H358" s="932"/>
      <c r="I358" s="932"/>
      <c r="J358" s="932"/>
      <c r="K358" s="932"/>
    </row>
    <row r="359" spans="1:11" s="927" customFormat="1" ht="27" customHeight="1">
      <c r="A359" s="931" t="s">
        <v>609</v>
      </c>
      <c r="B359" s="929">
        <v>14.54545454545455</v>
      </c>
      <c r="C359" s="929">
        <v>163.64089725362439</v>
      </c>
      <c r="D359" s="928">
        <v>3.3899280786304331</v>
      </c>
      <c r="E359" s="928">
        <v>2.1320522542455365</v>
      </c>
      <c r="F359" s="932"/>
      <c r="G359" s="932"/>
      <c r="H359" s="932"/>
      <c r="I359" s="932"/>
      <c r="J359" s="932"/>
      <c r="K359" s="932"/>
    </row>
    <row r="360" spans="1:11" s="927" customFormat="1" ht="27" customHeight="1">
      <c r="A360" s="931" t="s">
        <v>608</v>
      </c>
      <c r="B360" s="929">
        <v>25.107293479558646</v>
      </c>
      <c r="C360" s="929">
        <v>360.53617286994353</v>
      </c>
      <c r="D360" s="928">
        <v>6.5399999999999903</v>
      </c>
      <c r="E360" s="928">
        <v>-4.2339768850643935</v>
      </c>
      <c r="F360" s="932"/>
      <c r="G360" s="932"/>
      <c r="H360" s="932"/>
      <c r="I360" s="932"/>
      <c r="J360" s="932"/>
      <c r="K360" s="932"/>
    </row>
    <row r="361" spans="1:11" s="927" customFormat="1" ht="27" customHeight="1">
      <c r="A361" s="931" t="s">
        <v>607</v>
      </c>
      <c r="B361" s="929">
        <v>25.107293479558646</v>
      </c>
      <c r="C361" s="929">
        <v>124.31438621333109</v>
      </c>
      <c r="D361" s="928">
        <v>6.0236976924388452</v>
      </c>
      <c r="E361" s="928">
        <v>4.1686004983502016</v>
      </c>
      <c r="F361" s="932"/>
    </row>
    <row r="362" spans="1:11" s="927" customFormat="1" ht="27" customHeight="1">
      <c r="A362" s="931" t="s">
        <v>606</v>
      </c>
      <c r="B362" s="929">
        <v>20.962665612401565</v>
      </c>
      <c r="C362" s="929">
        <v>-31.754613889102281</v>
      </c>
      <c r="D362" s="928">
        <v>6.489072029912113</v>
      </c>
      <c r="E362" s="928">
        <v>5.1077091902378413</v>
      </c>
      <c r="F362" s="932"/>
    </row>
    <row r="363" spans="1:11" s="927" customFormat="1" ht="27" customHeight="1">
      <c r="A363" s="931" t="s">
        <v>605</v>
      </c>
      <c r="B363" s="929">
        <v>-12.707148018783055</v>
      </c>
      <c r="C363" s="929">
        <v>74.183962410388133</v>
      </c>
      <c r="D363" s="928">
        <v>12.999999999999989</v>
      </c>
      <c r="E363" s="928">
        <v>14.816781648407144</v>
      </c>
      <c r="F363" s="932"/>
    </row>
    <row r="364" spans="1:11" s="927" customFormat="1" ht="27" customHeight="1">
      <c r="A364" s="931" t="s">
        <v>581</v>
      </c>
      <c r="B364" s="929">
        <v>11.989414313041436</v>
      </c>
      <c r="C364" s="929">
        <v>-19.688795916728306</v>
      </c>
      <c r="D364" s="928">
        <v>6.0796915624952597</v>
      </c>
      <c r="E364" s="928">
        <v>37.521955168562272</v>
      </c>
    </row>
    <row r="365" spans="1:11" s="927" customFormat="1" ht="27" customHeight="1">
      <c r="A365" s="931" t="s">
        <v>604</v>
      </c>
      <c r="B365" s="929">
        <v>11.728746668388744</v>
      </c>
      <c r="C365" s="929">
        <v>-59.459794138267341</v>
      </c>
      <c r="D365" s="928">
        <v>7.9221482579067803</v>
      </c>
      <c r="E365" s="928">
        <v>1.5417875612317289</v>
      </c>
    </row>
    <row r="366" spans="1:11" s="927" customFormat="1" ht="27" customHeight="1">
      <c r="A366" s="931" t="s">
        <v>603</v>
      </c>
      <c r="B366" s="929">
        <v>11.849710833407823</v>
      </c>
      <c r="C366" s="929">
        <v>16.281529367934144</v>
      </c>
      <c r="D366" s="928">
        <v>6.8375017982393649</v>
      </c>
      <c r="E366" s="928">
        <v>5</v>
      </c>
    </row>
    <row r="367" spans="1:11" s="927" customFormat="1" ht="27" customHeight="1">
      <c r="A367" s="930" t="s">
        <v>602</v>
      </c>
      <c r="B367" s="929">
        <v>0</v>
      </c>
      <c r="C367" s="929">
        <v>0</v>
      </c>
      <c r="D367" s="928">
        <v>0</v>
      </c>
      <c r="E367" s="928">
        <v>0</v>
      </c>
    </row>
    <row r="368" spans="1:11" s="923" customFormat="1" ht="15" customHeight="1">
      <c r="A368" s="925" t="s">
        <v>73</v>
      </c>
      <c r="B368" s="926"/>
      <c r="C368" s="926"/>
      <c r="D368" s="926"/>
      <c r="E368" s="926"/>
    </row>
    <row r="369" spans="1:5" s="923" customFormat="1" ht="15" customHeight="1">
      <c r="A369" s="925" t="s">
        <v>601</v>
      </c>
      <c r="B369" s="924"/>
      <c r="C369" s="924"/>
      <c r="D369" s="924"/>
      <c r="E369" s="924"/>
    </row>
    <row r="370" spans="1:5">
      <c r="A370" s="922"/>
      <c r="B370" s="921"/>
      <c r="C370" s="921"/>
      <c r="D370" s="921"/>
      <c r="E370" s="920"/>
    </row>
  </sheetData>
  <protectedRanges>
    <protectedRange sqref="C275:D285 C287:D292" name="All"/>
    <protectedRange sqref="B27:D45 B53:D71" name="Range1_14"/>
    <protectedRange sqref="B47:D47 B73:D74" name="Range1_14_1"/>
    <protectedRange sqref="B87:D87 B101:D102" name="Range1_14_2"/>
    <protectedRange sqref="B251:D251" name="Range1_14_4"/>
    <protectedRange sqref="B294:D294" name="Range1_14_6"/>
    <protectedRange sqref="C370:E370" name="Range1_2_2"/>
    <protectedRange sqref="B370:D370" name="Range1_14_8"/>
    <protectedRange sqref="C345:E345" name="Range1_2_3"/>
    <protectedRange sqref="B345:D345" name="Range1_14_9"/>
    <protectedRange sqref="B324:E344" name="Range1_2_1"/>
    <protectedRange sqref="B275:B285 B287:B292" name="All_1"/>
  </protectedRanges>
  <mergeCells count="21">
    <mergeCell ref="A89:E89"/>
    <mergeCell ref="A22:E22"/>
    <mergeCell ref="A103:E103"/>
    <mergeCell ref="A271:E271"/>
    <mergeCell ref="A129:E129"/>
    <mergeCell ref="A155:E155"/>
    <mergeCell ref="A181:E181"/>
    <mergeCell ref="A346:E346"/>
    <mergeCell ref="A207:E207"/>
    <mergeCell ref="A220:E220"/>
    <mergeCell ref="A228:E228"/>
    <mergeCell ref="A245:E245"/>
    <mergeCell ref="A253:C253"/>
    <mergeCell ref="A296:E296"/>
    <mergeCell ref="A321:E321"/>
    <mergeCell ref="A2:E2"/>
    <mergeCell ref="A21:E21"/>
    <mergeCell ref="A23:E23"/>
    <mergeCell ref="A49:E49"/>
    <mergeCell ref="A75:E75"/>
    <mergeCell ref="E5:E18"/>
  </mergeCells>
  <pageMargins left="0.7" right="0.7" top="0.75" bottom="0.56999999999999995" header="0.3" footer="0.3"/>
  <pageSetup paperSize="9" scale="82" orientation="portrait" r:id="rId1"/>
  <headerFooter>
    <oddFooter>&amp;C&amp;P</oddFooter>
  </headerFooter>
  <rowBreaks count="15" manualBreakCount="15">
    <brk id="19" max="4" man="1"/>
    <brk id="22" max="4" man="1"/>
    <brk id="48" max="4" man="1"/>
    <brk id="74" max="4" man="1"/>
    <brk id="102" max="4" man="1"/>
    <brk id="128" max="4" man="1"/>
    <brk id="154" max="4" man="1"/>
    <brk id="180" max="4" man="1"/>
    <brk id="206" max="4" man="1"/>
    <brk id="244" max="4" man="1"/>
    <brk id="270" max="4" man="1"/>
    <brk id="295" max="4" man="1"/>
    <brk id="320" max="4" man="1"/>
    <brk id="345" max="4" man="1"/>
    <brk id="370"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22"/>
  <sheetViews>
    <sheetView view="pageBreakPreview" zoomScale="90" zoomScaleNormal="100" zoomScaleSheetLayoutView="90" workbookViewId="0">
      <selection activeCell="C34" sqref="C34"/>
    </sheetView>
  </sheetViews>
  <sheetFormatPr defaultColWidth="9.140625" defaultRowHeight="14.25"/>
  <cols>
    <col min="1" max="2" width="9.140625" style="1751"/>
    <col min="3" max="3" width="51.85546875" style="1751" customWidth="1"/>
    <col min="4" max="4" width="13.140625" style="1751" customWidth="1"/>
    <col min="5" max="5" width="8.7109375" style="1751" customWidth="1"/>
    <col min="6" max="6" width="13.28515625" style="1751" bestFit="1" customWidth="1"/>
    <col min="7" max="16384" width="9.140625" style="1751"/>
  </cols>
  <sheetData>
    <row r="1" spans="1:6" ht="18">
      <c r="A1" s="1766" t="s">
        <v>587</v>
      </c>
    </row>
    <row r="2" spans="1:6" ht="234" customHeight="1">
      <c r="A2" s="2460" t="s">
        <v>1502</v>
      </c>
      <c r="B2" s="2461"/>
      <c r="C2" s="2461"/>
      <c r="D2" s="2461"/>
      <c r="E2" s="2461"/>
    </row>
    <row r="3" spans="1:6" ht="15">
      <c r="A3" s="1765" t="s">
        <v>1501</v>
      </c>
    </row>
    <row r="4" spans="1:6" ht="15.75" customHeight="1">
      <c r="A4" s="1754" t="s">
        <v>1500</v>
      </c>
      <c r="B4" s="1764"/>
      <c r="C4" s="1763"/>
      <c r="D4" s="1761">
        <v>2120700</v>
      </c>
      <c r="E4" s="2462">
        <v>2011</v>
      </c>
    </row>
    <row r="5" spans="1:6">
      <c r="A5" s="1754" t="s">
        <v>1499</v>
      </c>
      <c r="B5" s="1754"/>
      <c r="C5" s="1759"/>
      <c r="D5" s="1761">
        <v>1499800</v>
      </c>
      <c r="E5" s="2462"/>
      <c r="F5" s="1762"/>
    </row>
    <row r="6" spans="1:6">
      <c r="A6" s="1754" t="s">
        <v>1498</v>
      </c>
      <c r="B6" s="1754"/>
      <c r="C6" s="1759"/>
      <c r="D6" s="1761">
        <v>620900</v>
      </c>
      <c r="E6" s="2462"/>
    </row>
    <row r="7" spans="1:6">
      <c r="A7" s="1754" t="s">
        <v>1497</v>
      </c>
      <c r="B7" s="1754"/>
      <c r="C7" s="1759"/>
      <c r="D7" s="1758">
        <v>22.368194801073251</v>
      </c>
      <c r="E7" s="2462"/>
    </row>
    <row r="8" spans="1:6">
      <c r="A8" s="1754" t="s">
        <v>1496</v>
      </c>
      <c r="B8" s="1754"/>
      <c r="C8" s="1759"/>
      <c r="D8" s="1758">
        <v>1.1082196128213266</v>
      </c>
      <c r="E8" s="2462"/>
    </row>
    <row r="9" spans="1:6">
      <c r="A9" s="1754" t="s">
        <v>1495</v>
      </c>
      <c r="B9" s="1754"/>
      <c r="C9" s="1759"/>
      <c r="D9" s="1758">
        <v>21.259975188251925</v>
      </c>
      <c r="E9" s="2462"/>
    </row>
    <row r="10" spans="1:6">
      <c r="A10" s="1754" t="s">
        <v>1494</v>
      </c>
      <c r="B10" s="1754"/>
      <c r="C10" s="1759"/>
      <c r="D10" s="1761">
        <v>1292800</v>
      </c>
      <c r="E10" s="2462"/>
    </row>
    <row r="11" spans="1:6">
      <c r="A11" s="1754" t="s">
        <v>1493</v>
      </c>
      <c r="B11" s="1760"/>
      <c r="C11" s="1759"/>
      <c r="D11" s="1761">
        <v>827900</v>
      </c>
      <c r="E11" s="2462"/>
    </row>
    <row r="12" spans="1:6">
      <c r="A12" s="1754" t="s">
        <v>1492</v>
      </c>
      <c r="B12" s="1760"/>
      <c r="C12" s="1759"/>
      <c r="D12" s="1758">
        <v>39.038996557740369</v>
      </c>
      <c r="E12" s="2462"/>
    </row>
    <row r="13" spans="1:6">
      <c r="A13" s="1754" t="s">
        <v>1491</v>
      </c>
      <c r="B13" s="1754"/>
      <c r="C13" s="1753"/>
      <c r="D13" s="1758">
        <v>7.7478577235446302</v>
      </c>
      <c r="E13" s="2462"/>
      <c r="F13" s="1757"/>
    </row>
    <row r="14" spans="1:6">
      <c r="A14" s="1754" t="s">
        <v>1490</v>
      </c>
      <c r="B14" s="1754"/>
      <c r="C14" s="1753"/>
      <c r="D14" s="1752">
        <v>80.314609779237458</v>
      </c>
      <c r="E14" s="2462"/>
    </row>
    <row r="15" spans="1:6">
      <c r="A15" s="1754" t="s">
        <v>1489</v>
      </c>
      <c r="B15" s="1754"/>
      <c r="C15" s="1756"/>
      <c r="D15" s="1752">
        <v>15.128952582682526</v>
      </c>
      <c r="E15" s="2462"/>
    </row>
    <row r="16" spans="1:6">
      <c r="A16" s="1754" t="s">
        <v>1488</v>
      </c>
      <c r="B16" s="1754"/>
      <c r="C16" s="1756"/>
      <c r="D16" s="1752">
        <v>1.3684147984959698</v>
      </c>
      <c r="E16" s="2462"/>
    </row>
    <row r="17" spans="1:5">
      <c r="A17" s="1754" t="s">
        <v>1487</v>
      </c>
      <c r="B17" s="1754"/>
      <c r="C17" s="1756"/>
      <c r="D17" s="1752">
        <v>6.2648048871711755</v>
      </c>
      <c r="E17" s="2462"/>
    </row>
    <row r="18" spans="1:5">
      <c r="A18" s="1754" t="s">
        <v>1486</v>
      </c>
      <c r="B18" s="1754"/>
      <c r="C18" s="1753"/>
      <c r="D18" s="1752">
        <v>8.5089141004862228</v>
      </c>
      <c r="E18" s="2462"/>
    </row>
    <row r="19" spans="1:5">
      <c r="A19" s="1754" t="s">
        <v>1485</v>
      </c>
      <c r="B19" s="1754"/>
      <c r="C19" s="1756"/>
      <c r="D19" s="1755">
        <v>78.2</v>
      </c>
      <c r="E19" s="2462"/>
    </row>
    <row r="20" spans="1:5">
      <c r="A20" s="1754" t="s">
        <v>1484</v>
      </c>
      <c r="B20" s="1754"/>
      <c r="C20" s="1756"/>
      <c r="D20" s="1755">
        <v>77.099999999999994</v>
      </c>
      <c r="E20" s="2462"/>
    </row>
    <row r="21" spans="1:5">
      <c r="A21" s="1754" t="s">
        <v>1483</v>
      </c>
      <c r="B21" s="1754"/>
      <c r="C21" s="1753"/>
      <c r="D21" s="1752">
        <v>27.690258261592749</v>
      </c>
      <c r="E21" s="2462"/>
    </row>
    <row r="22" spans="1:5">
      <c r="A22" s="1754" t="s">
        <v>1482</v>
      </c>
      <c r="B22" s="1754"/>
      <c r="C22" s="1753"/>
      <c r="D22" s="1752">
        <v>26.12659149616195</v>
      </c>
      <c r="E22" s="2462"/>
    </row>
  </sheetData>
  <mergeCells count="2">
    <mergeCell ref="A2:E2"/>
    <mergeCell ref="E4:E22"/>
  </mergeCells>
  <pageMargins left="0.7" right="0.7" top="0.75" bottom="0.75" header="0.3" footer="0.3"/>
  <pageSetup scale="98" orientation="portrait" r:id="rId1"/>
  <rowBreaks count="1" manualBreakCount="1">
    <brk id="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R730"/>
  <sheetViews>
    <sheetView view="pageBreakPreview" topLeftCell="A16" zoomScale="90" zoomScaleSheetLayoutView="90" workbookViewId="0">
      <selection activeCell="C34" sqref="C34"/>
    </sheetView>
  </sheetViews>
  <sheetFormatPr defaultColWidth="9.140625" defaultRowHeight="14.25"/>
  <cols>
    <col min="1" max="1" width="1.28515625" style="1767" customWidth="1"/>
    <col min="2" max="2" width="34.28515625" style="1767" customWidth="1"/>
    <col min="3" max="3" width="16.28515625" style="1767" customWidth="1"/>
    <col min="4" max="4" width="17" style="1767" customWidth="1"/>
    <col min="5" max="5" width="21.85546875" style="1767" customWidth="1"/>
    <col min="6" max="6" width="13.7109375" style="1767" customWidth="1"/>
    <col min="7" max="8" width="9.140625" style="1767"/>
    <col min="9" max="10" width="10.42578125" style="1767" bestFit="1" customWidth="1"/>
    <col min="11" max="11" width="10.42578125" style="1767" customWidth="1"/>
    <col min="12" max="12" width="14" style="1767" customWidth="1"/>
    <col min="13" max="13" width="9.140625" style="1767"/>
    <col min="14" max="14" width="10.140625" style="1767" bestFit="1" customWidth="1"/>
    <col min="15" max="15" width="14.42578125" style="1767" customWidth="1"/>
    <col min="16" max="16" width="13.5703125" style="1767" customWidth="1"/>
    <col min="17" max="17" width="11.140625" style="1767" customWidth="1"/>
    <col min="18" max="18" width="13.140625" style="1767" customWidth="1"/>
    <col min="19" max="16384" width="9.140625" style="1767"/>
  </cols>
  <sheetData>
    <row r="1" spans="1:6" ht="18">
      <c r="B1" s="1874" t="s">
        <v>1606</v>
      </c>
    </row>
    <row r="2" spans="1:6" ht="380.25" customHeight="1">
      <c r="B2" s="2466" t="s">
        <v>1605</v>
      </c>
      <c r="C2" s="2467"/>
      <c r="D2" s="2467"/>
      <c r="E2" s="2467"/>
      <c r="F2" s="2467"/>
    </row>
    <row r="3" spans="1:6">
      <c r="B3" s="1784"/>
      <c r="C3" s="1784"/>
      <c r="D3" s="1784"/>
      <c r="E3" s="1872"/>
      <c r="F3" s="1871"/>
    </row>
    <row r="4" spans="1:6" ht="22.5" customHeight="1">
      <c r="B4" s="1870"/>
      <c r="F4" s="1784"/>
    </row>
    <row r="5" spans="1:6" ht="18" customHeight="1">
      <c r="B5" s="1869" t="s">
        <v>1604</v>
      </c>
      <c r="C5" s="1868"/>
      <c r="D5" s="1868"/>
      <c r="E5" s="1868"/>
      <c r="F5" s="1866"/>
    </row>
    <row r="6" spans="1:6" ht="17.25" customHeight="1">
      <c r="B6" s="1869"/>
      <c r="C6" s="1868"/>
      <c r="D6" s="1868"/>
      <c r="E6" s="1866" t="s">
        <v>1603</v>
      </c>
      <c r="F6" s="1866"/>
    </row>
    <row r="7" spans="1:6" ht="17.25" customHeight="1">
      <c r="A7" s="1784"/>
      <c r="B7" s="2470"/>
      <c r="C7" s="2470"/>
      <c r="D7" s="2470"/>
      <c r="E7" s="2470"/>
      <c r="F7" s="1866"/>
    </row>
    <row r="8" spans="1:6" ht="17.25" customHeight="1">
      <c r="A8" s="1784"/>
      <c r="B8" s="1867"/>
      <c r="C8" s="1867"/>
      <c r="D8" s="1867"/>
      <c r="E8" s="1867"/>
      <c r="F8" s="1866"/>
    </row>
    <row r="9" spans="1:6" ht="17.25" customHeight="1">
      <c r="A9" s="1784"/>
      <c r="B9" s="1866"/>
      <c r="C9" s="1866"/>
      <c r="D9" s="1866"/>
      <c r="E9" s="1866"/>
      <c r="F9" s="1866"/>
    </row>
    <row r="10" spans="1:6" ht="17.25" customHeight="1">
      <c r="A10" s="1784"/>
      <c r="B10" s="1866"/>
      <c r="C10" s="1866"/>
      <c r="D10" s="1866"/>
      <c r="E10" s="1866"/>
      <c r="F10" s="1866"/>
    </row>
    <row r="11" spans="1:6" ht="17.25" customHeight="1">
      <c r="A11" s="1784"/>
      <c r="B11" s="1866"/>
      <c r="C11" s="1866"/>
      <c r="D11" s="1866"/>
      <c r="E11" s="1866"/>
      <c r="F11" s="1866"/>
    </row>
    <row r="12" spans="1:6" ht="17.25" customHeight="1">
      <c r="A12" s="1784"/>
      <c r="B12" s="1866"/>
      <c r="C12" s="1866"/>
      <c r="D12" s="1866"/>
      <c r="E12" s="1866"/>
      <c r="F12" s="1866"/>
    </row>
    <row r="13" spans="1:6" ht="17.25" customHeight="1">
      <c r="A13" s="1784"/>
      <c r="B13" s="1866"/>
      <c r="C13" s="1866"/>
      <c r="D13" s="1866"/>
      <c r="E13" s="1866"/>
      <c r="F13" s="1866"/>
    </row>
    <row r="14" spans="1:6" ht="17.25" customHeight="1">
      <c r="A14" s="1784"/>
      <c r="B14" s="1866"/>
      <c r="C14" s="1866"/>
      <c r="D14" s="1866"/>
      <c r="E14" s="1866"/>
      <c r="F14" s="1866"/>
    </row>
    <row r="15" spans="1:6" ht="17.25" customHeight="1">
      <c r="A15" s="1784"/>
      <c r="B15" s="1866"/>
      <c r="C15" s="1866"/>
      <c r="D15" s="1866"/>
      <c r="E15" s="1866"/>
      <c r="F15" s="1866"/>
    </row>
    <row r="16" spans="1:6" ht="17.25" customHeight="1">
      <c r="A16" s="1784"/>
      <c r="B16" s="1866"/>
      <c r="C16" s="1866"/>
      <c r="D16" s="1866"/>
      <c r="E16" s="1866"/>
      <c r="F16" s="1866"/>
    </row>
    <row r="17" spans="1:6" ht="17.25" customHeight="1">
      <c r="A17" s="1784"/>
      <c r="B17" s="1866"/>
      <c r="C17" s="1866"/>
      <c r="D17" s="1866"/>
      <c r="E17" s="1866"/>
      <c r="F17" s="1866"/>
    </row>
    <row r="18" spans="1:6" ht="17.25" customHeight="1">
      <c r="A18" s="1784"/>
      <c r="B18" s="1866"/>
      <c r="C18" s="1866"/>
      <c r="D18" s="1866"/>
      <c r="E18" s="1866"/>
      <c r="F18" s="1866"/>
    </row>
    <row r="19" spans="1:6" ht="17.25" customHeight="1">
      <c r="A19" s="1784"/>
      <c r="B19" s="1866"/>
      <c r="C19" s="1866"/>
      <c r="D19" s="1866"/>
      <c r="E19" s="1866"/>
      <c r="F19" s="1866"/>
    </row>
    <row r="20" spans="1:6" ht="17.25" customHeight="1">
      <c r="A20" s="1784"/>
      <c r="B20" s="1866"/>
      <c r="C20" s="1866"/>
      <c r="D20" s="1866"/>
      <c r="E20" s="1866"/>
      <c r="F20" s="1866"/>
    </row>
    <row r="21" spans="1:6" ht="17.25" customHeight="1">
      <c r="A21" s="1784"/>
      <c r="B21" s="1866"/>
      <c r="C21" s="1866"/>
      <c r="D21" s="1866"/>
      <c r="E21" s="1866"/>
      <c r="F21" s="1866"/>
    </row>
    <row r="22" spans="1:6" ht="17.25" customHeight="1">
      <c r="A22" s="1784"/>
      <c r="B22" s="1866"/>
      <c r="C22" s="1866"/>
      <c r="D22" s="1866"/>
      <c r="E22" s="1866"/>
      <c r="F22" s="1866"/>
    </row>
    <row r="23" spans="1:6" ht="17.25" customHeight="1">
      <c r="A23" s="1784"/>
      <c r="B23" s="1784"/>
      <c r="C23" s="1865"/>
      <c r="D23" s="1865"/>
      <c r="E23" s="1865"/>
      <c r="F23" s="1865"/>
    </row>
    <row r="24" spans="1:6" ht="17.25" customHeight="1">
      <c r="A24" s="1784"/>
      <c r="B24" s="1768" t="s">
        <v>1602</v>
      </c>
      <c r="C24" s="1864"/>
      <c r="D24" s="1864"/>
      <c r="E24" s="1864"/>
      <c r="F24" s="1864"/>
    </row>
    <row r="25" spans="1:6" ht="17.25" customHeight="1">
      <c r="A25" s="1784"/>
      <c r="B25" s="1864"/>
      <c r="C25" s="1864"/>
      <c r="D25" s="1864"/>
      <c r="E25" s="1864"/>
      <c r="F25" s="1864"/>
    </row>
    <row r="26" spans="1:6" ht="15" customHeight="1">
      <c r="C26" s="1829"/>
      <c r="D26" s="1829"/>
      <c r="E26" s="1829"/>
    </row>
    <row r="27" spans="1:6" ht="15" customHeight="1">
      <c r="B27" s="1858" t="s">
        <v>1601</v>
      </c>
      <c r="C27" s="1829"/>
      <c r="D27" s="1829"/>
      <c r="E27" s="1829"/>
    </row>
    <row r="28" spans="1:6" ht="15" customHeight="1">
      <c r="B28" s="1863" t="s">
        <v>1600</v>
      </c>
      <c r="C28" s="1831" t="s">
        <v>1505</v>
      </c>
      <c r="D28" s="1831" t="s">
        <v>1504</v>
      </c>
      <c r="E28" s="1831" t="s">
        <v>8</v>
      </c>
    </row>
    <row r="29" spans="1:6" ht="15" customHeight="1">
      <c r="A29" s="1789"/>
      <c r="B29" s="1862">
        <v>1975</v>
      </c>
      <c r="C29" s="1853">
        <v>54886</v>
      </c>
      <c r="D29" s="1853">
        <v>156926</v>
      </c>
      <c r="E29" s="1853">
        <v>211812</v>
      </c>
    </row>
    <row r="30" spans="1:6" ht="15" customHeight="1">
      <c r="A30" s="1789"/>
      <c r="B30" s="1861" t="s">
        <v>1499</v>
      </c>
      <c r="C30" s="1815">
        <v>29238</v>
      </c>
      <c r="D30" s="1815">
        <v>125820</v>
      </c>
      <c r="E30" s="1815">
        <v>155058</v>
      </c>
    </row>
    <row r="31" spans="1:6" ht="15" customHeight="1">
      <c r="A31" s="1789"/>
      <c r="B31" s="1861" t="s">
        <v>1498</v>
      </c>
      <c r="C31" s="1815">
        <v>25648</v>
      </c>
      <c r="D31" s="1815">
        <v>31106</v>
      </c>
      <c r="E31" s="1815">
        <v>56754</v>
      </c>
    </row>
    <row r="32" spans="1:6" ht="15" customHeight="1">
      <c r="A32" s="1789"/>
      <c r="B32" s="1862">
        <v>1980</v>
      </c>
      <c r="C32" s="1853">
        <v>90792</v>
      </c>
      <c r="D32" s="1853">
        <v>361056</v>
      </c>
      <c r="E32" s="1853">
        <v>451848</v>
      </c>
    </row>
    <row r="33" spans="1:5" ht="15" customHeight="1">
      <c r="A33" s="1789"/>
      <c r="B33" s="1861" t="s">
        <v>1499</v>
      </c>
      <c r="C33" s="1815">
        <v>47993</v>
      </c>
      <c r="D33" s="1815">
        <v>283695</v>
      </c>
      <c r="E33" s="1815">
        <v>331688</v>
      </c>
    </row>
    <row r="34" spans="1:5" ht="15" customHeight="1">
      <c r="A34" s="1789"/>
      <c r="B34" s="1861" t="s">
        <v>1498</v>
      </c>
      <c r="C34" s="1815">
        <v>42799</v>
      </c>
      <c r="D34" s="1815">
        <v>77361</v>
      </c>
      <c r="E34" s="1815">
        <v>120160</v>
      </c>
    </row>
    <row r="35" spans="1:5" ht="15" customHeight="1">
      <c r="A35" s="1789"/>
      <c r="B35" s="1862">
        <v>1985</v>
      </c>
      <c r="C35" s="1853">
        <v>135982</v>
      </c>
      <c r="D35" s="1853">
        <v>430054</v>
      </c>
      <c r="E35" s="1853">
        <v>566036</v>
      </c>
    </row>
    <row r="36" spans="1:5" ht="15" customHeight="1">
      <c r="A36" s="1789"/>
      <c r="B36" s="1861" t="s">
        <v>1499</v>
      </c>
      <c r="C36" s="1815">
        <v>69975</v>
      </c>
      <c r="D36" s="1815">
        <v>310278</v>
      </c>
      <c r="E36" s="1815">
        <v>380253</v>
      </c>
    </row>
    <row r="37" spans="1:5" ht="15" customHeight="1">
      <c r="A37" s="1789"/>
      <c r="B37" s="1861" t="s">
        <v>1498</v>
      </c>
      <c r="C37" s="1815">
        <v>66007</v>
      </c>
      <c r="D37" s="1815">
        <v>119776</v>
      </c>
      <c r="E37" s="1815">
        <v>185783</v>
      </c>
    </row>
    <row r="38" spans="1:5" ht="15" customHeight="1">
      <c r="A38" s="1789"/>
      <c r="B38" s="1862">
        <v>1995</v>
      </c>
      <c r="C38" s="1853">
        <v>222627</v>
      </c>
      <c r="D38" s="1853">
        <v>719836</v>
      </c>
      <c r="E38" s="1853">
        <v>942463</v>
      </c>
    </row>
    <row r="39" spans="1:5" ht="15" customHeight="1">
      <c r="A39" s="1789"/>
      <c r="B39" s="1861" t="s">
        <v>1499</v>
      </c>
      <c r="C39" s="1815">
        <v>113365</v>
      </c>
      <c r="D39" s="1815">
        <v>537379</v>
      </c>
      <c r="E39" s="1815">
        <v>650744</v>
      </c>
    </row>
    <row r="40" spans="1:5" ht="15" customHeight="1">
      <c r="A40" s="1789"/>
      <c r="B40" s="1861" t="s">
        <v>1498</v>
      </c>
      <c r="C40" s="1815">
        <v>109262</v>
      </c>
      <c r="D40" s="1815">
        <v>182457</v>
      </c>
      <c r="E40" s="1815">
        <v>291719</v>
      </c>
    </row>
    <row r="41" spans="1:5" ht="15" customHeight="1">
      <c r="A41" s="1789"/>
      <c r="B41" s="1862">
        <v>2001</v>
      </c>
      <c r="C41" s="1853">
        <v>296152</v>
      </c>
      <c r="D41" s="1853">
        <v>874102</v>
      </c>
      <c r="E41" s="1853">
        <v>1170254</v>
      </c>
    </row>
    <row r="42" spans="1:5" ht="15" customHeight="1">
      <c r="A42" s="1789"/>
      <c r="B42" s="1861" t="s">
        <v>1499</v>
      </c>
      <c r="C42" s="1815">
        <v>148982</v>
      </c>
      <c r="D42" s="1815">
        <v>640844</v>
      </c>
      <c r="E42" s="1815">
        <v>789826</v>
      </c>
    </row>
    <row r="43" spans="1:5" ht="15" customHeight="1">
      <c r="A43" s="1789"/>
      <c r="B43" s="1861" t="s">
        <v>1498</v>
      </c>
      <c r="C43" s="1815">
        <v>147170</v>
      </c>
      <c r="D43" s="1815">
        <v>233258</v>
      </c>
      <c r="E43" s="1815">
        <v>380428</v>
      </c>
    </row>
    <row r="44" spans="1:5" ht="15" customHeight="1">
      <c r="A44" s="1789"/>
      <c r="B44" s="1862">
        <v>2005</v>
      </c>
      <c r="C44" s="1853">
        <v>350277</v>
      </c>
      <c r="D44" s="1853">
        <v>1049207</v>
      </c>
      <c r="E44" s="1853">
        <v>1399484</v>
      </c>
    </row>
    <row r="45" spans="1:5" ht="15" customHeight="1">
      <c r="A45" s="1775"/>
      <c r="B45" s="1861" t="s">
        <v>1499</v>
      </c>
      <c r="C45" s="1815">
        <v>176926</v>
      </c>
      <c r="D45" s="1815">
        <v>749888</v>
      </c>
      <c r="E45" s="1815">
        <v>926814</v>
      </c>
    </row>
    <row r="46" spans="1:5" ht="15" customHeight="1">
      <c r="A46" s="1775"/>
      <c r="B46" s="1861" t="s">
        <v>1498</v>
      </c>
      <c r="C46" s="1815">
        <v>173351</v>
      </c>
      <c r="D46" s="1815">
        <v>299319</v>
      </c>
      <c r="E46" s="1815">
        <v>472670</v>
      </c>
    </row>
    <row r="47" spans="1:5" ht="15" customHeight="1">
      <c r="B47" s="1768" t="s">
        <v>1599</v>
      </c>
      <c r="C47" s="1768"/>
      <c r="D47" s="1768"/>
      <c r="E47" s="1768"/>
    </row>
    <row r="48" spans="1:5" ht="15" customHeight="1">
      <c r="B48" s="1768"/>
      <c r="C48" s="1768"/>
      <c r="D48" s="1768"/>
      <c r="E48" s="1768"/>
    </row>
    <row r="49" spans="1:6" ht="15" customHeight="1">
      <c r="B49" s="2469" t="s">
        <v>1598</v>
      </c>
      <c r="C49" s="2469"/>
      <c r="D49" s="2469"/>
      <c r="E49" s="2469"/>
      <c r="F49" s="2469"/>
    </row>
    <row r="50" spans="1:6" ht="15" customHeight="1">
      <c r="B50" s="1795" t="s">
        <v>1597</v>
      </c>
      <c r="C50" s="1784"/>
      <c r="D50" s="1784"/>
      <c r="E50" s="1784"/>
      <c r="F50" s="1784"/>
    </row>
    <row r="51" spans="1:6" ht="15" customHeight="1">
      <c r="A51" s="1775"/>
      <c r="B51" s="1780"/>
      <c r="C51" s="1779" t="s">
        <v>1596</v>
      </c>
      <c r="D51" s="1779" t="s">
        <v>1595</v>
      </c>
      <c r="E51" s="1779" t="s">
        <v>1594</v>
      </c>
      <c r="F51" s="1779" t="s">
        <v>1593</v>
      </c>
    </row>
    <row r="52" spans="1:6" ht="15" customHeight="1">
      <c r="A52" s="1775"/>
      <c r="B52" s="1777" t="s">
        <v>89</v>
      </c>
      <c r="C52" s="1776">
        <v>10.4</v>
      </c>
      <c r="D52" s="1776">
        <v>5.2</v>
      </c>
      <c r="E52" s="1776">
        <v>4</v>
      </c>
      <c r="F52" s="1776">
        <v>7.7478577235446302</v>
      </c>
    </row>
    <row r="53" spans="1:6" ht="15" customHeight="1">
      <c r="B53" s="1772" t="s">
        <v>1499</v>
      </c>
      <c r="C53" s="1770">
        <v>9.4</v>
      </c>
      <c r="D53" s="1770">
        <v>5.5</v>
      </c>
      <c r="E53" s="1770">
        <v>3.6</v>
      </c>
      <c r="F53" s="1770">
        <v>9.0265432559259295</v>
      </c>
    </row>
    <row r="54" spans="1:6" ht="15" customHeight="1">
      <c r="B54" s="1772" t="s">
        <v>1498</v>
      </c>
      <c r="C54" s="1770">
        <v>12.6</v>
      </c>
      <c r="D54" s="1770">
        <v>4.5999999999999996</v>
      </c>
      <c r="E54" s="1770">
        <v>5</v>
      </c>
      <c r="F54" s="1770">
        <v>5.0183429347056396</v>
      </c>
    </row>
    <row r="55" spans="1:6" ht="15" customHeight="1">
      <c r="B55" s="1774" t="s">
        <v>1505</v>
      </c>
      <c r="C55" s="1769">
        <v>9.5</v>
      </c>
      <c r="D55" s="1769">
        <v>5.0999999999999996</v>
      </c>
      <c r="E55" s="1769">
        <v>4.5999999999999996</v>
      </c>
      <c r="F55" s="1769">
        <v>4.1398984054974699</v>
      </c>
    </row>
    <row r="56" spans="1:6" ht="15" customHeight="1">
      <c r="B56" s="1772" t="s">
        <v>1499</v>
      </c>
      <c r="C56" s="1770">
        <v>9.1</v>
      </c>
      <c r="D56" s="1770">
        <v>4.9000000000000004</v>
      </c>
      <c r="E56" s="1770">
        <v>4.5999999999999996</v>
      </c>
      <c r="F56" s="1770">
        <v>4.5316445620563899</v>
      </c>
    </row>
    <row r="57" spans="1:6" ht="15" customHeight="1">
      <c r="B57" s="1772" t="s">
        <v>1498</v>
      </c>
      <c r="C57" s="1770">
        <v>9.9</v>
      </c>
      <c r="D57" s="1770">
        <v>5.2</v>
      </c>
      <c r="E57" s="1770">
        <v>4.7</v>
      </c>
      <c r="F57" s="1770">
        <v>3.7330055311371999</v>
      </c>
    </row>
    <row r="58" spans="1:6" ht="15" customHeight="1">
      <c r="B58" s="1774" t="s">
        <v>1504</v>
      </c>
      <c r="C58" s="1769">
        <v>10.6</v>
      </c>
      <c r="D58" s="1769">
        <v>5.3</v>
      </c>
      <c r="E58" s="1769">
        <v>3.8</v>
      </c>
      <c r="F58" s="1769">
        <v>8.8382865740869594</v>
      </c>
    </row>
    <row r="59" spans="1:6" ht="15" customHeight="1">
      <c r="B59" s="1772" t="s">
        <v>1499</v>
      </c>
      <c r="C59" s="1770">
        <v>9.5</v>
      </c>
      <c r="D59" s="1770">
        <v>5.6</v>
      </c>
      <c r="E59" s="1770">
        <v>3.4</v>
      </c>
      <c r="F59" s="1770">
        <v>9.9729580571112297</v>
      </c>
    </row>
    <row r="60" spans="1:6" ht="15" customHeight="1">
      <c r="B60" s="1772" t="s">
        <v>1498</v>
      </c>
      <c r="C60" s="1770">
        <v>14.5</v>
      </c>
      <c r="D60" s="1770">
        <v>4.3</v>
      </c>
      <c r="E60" s="1770">
        <v>5.0999999999999996</v>
      </c>
      <c r="F60" s="1770">
        <v>5.7310882839828103</v>
      </c>
    </row>
    <row r="61" spans="1:6" ht="15" customHeight="1">
      <c r="B61" s="1768" t="s">
        <v>1503</v>
      </c>
      <c r="C61" s="1768"/>
      <c r="D61" s="1768"/>
      <c r="E61" s="1768"/>
      <c r="F61" s="1768"/>
    </row>
    <row r="62" spans="1:6" ht="15" customHeight="1">
      <c r="B62" s="1814"/>
      <c r="C62" s="1814"/>
      <c r="D62" s="1814"/>
      <c r="E62" s="1814"/>
      <c r="F62" s="1784"/>
    </row>
    <row r="63" spans="1:6" ht="15" customHeight="1">
      <c r="B63" s="1794" t="s">
        <v>1592</v>
      </c>
      <c r="C63" s="1793"/>
      <c r="D63" s="1793"/>
      <c r="E63" s="1793"/>
      <c r="F63" s="1793"/>
    </row>
    <row r="64" spans="1:6" ht="15" customHeight="1">
      <c r="B64" s="1792" t="s">
        <v>7</v>
      </c>
      <c r="C64" s="1791">
        <v>2005</v>
      </c>
      <c r="D64" s="1791">
        <v>2009</v>
      </c>
      <c r="E64" s="1791">
        <v>2010</v>
      </c>
      <c r="F64" s="1791">
        <v>2011</v>
      </c>
    </row>
    <row r="65" spans="1:12" ht="15" customHeight="1">
      <c r="A65" s="1789"/>
      <c r="B65" s="1856" t="s">
        <v>1591</v>
      </c>
      <c r="C65" s="1769">
        <v>23.133379347496717</v>
      </c>
      <c r="D65" s="1769">
        <v>30.751034370224428</v>
      </c>
      <c r="E65" s="1769">
        <v>33.124456147250932</v>
      </c>
      <c r="F65" s="1769">
        <v>35.700851823170936</v>
      </c>
    </row>
    <row r="66" spans="1:12" ht="15" customHeight="1">
      <c r="A66" s="1789"/>
      <c r="B66" s="1860" t="s">
        <v>1517</v>
      </c>
      <c r="C66" s="1770">
        <v>74.25824271752461</v>
      </c>
      <c r="D66" s="1859">
        <v>101.26324770136041</v>
      </c>
      <c r="E66" s="1859">
        <v>109.8929784304727</v>
      </c>
      <c r="F66" s="1859">
        <v>120.26250573657641</v>
      </c>
    </row>
    <row r="67" spans="1:12" ht="15" customHeight="1">
      <c r="A67" s="1789"/>
      <c r="B67" s="1860" t="s">
        <v>1516</v>
      </c>
      <c r="C67" s="1770">
        <v>33.220535097027778</v>
      </c>
      <c r="D67" s="1859">
        <v>40.506894995821419</v>
      </c>
      <c r="E67" s="1859">
        <v>42.452073216286891</v>
      </c>
      <c r="F67" s="1859">
        <v>43.690026148673887</v>
      </c>
    </row>
    <row r="68" spans="1:12" ht="15" customHeight="1">
      <c r="A68" s="1789"/>
      <c r="B68" s="1860" t="s">
        <v>207</v>
      </c>
      <c r="C68" s="1770">
        <v>3.4300035111568898</v>
      </c>
      <c r="D68" s="1859">
        <v>5.1598711695616419</v>
      </c>
      <c r="E68" s="1859">
        <v>5.7557640242298271</v>
      </c>
      <c r="F68" s="1859">
        <v>6.4247764933659814</v>
      </c>
    </row>
    <row r="69" spans="1:12" ht="15" customHeight="1">
      <c r="B69" s="1768" t="s">
        <v>1503</v>
      </c>
      <c r="C69" s="1786"/>
      <c r="D69" s="1786"/>
      <c r="E69" s="1786"/>
      <c r="F69" s="1786"/>
    </row>
    <row r="70" spans="1:12" ht="15" customHeight="1">
      <c r="E70" s="1775"/>
    </row>
    <row r="71" spans="1:12" ht="15" customHeight="1">
      <c r="B71" s="1858" t="s">
        <v>1590</v>
      </c>
      <c r="C71" s="1829"/>
      <c r="D71" s="1829"/>
      <c r="E71" s="1829"/>
      <c r="F71" s="1829"/>
      <c r="I71" s="1781"/>
      <c r="J71" s="1831"/>
      <c r="K71" s="1831"/>
      <c r="L71" s="1831"/>
    </row>
    <row r="72" spans="1:12" ht="15" customHeight="1">
      <c r="B72" s="1781" t="s">
        <v>7</v>
      </c>
      <c r="C72" s="1831" t="s">
        <v>1499</v>
      </c>
      <c r="D72" s="1831" t="s">
        <v>1498</v>
      </c>
      <c r="E72" s="1831" t="s">
        <v>8</v>
      </c>
      <c r="F72" s="1857"/>
      <c r="I72" s="1856"/>
      <c r="J72" s="1855"/>
      <c r="K72" s="1855"/>
      <c r="L72" s="1855"/>
    </row>
    <row r="73" spans="1:12" ht="15" customHeight="1">
      <c r="A73" s="1789"/>
      <c r="B73" s="1854" t="s">
        <v>1087</v>
      </c>
      <c r="C73" s="1853"/>
      <c r="D73" s="1853"/>
      <c r="E73" s="1853"/>
      <c r="F73" s="1847"/>
      <c r="I73" s="1848"/>
      <c r="J73" s="1770"/>
      <c r="K73" s="1770"/>
      <c r="L73" s="1770"/>
    </row>
    <row r="74" spans="1:12" ht="15" customHeight="1">
      <c r="A74" s="1789"/>
      <c r="B74" s="1848">
        <v>2005</v>
      </c>
      <c r="C74" s="1770">
        <v>911.9</v>
      </c>
      <c r="D74" s="1770">
        <v>462.3</v>
      </c>
      <c r="E74" s="1770">
        <v>1374.2</v>
      </c>
      <c r="F74" s="1847"/>
      <c r="I74" s="1848"/>
      <c r="J74" s="1770"/>
      <c r="K74" s="1770"/>
      <c r="L74" s="1770"/>
    </row>
    <row r="75" spans="1:12" ht="15" customHeight="1">
      <c r="A75" s="1789"/>
      <c r="B75" s="1848">
        <v>2011</v>
      </c>
      <c r="C75" s="1770">
        <v>1499.8</v>
      </c>
      <c r="D75" s="1770">
        <v>620.9</v>
      </c>
      <c r="E75" s="1770">
        <v>2120.6999999999998</v>
      </c>
      <c r="F75" s="1847"/>
      <c r="I75" s="1851"/>
      <c r="J75" s="1770"/>
      <c r="K75" s="1770"/>
      <c r="L75" s="1770"/>
    </row>
    <row r="76" spans="1:12" ht="15" customHeight="1">
      <c r="A76" s="1789"/>
      <c r="B76" s="1850" t="s">
        <v>1517</v>
      </c>
      <c r="C76" s="1849"/>
      <c r="D76" s="1849"/>
      <c r="E76" s="1849"/>
      <c r="F76" s="1847"/>
      <c r="I76" s="1848"/>
      <c r="J76" s="1770"/>
      <c r="K76" s="1770"/>
      <c r="L76" s="1770"/>
    </row>
    <row r="77" spans="1:12" ht="15" customHeight="1">
      <c r="A77" s="1789"/>
      <c r="B77" s="1848">
        <v>2005</v>
      </c>
      <c r="C77" s="1770">
        <v>523.5</v>
      </c>
      <c r="D77" s="1770">
        <v>285.5</v>
      </c>
      <c r="E77" s="1770">
        <v>809</v>
      </c>
      <c r="F77" s="1847"/>
      <c r="G77" s="1775"/>
      <c r="I77" s="1848"/>
      <c r="J77" s="1770"/>
      <c r="K77" s="1770"/>
      <c r="L77" s="1770"/>
    </row>
    <row r="78" spans="1:12" ht="15" customHeight="1">
      <c r="A78" s="1789"/>
      <c r="B78" s="1848">
        <v>2011</v>
      </c>
      <c r="C78" s="1770">
        <v>917.1</v>
      </c>
      <c r="D78" s="1770">
        <v>393.2</v>
      </c>
      <c r="E78" s="1770">
        <v>1310.3</v>
      </c>
      <c r="F78" s="1847"/>
      <c r="I78" s="1851"/>
      <c r="J78" s="1770"/>
      <c r="K78" s="1770"/>
      <c r="L78" s="1770"/>
    </row>
    <row r="79" spans="1:12" ht="15" customHeight="1">
      <c r="A79" s="1789"/>
      <c r="B79" s="1850" t="s">
        <v>1516</v>
      </c>
      <c r="C79" s="1849"/>
      <c r="D79" s="1849"/>
      <c r="E79" s="1849"/>
      <c r="F79" s="1847"/>
      <c r="I79" s="1848"/>
      <c r="J79" s="1770"/>
      <c r="K79" s="1770"/>
      <c r="L79" s="1770"/>
    </row>
    <row r="80" spans="1:12" ht="15" customHeight="1">
      <c r="A80" s="1789"/>
      <c r="B80" s="1848">
        <v>2005</v>
      </c>
      <c r="C80" s="1770">
        <v>293</v>
      </c>
      <c r="D80" s="1770">
        <v>151.69999999999999</v>
      </c>
      <c r="E80" s="1770">
        <v>444.7</v>
      </c>
      <c r="F80" s="1847"/>
      <c r="I80" s="1848"/>
      <c r="J80" s="1770"/>
      <c r="K80" s="1770"/>
      <c r="L80" s="1770"/>
    </row>
    <row r="81" spans="1:12" ht="15" customHeight="1">
      <c r="A81" s="1789"/>
      <c r="B81" s="1848">
        <v>2011</v>
      </c>
      <c r="C81" s="1770">
        <v>382.5</v>
      </c>
      <c r="D81" s="1770">
        <v>202.3</v>
      </c>
      <c r="E81" s="1770">
        <v>584.79999999999995</v>
      </c>
      <c r="F81" s="1847"/>
      <c r="I81" s="1851"/>
      <c r="J81" s="1770"/>
      <c r="K81" s="1770"/>
      <c r="L81" s="1770"/>
    </row>
    <row r="82" spans="1:12" ht="15" customHeight="1">
      <c r="A82" s="1789"/>
      <c r="B82" s="1850" t="s">
        <v>207</v>
      </c>
      <c r="C82" s="1849"/>
      <c r="D82" s="1849"/>
      <c r="E82" s="1849"/>
      <c r="F82" s="1852"/>
      <c r="I82" s="1848"/>
      <c r="J82" s="1770"/>
      <c r="K82" s="1770"/>
      <c r="L82" s="1770"/>
    </row>
    <row r="83" spans="1:12" ht="15" customHeight="1">
      <c r="A83" s="1789"/>
      <c r="B83" s="1848">
        <v>2005</v>
      </c>
      <c r="C83" s="1770">
        <v>85.2</v>
      </c>
      <c r="D83" s="1770">
        <v>23.4</v>
      </c>
      <c r="E83" s="1770">
        <v>108.6</v>
      </c>
      <c r="F83" s="1847"/>
      <c r="I83" s="1848"/>
      <c r="J83" s="1770"/>
      <c r="K83" s="1770"/>
      <c r="L83" s="1770"/>
    </row>
    <row r="84" spans="1:12" ht="15" customHeight="1">
      <c r="A84" s="1789"/>
      <c r="B84" s="1848">
        <v>2011</v>
      </c>
      <c r="C84" s="1770">
        <v>200.3</v>
      </c>
      <c r="D84" s="1770">
        <v>25.4</v>
      </c>
      <c r="E84" s="1770">
        <v>225.7</v>
      </c>
      <c r="F84" s="1847"/>
      <c r="I84" s="1851"/>
      <c r="J84" s="1770"/>
      <c r="K84" s="1770"/>
      <c r="L84" s="1770"/>
    </row>
    <row r="85" spans="1:12" ht="15" customHeight="1">
      <c r="A85" s="1789"/>
      <c r="B85" s="1850" t="s">
        <v>1589</v>
      </c>
      <c r="C85" s="1849"/>
      <c r="D85" s="1849"/>
      <c r="E85" s="1849"/>
      <c r="F85" s="1847"/>
      <c r="I85" s="1848"/>
      <c r="J85" s="1770"/>
      <c r="K85" s="1770"/>
      <c r="L85" s="1770"/>
    </row>
    <row r="86" spans="1:12" ht="15" customHeight="1">
      <c r="A86" s="1789"/>
      <c r="B86" s="1848">
        <v>2005</v>
      </c>
      <c r="C86" s="1770">
        <v>10.199999999999999</v>
      </c>
      <c r="D86" s="1770">
        <v>1.7</v>
      </c>
      <c r="E86" s="1770">
        <v>11.9</v>
      </c>
      <c r="F86" s="1847"/>
      <c r="I86" s="1848"/>
      <c r="J86" s="1770"/>
      <c r="K86" s="1770"/>
      <c r="L86" s="1770"/>
    </row>
    <row r="87" spans="1:12" ht="15" customHeight="1">
      <c r="A87" s="1789"/>
      <c r="B87" s="1848" t="s">
        <v>1588</v>
      </c>
      <c r="C87" s="1815" t="s">
        <v>541</v>
      </c>
      <c r="D87" s="1815" t="s">
        <v>541</v>
      </c>
      <c r="E87" s="1815" t="s">
        <v>541</v>
      </c>
      <c r="F87" s="1847"/>
    </row>
    <row r="88" spans="1:12" ht="15" customHeight="1">
      <c r="B88" s="1768" t="s">
        <v>1503</v>
      </c>
      <c r="C88" s="1768"/>
      <c r="D88" s="1768"/>
      <c r="E88" s="1768"/>
      <c r="F88" s="1768"/>
    </row>
    <row r="89" spans="1:12" ht="15" customHeight="1">
      <c r="B89" s="1813" t="s">
        <v>1584</v>
      </c>
      <c r="C89" s="1768"/>
      <c r="D89" s="1768"/>
      <c r="E89" s="1768"/>
      <c r="F89" s="1768"/>
    </row>
    <row r="90" spans="1:12" ht="15" customHeight="1">
      <c r="B90" s="1813" t="s">
        <v>1523</v>
      </c>
      <c r="C90" s="1768"/>
      <c r="D90" s="1768"/>
      <c r="E90" s="1768"/>
      <c r="F90" s="1768"/>
    </row>
    <row r="91" spans="1:12" ht="15" customHeight="1">
      <c r="B91" s="2469" t="s">
        <v>1587</v>
      </c>
      <c r="C91" s="2469"/>
      <c r="D91" s="2469"/>
      <c r="E91" s="2469"/>
      <c r="F91" s="2469"/>
    </row>
    <row r="92" spans="1:12" ht="15" customHeight="1">
      <c r="B92" s="1846" t="s">
        <v>1586</v>
      </c>
      <c r="C92" s="1845">
        <v>2005</v>
      </c>
      <c r="D92" s="1845">
        <v>2009</v>
      </c>
      <c r="E92" s="1845">
        <v>2010</v>
      </c>
      <c r="F92" s="1845">
        <v>2011</v>
      </c>
      <c r="I92" s="1845"/>
      <c r="J92" s="1845"/>
      <c r="K92" s="1845"/>
      <c r="L92" s="1845"/>
    </row>
    <row r="93" spans="1:12" ht="15" customHeight="1">
      <c r="B93" s="1844" t="s">
        <v>89</v>
      </c>
      <c r="C93" s="1843">
        <v>1374.2</v>
      </c>
      <c r="D93" s="1843">
        <v>1826.7</v>
      </c>
      <c r="E93" s="1843">
        <v>1967.7</v>
      </c>
      <c r="F93" s="1843">
        <v>2120.6999999999998</v>
      </c>
      <c r="I93" s="1835"/>
      <c r="J93" s="1835"/>
      <c r="K93" s="1835"/>
      <c r="L93" s="1835"/>
    </row>
    <row r="94" spans="1:12" ht="15" customHeight="1">
      <c r="B94" s="1842" t="s">
        <v>1517</v>
      </c>
      <c r="C94" s="1835">
        <v>809</v>
      </c>
      <c r="D94" s="1835">
        <v>1103.3</v>
      </c>
      <c r="E94" s="1835">
        <v>1197.3</v>
      </c>
      <c r="F94" s="1835">
        <v>1310.3</v>
      </c>
      <c r="I94" s="1835"/>
      <c r="J94" s="1835"/>
      <c r="K94" s="1835"/>
      <c r="L94" s="1835"/>
    </row>
    <row r="95" spans="1:12" ht="15" customHeight="1">
      <c r="B95" s="1840" t="s">
        <v>1505</v>
      </c>
      <c r="C95" s="1839">
        <v>177.6</v>
      </c>
      <c r="D95" s="1839">
        <v>216.8</v>
      </c>
      <c r="E95" s="1839">
        <v>228.2</v>
      </c>
      <c r="F95" s="1839">
        <v>236</v>
      </c>
      <c r="I95" s="1835"/>
      <c r="J95" s="1835"/>
      <c r="K95" s="1835"/>
      <c r="L95" s="1835"/>
    </row>
    <row r="96" spans="1:12" ht="15" customHeight="1">
      <c r="B96" s="1772" t="s">
        <v>1499</v>
      </c>
      <c r="C96" s="1837">
        <v>91.4</v>
      </c>
      <c r="D96" s="1837">
        <v>109.3</v>
      </c>
      <c r="E96" s="1837">
        <v>114.4</v>
      </c>
      <c r="F96" s="1837">
        <v>121.7</v>
      </c>
      <c r="I96" s="1835"/>
      <c r="J96" s="1835"/>
      <c r="K96" s="1835"/>
      <c r="L96" s="1835"/>
    </row>
    <row r="97" spans="2:12" ht="15" customHeight="1">
      <c r="B97" s="1772" t="s">
        <v>1498</v>
      </c>
      <c r="C97" s="1837">
        <v>86.3</v>
      </c>
      <c r="D97" s="1837">
        <v>107.5</v>
      </c>
      <c r="E97" s="1837">
        <v>113.8</v>
      </c>
      <c r="F97" s="1837">
        <v>114.2</v>
      </c>
      <c r="I97" s="1835"/>
      <c r="J97" s="1835"/>
      <c r="K97" s="1835"/>
      <c r="L97" s="1835"/>
    </row>
    <row r="98" spans="2:12" ht="15" customHeight="1">
      <c r="B98" s="1840" t="s">
        <v>1504</v>
      </c>
      <c r="C98" s="1839">
        <v>631.4</v>
      </c>
      <c r="D98" s="1839">
        <v>886.4</v>
      </c>
      <c r="E98" s="1839">
        <v>969.1</v>
      </c>
      <c r="F98" s="1839">
        <v>1074.3</v>
      </c>
      <c r="I98" s="1835"/>
      <c r="J98" s="1835"/>
      <c r="K98" s="1835"/>
      <c r="L98" s="1835"/>
    </row>
    <row r="99" spans="2:12" ht="15" customHeight="1">
      <c r="B99" s="1772" t="s">
        <v>1499</v>
      </c>
      <c r="C99" s="1837">
        <v>432.1</v>
      </c>
      <c r="D99" s="1837">
        <v>645</v>
      </c>
      <c r="E99" s="1837">
        <v>716.4</v>
      </c>
      <c r="F99" s="1837">
        <v>795.3</v>
      </c>
      <c r="I99" s="1835"/>
      <c r="J99" s="1835"/>
      <c r="K99" s="1835"/>
      <c r="L99" s="1835"/>
    </row>
    <row r="100" spans="2:12" ht="15" customHeight="1">
      <c r="B100" s="1772" t="s">
        <v>1498</v>
      </c>
      <c r="C100" s="1837">
        <v>199.3</v>
      </c>
      <c r="D100" s="1837">
        <v>241.5</v>
      </c>
      <c r="E100" s="1837">
        <v>252.7</v>
      </c>
      <c r="F100" s="1837">
        <v>279</v>
      </c>
      <c r="I100" s="1835"/>
      <c r="J100" s="1835"/>
      <c r="K100" s="1835"/>
      <c r="L100" s="1835"/>
    </row>
    <row r="101" spans="2:12" ht="15" customHeight="1">
      <c r="B101" s="1842" t="s">
        <v>1516</v>
      </c>
      <c r="C101" s="1835">
        <v>444.7</v>
      </c>
      <c r="D101" s="1835">
        <v>542.20000000000005</v>
      </c>
      <c r="E101" s="1835">
        <v>568.20000000000005</v>
      </c>
      <c r="F101" s="1835">
        <v>584.79999999999995</v>
      </c>
      <c r="I101" s="1835"/>
      <c r="J101" s="1835"/>
      <c r="K101" s="1835"/>
      <c r="L101" s="1835"/>
    </row>
    <row r="102" spans="2:12" ht="15" customHeight="1">
      <c r="B102" s="1840" t="s">
        <v>1505</v>
      </c>
      <c r="C102" s="1839">
        <v>143.9</v>
      </c>
      <c r="D102" s="1839">
        <v>170.4</v>
      </c>
      <c r="E102" s="1839">
        <v>177.1</v>
      </c>
      <c r="F102" s="1839">
        <v>178.5</v>
      </c>
      <c r="I102" s="1835"/>
      <c r="J102" s="1835"/>
      <c r="K102" s="1835"/>
      <c r="L102" s="1835"/>
    </row>
    <row r="103" spans="2:12" ht="15" customHeight="1">
      <c r="B103" s="1772" t="s">
        <v>1499</v>
      </c>
      <c r="C103" s="1837">
        <v>70.3</v>
      </c>
      <c r="D103" s="1837">
        <v>84.1</v>
      </c>
      <c r="E103" s="1837">
        <v>87.7</v>
      </c>
      <c r="F103" s="1837">
        <v>90.4</v>
      </c>
      <c r="I103" s="1835"/>
      <c r="J103" s="1835"/>
      <c r="K103" s="1835"/>
      <c r="L103" s="1835"/>
    </row>
    <row r="104" spans="2:12" ht="15" customHeight="1">
      <c r="B104" s="1772" t="s">
        <v>1498</v>
      </c>
      <c r="C104" s="1837">
        <v>73.599999999999994</v>
      </c>
      <c r="D104" s="1837">
        <v>86.3</v>
      </c>
      <c r="E104" s="1837">
        <v>89.5</v>
      </c>
      <c r="F104" s="1837">
        <v>88.1</v>
      </c>
      <c r="I104" s="1835"/>
      <c r="J104" s="1835"/>
      <c r="K104" s="1835"/>
      <c r="L104" s="1835"/>
    </row>
    <row r="105" spans="2:12" ht="15" customHeight="1">
      <c r="B105" s="1840" t="s">
        <v>1504</v>
      </c>
      <c r="C105" s="1839">
        <v>300.7</v>
      </c>
      <c r="D105" s="1839">
        <v>371.8</v>
      </c>
      <c r="E105" s="1839">
        <v>391.1</v>
      </c>
      <c r="F105" s="1839">
        <v>406.3</v>
      </c>
      <c r="I105" s="1835"/>
      <c r="J105" s="1835"/>
      <c r="K105" s="1835"/>
      <c r="L105" s="1835"/>
    </row>
    <row r="106" spans="2:12" ht="15" customHeight="1">
      <c r="B106" s="1772" t="s">
        <v>1499</v>
      </c>
      <c r="C106" s="1837">
        <v>222.6</v>
      </c>
      <c r="D106" s="1837">
        <v>275.60000000000002</v>
      </c>
      <c r="E106" s="1837">
        <v>290</v>
      </c>
      <c r="F106" s="1837">
        <v>292.10000000000002</v>
      </c>
      <c r="I106" s="1835"/>
      <c r="J106" s="1835"/>
      <c r="K106" s="1835"/>
      <c r="L106" s="1835"/>
    </row>
    <row r="107" spans="2:12" ht="15" customHeight="1">
      <c r="B107" s="1772" t="s">
        <v>1498</v>
      </c>
      <c r="C107" s="1837">
        <v>78.099999999999994</v>
      </c>
      <c r="D107" s="1837">
        <v>96.2</v>
      </c>
      <c r="E107" s="1837">
        <v>101.1</v>
      </c>
      <c r="F107" s="1837">
        <v>114.2</v>
      </c>
      <c r="I107" s="1835"/>
      <c r="J107" s="1835"/>
      <c r="K107" s="1835"/>
      <c r="L107" s="1835"/>
    </row>
    <row r="108" spans="2:12" ht="15" customHeight="1">
      <c r="B108" s="1842" t="s">
        <v>207</v>
      </c>
      <c r="C108" s="1835">
        <v>108.6</v>
      </c>
      <c r="D108" s="1835">
        <v>164.9</v>
      </c>
      <c r="E108" s="1835">
        <v>184.5</v>
      </c>
      <c r="F108" s="1835">
        <v>225.7</v>
      </c>
      <c r="I108" s="1835"/>
      <c r="J108" s="1835"/>
      <c r="K108" s="1835"/>
      <c r="L108" s="1835"/>
    </row>
    <row r="109" spans="2:12" ht="15" customHeight="1">
      <c r="B109" s="1840" t="s">
        <v>1505</v>
      </c>
      <c r="C109" s="1839">
        <v>20.2</v>
      </c>
      <c r="D109" s="1839">
        <v>24.2</v>
      </c>
      <c r="E109" s="1839">
        <v>25.2</v>
      </c>
      <c r="F109" s="1839">
        <v>24.6</v>
      </c>
      <c r="I109" s="1835"/>
      <c r="J109" s="1835"/>
      <c r="K109" s="1835"/>
      <c r="L109" s="1835"/>
    </row>
    <row r="110" spans="2:12" ht="15" customHeight="1">
      <c r="B110" s="1772" t="s">
        <v>1499</v>
      </c>
      <c r="C110" s="1837">
        <v>10.6</v>
      </c>
      <c r="D110" s="1837">
        <v>13.2</v>
      </c>
      <c r="E110" s="1837">
        <v>13.8</v>
      </c>
      <c r="F110" s="1837">
        <v>14.3</v>
      </c>
      <c r="I110" s="1835"/>
      <c r="J110" s="1835"/>
      <c r="K110" s="1835"/>
      <c r="L110" s="1835"/>
    </row>
    <row r="111" spans="2:12" ht="15" customHeight="1">
      <c r="B111" s="1772" t="s">
        <v>1498</v>
      </c>
      <c r="C111" s="1837">
        <v>9.6</v>
      </c>
      <c r="D111" s="1837">
        <v>11</v>
      </c>
      <c r="E111" s="1837">
        <v>11.4</v>
      </c>
      <c r="F111" s="1837">
        <v>10.3</v>
      </c>
      <c r="I111" s="1835"/>
      <c r="J111" s="1835"/>
      <c r="K111" s="1835"/>
      <c r="L111" s="1835"/>
    </row>
    <row r="112" spans="2:12" ht="15" customHeight="1">
      <c r="B112" s="1840" t="s">
        <v>1504</v>
      </c>
      <c r="C112" s="1839">
        <v>88.3</v>
      </c>
      <c r="D112" s="1839">
        <v>140.80000000000001</v>
      </c>
      <c r="E112" s="1839">
        <v>159.30000000000001</v>
      </c>
      <c r="F112" s="1839">
        <v>201.1</v>
      </c>
      <c r="I112" s="1835"/>
      <c r="J112" s="1835"/>
      <c r="K112" s="1835"/>
      <c r="L112" s="1835"/>
    </row>
    <row r="113" spans="2:12" ht="15" customHeight="1">
      <c r="B113" s="1772" t="s">
        <v>1499</v>
      </c>
      <c r="C113" s="1837">
        <v>74.5</v>
      </c>
      <c r="D113" s="1837">
        <v>124</v>
      </c>
      <c r="E113" s="1837">
        <v>141.80000000000001</v>
      </c>
      <c r="F113" s="1837">
        <v>185.9</v>
      </c>
      <c r="I113" s="1835"/>
      <c r="J113" s="1835"/>
      <c r="K113" s="1835"/>
      <c r="L113" s="1835"/>
    </row>
    <row r="114" spans="2:12" ht="15" customHeight="1">
      <c r="B114" s="1772" t="s">
        <v>1498</v>
      </c>
      <c r="C114" s="1837">
        <v>13.8</v>
      </c>
      <c r="D114" s="1837">
        <v>16.7</v>
      </c>
      <c r="E114" s="1837">
        <v>17.5</v>
      </c>
      <c r="F114" s="1837">
        <v>15.1</v>
      </c>
      <c r="I114" s="1835"/>
      <c r="J114" s="1835"/>
      <c r="K114" s="1835"/>
      <c r="L114" s="1835"/>
    </row>
    <row r="115" spans="2:12" ht="15" customHeight="1">
      <c r="B115" s="1842" t="s">
        <v>1585</v>
      </c>
      <c r="C115" s="1841">
        <v>11.9</v>
      </c>
      <c r="D115" s="1841">
        <v>16.3</v>
      </c>
      <c r="E115" s="1841">
        <v>17.600000000000001</v>
      </c>
      <c r="F115" s="1836" t="s">
        <v>541</v>
      </c>
      <c r="I115" s="1835"/>
      <c r="J115" s="1835"/>
      <c r="K115" s="1835"/>
      <c r="L115" s="1835"/>
    </row>
    <row r="116" spans="2:12" ht="15" customHeight="1">
      <c r="B116" s="1840" t="s">
        <v>1505</v>
      </c>
      <c r="C116" s="1839">
        <v>2.5</v>
      </c>
      <c r="D116" s="1839">
        <v>3.1</v>
      </c>
      <c r="E116" s="1839">
        <v>3.2</v>
      </c>
      <c r="F116" s="1838" t="s">
        <v>541</v>
      </c>
      <c r="I116" s="1835"/>
      <c r="J116" s="1835"/>
      <c r="K116" s="1835"/>
      <c r="L116" s="1835"/>
    </row>
    <row r="117" spans="2:12" ht="15" customHeight="1">
      <c r="B117" s="1772" t="s">
        <v>1499</v>
      </c>
      <c r="C117" s="1837">
        <v>1.5</v>
      </c>
      <c r="D117" s="1837">
        <v>1.8</v>
      </c>
      <c r="E117" s="1837">
        <v>1.9</v>
      </c>
      <c r="F117" s="1836" t="s">
        <v>541</v>
      </c>
      <c r="I117" s="1835"/>
      <c r="J117" s="1835"/>
      <c r="K117" s="1835"/>
      <c r="L117" s="1835"/>
    </row>
    <row r="118" spans="2:12" ht="15" customHeight="1">
      <c r="B118" s="1772" t="s">
        <v>1498</v>
      </c>
      <c r="C118" s="1837">
        <v>1</v>
      </c>
      <c r="D118" s="1837">
        <v>1.3</v>
      </c>
      <c r="E118" s="1837">
        <v>1.3</v>
      </c>
      <c r="F118" s="1836" t="s">
        <v>541</v>
      </c>
      <c r="I118" s="1835"/>
      <c r="J118" s="1835"/>
      <c r="K118" s="1835"/>
      <c r="L118" s="1835"/>
    </row>
    <row r="119" spans="2:12" ht="15" customHeight="1">
      <c r="B119" s="1840" t="s">
        <v>1504</v>
      </c>
      <c r="C119" s="1839">
        <v>9.4</v>
      </c>
      <c r="D119" s="1839">
        <v>13.2</v>
      </c>
      <c r="E119" s="1839">
        <v>14.4</v>
      </c>
      <c r="F119" s="1838" t="s">
        <v>541</v>
      </c>
      <c r="I119" s="1835"/>
      <c r="J119" s="1835"/>
      <c r="K119" s="1835"/>
      <c r="L119" s="1835"/>
    </row>
    <row r="120" spans="2:12" ht="15" customHeight="1">
      <c r="B120" s="1772" t="s">
        <v>1499</v>
      </c>
      <c r="C120" s="1837">
        <v>8.6999999999999993</v>
      </c>
      <c r="D120" s="1837">
        <v>12.4</v>
      </c>
      <c r="E120" s="1837">
        <v>13.6</v>
      </c>
      <c r="F120" s="1836" t="s">
        <v>541</v>
      </c>
      <c r="I120" s="1835"/>
      <c r="J120" s="1835"/>
      <c r="K120" s="1835"/>
      <c r="L120" s="1835"/>
    </row>
    <row r="121" spans="2:12" ht="15" customHeight="1">
      <c r="B121" s="1772" t="s">
        <v>1498</v>
      </c>
      <c r="C121" s="1837">
        <v>0.6</v>
      </c>
      <c r="D121" s="1837">
        <v>0.8</v>
      </c>
      <c r="E121" s="1837">
        <v>0.8</v>
      </c>
      <c r="F121" s="1836" t="s">
        <v>541</v>
      </c>
      <c r="I121" s="1835"/>
      <c r="J121" s="1835"/>
      <c r="K121" s="1835"/>
      <c r="L121" s="1835"/>
    </row>
    <row r="122" spans="2:12" ht="15" customHeight="1">
      <c r="B122" s="1768" t="s">
        <v>1503</v>
      </c>
      <c r="C122" s="1768"/>
      <c r="D122" s="1768"/>
      <c r="E122" s="1768"/>
      <c r="F122" s="1768"/>
    </row>
    <row r="123" spans="2:12" ht="15" customHeight="1">
      <c r="B123" s="1813" t="s">
        <v>1584</v>
      </c>
      <c r="C123" s="1768"/>
      <c r="D123" s="1768"/>
      <c r="E123" s="1768"/>
      <c r="F123" s="1768"/>
    </row>
    <row r="124" spans="2:12" ht="16.5" customHeight="1">
      <c r="B124" s="1813" t="s">
        <v>1523</v>
      </c>
      <c r="C124" s="1768"/>
      <c r="D124" s="1768"/>
      <c r="E124" s="1768"/>
      <c r="F124" s="1768"/>
    </row>
    <row r="125" spans="2:12" ht="15" customHeight="1">
      <c r="B125" s="1830" t="s">
        <v>1583</v>
      </c>
      <c r="C125" s="1830"/>
      <c r="D125" s="1830"/>
      <c r="E125" s="1830"/>
      <c r="F125" s="1830"/>
    </row>
    <row r="126" spans="2:12" ht="15" customHeight="1">
      <c r="B126" s="1781" t="s">
        <v>1541</v>
      </c>
      <c r="C126" s="2472" t="s">
        <v>1505</v>
      </c>
      <c r="D126" s="2473"/>
      <c r="E126" s="2472" t="s">
        <v>1504</v>
      </c>
      <c r="F126" s="2472"/>
    </row>
    <row r="127" spans="2:12" ht="15" customHeight="1">
      <c r="B127" s="1781"/>
      <c r="C127" s="1834" t="s">
        <v>1499</v>
      </c>
      <c r="D127" s="1833" t="s">
        <v>1498</v>
      </c>
      <c r="E127" s="1832" t="s">
        <v>1499</v>
      </c>
      <c r="F127" s="1831" t="s">
        <v>1498</v>
      </c>
    </row>
    <row r="128" spans="2:12" ht="15" customHeight="1">
      <c r="B128" s="1818" t="s">
        <v>8</v>
      </c>
      <c r="C128" s="1817">
        <v>226500</v>
      </c>
      <c r="D128" s="1817">
        <v>212600</v>
      </c>
      <c r="E128" s="1817">
        <v>1273400</v>
      </c>
      <c r="F128" s="1817">
        <v>408300</v>
      </c>
    </row>
    <row r="129" spans="1:6" ht="15" customHeight="1">
      <c r="A129" s="1789"/>
      <c r="B129" s="1816" t="s">
        <v>1540</v>
      </c>
      <c r="C129" s="1815">
        <v>33000</v>
      </c>
      <c r="D129" s="1815">
        <v>31100</v>
      </c>
      <c r="E129" s="1815">
        <v>40200</v>
      </c>
      <c r="F129" s="1815">
        <v>36400</v>
      </c>
    </row>
    <row r="130" spans="1:6" ht="15" customHeight="1">
      <c r="A130" s="1789"/>
      <c r="B130" s="1816" t="s">
        <v>1539</v>
      </c>
      <c r="C130" s="1815">
        <v>29400</v>
      </c>
      <c r="D130" s="1815">
        <v>27400</v>
      </c>
      <c r="E130" s="1815">
        <v>35300</v>
      </c>
      <c r="F130" s="1815">
        <v>32800</v>
      </c>
    </row>
    <row r="131" spans="1:6" ht="15" customHeight="1">
      <c r="A131" s="1789"/>
      <c r="B131" s="1816" t="s">
        <v>1538</v>
      </c>
      <c r="C131" s="1815">
        <v>24600</v>
      </c>
      <c r="D131" s="1815">
        <v>22600</v>
      </c>
      <c r="E131" s="1815">
        <v>28900</v>
      </c>
      <c r="F131" s="1815">
        <v>26800</v>
      </c>
    </row>
    <row r="132" spans="1:6" ht="15" customHeight="1">
      <c r="A132" s="1789"/>
      <c r="B132" s="1816" t="s">
        <v>1537</v>
      </c>
      <c r="C132" s="1815">
        <v>23800</v>
      </c>
      <c r="D132" s="1815">
        <v>22500</v>
      </c>
      <c r="E132" s="1815">
        <v>30100</v>
      </c>
      <c r="F132" s="1815">
        <v>25000</v>
      </c>
    </row>
    <row r="133" spans="1:6" ht="15" customHeight="1">
      <c r="A133" s="1789"/>
      <c r="B133" s="1816" t="s">
        <v>1536</v>
      </c>
      <c r="C133" s="1815">
        <v>23400</v>
      </c>
      <c r="D133" s="1815">
        <v>22700</v>
      </c>
      <c r="E133" s="1815">
        <v>144900</v>
      </c>
      <c r="F133" s="1815">
        <v>45800</v>
      </c>
    </row>
    <row r="134" spans="1:6" ht="15" customHeight="1">
      <c r="A134" s="1789"/>
      <c r="B134" s="1816" t="s">
        <v>1535</v>
      </c>
      <c r="C134" s="1815">
        <v>23500</v>
      </c>
      <c r="D134" s="1815">
        <v>22400</v>
      </c>
      <c r="E134" s="1815">
        <v>280000</v>
      </c>
      <c r="F134" s="1815">
        <v>65900</v>
      </c>
    </row>
    <row r="135" spans="1:6" ht="15" customHeight="1">
      <c r="A135" s="1789"/>
      <c r="B135" s="1816" t="s">
        <v>1534</v>
      </c>
      <c r="C135" s="1815">
        <v>20800</v>
      </c>
      <c r="D135" s="1815">
        <v>18400</v>
      </c>
      <c r="E135" s="1815">
        <v>236700</v>
      </c>
      <c r="F135" s="1815">
        <v>56600</v>
      </c>
    </row>
    <row r="136" spans="1:6" ht="15" customHeight="1">
      <c r="A136" s="1789"/>
      <c r="B136" s="1816" t="s">
        <v>1533</v>
      </c>
      <c r="C136" s="1815">
        <v>13600</v>
      </c>
      <c r="D136" s="1815">
        <v>13000</v>
      </c>
      <c r="E136" s="1815">
        <v>171700</v>
      </c>
      <c r="F136" s="1815">
        <v>42400</v>
      </c>
    </row>
    <row r="137" spans="1:6" ht="15" customHeight="1">
      <c r="A137" s="1789"/>
      <c r="B137" s="1816" t="s">
        <v>1532</v>
      </c>
      <c r="C137" s="1815">
        <v>9400</v>
      </c>
      <c r="D137" s="1815">
        <v>9000</v>
      </c>
      <c r="E137" s="1815">
        <v>126400</v>
      </c>
      <c r="F137" s="1815">
        <v>29300</v>
      </c>
    </row>
    <row r="138" spans="1:6" ht="15" customHeight="1">
      <c r="A138" s="1789"/>
      <c r="B138" s="1816" t="s">
        <v>1531</v>
      </c>
      <c r="C138" s="1815">
        <v>6900</v>
      </c>
      <c r="D138" s="1815">
        <v>6800</v>
      </c>
      <c r="E138" s="1815">
        <v>78100</v>
      </c>
      <c r="F138" s="1815">
        <v>19700</v>
      </c>
    </row>
    <row r="139" spans="1:6" ht="15" customHeight="1">
      <c r="A139" s="1789"/>
      <c r="B139" s="1816" t="s">
        <v>1530</v>
      </c>
      <c r="C139" s="1815">
        <v>5200</v>
      </c>
      <c r="D139" s="1815">
        <v>5600</v>
      </c>
      <c r="E139" s="1815">
        <v>53700</v>
      </c>
      <c r="F139" s="1815">
        <v>12900</v>
      </c>
    </row>
    <row r="140" spans="1:6" ht="15" customHeight="1">
      <c r="A140" s="1789"/>
      <c r="B140" s="1816" t="s">
        <v>1529</v>
      </c>
      <c r="C140" s="1815">
        <v>4100</v>
      </c>
      <c r="D140" s="1815">
        <v>4000</v>
      </c>
      <c r="E140" s="1815">
        <v>30500</v>
      </c>
      <c r="F140" s="1815">
        <v>7400</v>
      </c>
    </row>
    <row r="141" spans="1:6" ht="15" customHeight="1">
      <c r="A141" s="1789"/>
      <c r="B141" s="1816" t="s">
        <v>1528</v>
      </c>
      <c r="C141" s="1815">
        <v>3300</v>
      </c>
      <c r="D141" s="1815">
        <v>2600</v>
      </c>
      <c r="E141" s="1815">
        <v>11300</v>
      </c>
      <c r="F141" s="1815">
        <v>3500</v>
      </c>
    </row>
    <row r="142" spans="1:6" ht="15" customHeight="1">
      <c r="A142" s="1789"/>
      <c r="B142" s="1816" t="s">
        <v>1527</v>
      </c>
      <c r="C142" s="1815">
        <v>2000</v>
      </c>
      <c r="D142" s="1815">
        <v>1600</v>
      </c>
      <c r="E142" s="1815">
        <v>3400</v>
      </c>
      <c r="F142" s="1815">
        <v>1700</v>
      </c>
    </row>
    <row r="143" spans="1:6" ht="15" customHeight="1">
      <c r="A143" s="1789"/>
      <c r="B143" s="1816" t="s">
        <v>1526</v>
      </c>
      <c r="C143" s="1815">
        <v>1600</v>
      </c>
      <c r="D143" s="1815">
        <v>1300</v>
      </c>
      <c r="E143" s="1815">
        <v>1300</v>
      </c>
      <c r="F143" s="1815">
        <v>900</v>
      </c>
    </row>
    <row r="144" spans="1:6" ht="15" customHeight="1">
      <c r="A144" s="1789"/>
      <c r="B144" s="1816" t="s">
        <v>1525</v>
      </c>
      <c r="C144" s="1815">
        <v>800</v>
      </c>
      <c r="D144" s="1815">
        <v>600</v>
      </c>
      <c r="E144" s="1815">
        <v>500</v>
      </c>
      <c r="F144" s="1815">
        <v>500</v>
      </c>
    </row>
    <row r="145" spans="1:6" ht="15" customHeight="1">
      <c r="A145" s="1789"/>
      <c r="B145" s="1816" t="s">
        <v>1524</v>
      </c>
      <c r="C145" s="1815">
        <v>1000</v>
      </c>
      <c r="D145" s="1815">
        <v>900</v>
      </c>
      <c r="E145" s="1815">
        <v>400</v>
      </c>
      <c r="F145" s="1815">
        <v>800</v>
      </c>
    </row>
    <row r="146" spans="1:6" ht="15" customHeight="1">
      <c r="B146" s="1768" t="s">
        <v>1503</v>
      </c>
      <c r="C146" s="1822"/>
      <c r="D146" s="1822"/>
      <c r="E146" s="1822"/>
      <c r="F146" s="1822"/>
    </row>
    <row r="147" spans="1:6" ht="15" customHeight="1">
      <c r="B147" s="1813" t="s">
        <v>1523</v>
      </c>
      <c r="C147" s="1822"/>
      <c r="D147" s="1822"/>
      <c r="E147" s="1822"/>
      <c r="F147" s="1822"/>
    </row>
    <row r="148" spans="1:6" ht="15" customHeight="1">
      <c r="B148" s="1830" t="s">
        <v>1582</v>
      </c>
      <c r="C148" s="1822"/>
      <c r="D148" s="1822"/>
      <c r="E148" s="1822"/>
      <c r="F148" s="1822"/>
    </row>
    <row r="149" spans="1:6" ht="15" customHeight="1">
      <c r="B149" s="1781" t="s">
        <v>1541</v>
      </c>
      <c r="C149" s="1791" t="s">
        <v>1499</v>
      </c>
      <c r="D149" s="1791" t="s">
        <v>1498</v>
      </c>
      <c r="E149" s="1791" t="s">
        <v>8</v>
      </c>
      <c r="F149" s="1822"/>
    </row>
    <row r="150" spans="1:6" ht="15" customHeight="1">
      <c r="B150" s="1818" t="s">
        <v>8</v>
      </c>
      <c r="C150" s="1817">
        <v>1499800</v>
      </c>
      <c r="D150" s="1817">
        <v>620900</v>
      </c>
      <c r="E150" s="1817">
        <v>2120700</v>
      </c>
      <c r="F150" s="1822"/>
    </row>
    <row r="151" spans="1:6" ht="15" customHeight="1">
      <c r="A151" s="1789"/>
      <c r="B151" s="1816" t="s">
        <v>1581</v>
      </c>
      <c r="C151" s="1815">
        <v>73200</v>
      </c>
      <c r="D151" s="1815">
        <v>67500</v>
      </c>
      <c r="E151" s="1815">
        <v>140700</v>
      </c>
      <c r="F151" s="1822"/>
    </row>
    <row r="152" spans="1:6" ht="15" customHeight="1">
      <c r="A152" s="1789"/>
      <c r="B152" s="1816" t="s">
        <v>1580</v>
      </c>
      <c r="C152" s="1815">
        <v>64700</v>
      </c>
      <c r="D152" s="1815">
        <v>60200</v>
      </c>
      <c r="E152" s="1815">
        <v>124900</v>
      </c>
      <c r="F152" s="1822"/>
    </row>
    <row r="153" spans="1:6" ht="15" customHeight="1">
      <c r="A153" s="1789"/>
      <c r="B153" s="1816" t="s">
        <v>1579</v>
      </c>
      <c r="C153" s="1815">
        <v>53500</v>
      </c>
      <c r="D153" s="1815">
        <v>49400</v>
      </c>
      <c r="E153" s="1815">
        <v>102900</v>
      </c>
      <c r="F153" s="1822"/>
    </row>
    <row r="154" spans="1:6" ht="15" customHeight="1">
      <c r="A154" s="1789"/>
      <c r="B154" s="1816" t="s">
        <v>1578</v>
      </c>
      <c r="C154" s="1815">
        <v>53900</v>
      </c>
      <c r="D154" s="1815">
        <v>47500</v>
      </c>
      <c r="E154" s="1815">
        <v>101400</v>
      </c>
      <c r="F154" s="1822"/>
    </row>
    <row r="155" spans="1:6" ht="15" customHeight="1">
      <c r="A155" s="1789"/>
      <c r="B155" s="1816" t="s">
        <v>1577</v>
      </c>
      <c r="C155" s="1815">
        <v>168300</v>
      </c>
      <c r="D155" s="1815">
        <v>68500</v>
      </c>
      <c r="E155" s="1815">
        <v>236800</v>
      </c>
      <c r="F155" s="1822"/>
    </row>
    <row r="156" spans="1:6" ht="15" customHeight="1">
      <c r="A156" s="1789"/>
      <c r="B156" s="1816" t="s">
        <v>1576</v>
      </c>
      <c r="C156" s="1815">
        <v>303500</v>
      </c>
      <c r="D156" s="1815">
        <v>88300</v>
      </c>
      <c r="E156" s="1815">
        <v>391800</v>
      </c>
      <c r="F156" s="1822"/>
    </row>
    <row r="157" spans="1:6" ht="15" customHeight="1">
      <c r="A157" s="1789"/>
      <c r="B157" s="1816" t="s">
        <v>1575</v>
      </c>
      <c r="C157" s="1815">
        <v>257500</v>
      </c>
      <c r="D157" s="1815">
        <v>75000</v>
      </c>
      <c r="E157" s="1815">
        <v>332400</v>
      </c>
      <c r="F157" s="1822"/>
    </row>
    <row r="158" spans="1:6" ht="15" customHeight="1">
      <c r="A158" s="1789"/>
      <c r="B158" s="1816" t="s">
        <v>1574</v>
      </c>
      <c r="C158" s="1815">
        <v>185400</v>
      </c>
      <c r="D158" s="1815">
        <v>55500</v>
      </c>
      <c r="E158" s="1815">
        <v>240800</v>
      </c>
      <c r="F158" s="1822"/>
    </row>
    <row r="159" spans="1:6" ht="15" customHeight="1">
      <c r="A159" s="1789"/>
      <c r="B159" s="1816" t="s">
        <v>1573</v>
      </c>
      <c r="C159" s="1815">
        <v>135800</v>
      </c>
      <c r="D159" s="1815">
        <v>38200</v>
      </c>
      <c r="E159" s="1815">
        <v>174100</v>
      </c>
      <c r="F159" s="1822"/>
    </row>
    <row r="160" spans="1:6" ht="15" customHeight="1">
      <c r="A160" s="1789"/>
      <c r="B160" s="1816" t="s">
        <v>1572</v>
      </c>
      <c r="C160" s="1815">
        <v>85000</v>
      </c>
      <c r="D160" s="1815">
        <v>26500</v>
      </c>
      <c r="E160" s="1815">
        <v>111500</v>
      </c>
      <c r="F160" s="1822"/>
    </row>
    <row r="161" spans="1:6" ht="15" customHeight="1">
      <c r="A161" s="1789"/>
      <c r="B161" s="1816" t="s">
        <v>1571</v>
      </c>
      <c r="C161" s="1815">
        <v>58900</v>
      </c>
      <c r="D161" s="1815">
        <v>18500</v>
      </c>
      <c r="E161" s="1815">
        <v>77400</v>
      </c>
      <c r="F161" s="1822"/>
    </row>
    <row r="162" spans="1:6" ht="15" customHeight="1">
      <c r="A162" s="1789"/>
      <c r="B162" s="1816" t="s">
        <v>1570</v>
      </c>
      <c r="C162" s="1815">
        <v>34600</v>
      </c>
      <c r="D162" s="1815">
        <v>11400</v>
      </c>
      <c r="E162" s="1815">
        <v>46000</v>
      </c>
      <c r="F162" s="1822"/>
    </row>
    <row r="163" spans="1:6" ht="15" customHeight="1">
      <c r="A163" s="1789"/>
      <c r="B163" s="1816" t="s">
        <v>1569</v>
      </c>
      <c r="C163" s="1815">
        <v>14600</v>
      </c>
      <c r="D163" s="1815">
        <v>6100</v>
      </c>
      <c r="E163" s="1815">
        <v>20700</v>
      </c>
      <c r="F163" s="1822"/>
    </row>
    <row r="164" spans="1:6" ht="15" customHeight="1">
      <c r="A164" s="1789"/>
      <c r="B164" s="1816" t="s">
        <v>1568</v>
      </c>
      <c r="C164" s="1815">
        <v>5400</v>
      </c>
      <c r="D164" s="1815">
        <v>3300</v>
      </c>
      <c r="E164" s="1815">
        <v>8700</v>
      </c>
      <c r="F164" s="1822"/>
    </row>
    <row r="165" spans="1:6" ht="15" customHeight="1">
      <c r="A165" s="1789"/>
      <c r="B165" s="1816" t="s">
        <v>1567</v>
      </c>
      <c r="C165" s="1815">
        <v>2800</v>
      </c>
      <c r="D165" s="1815">
        <v>2200</v>
      </c>
      <c r="E165" s="1815">
        <v>5000</v>
      </c>
      <c r="F165" s="1822"/>
    </row>
    <row r="166" spans="1:6" ht="15" customHeight="1">
      <c r="A166" s="1789"/>
      <c r="B166" s="1816" t="s">
        <v>1566</v>
      </c>
      <c r="C166" s="1815">
        <v>1300</v>
      </c>
      <c r="D166" s="1815">
        <v>1100</v>
      </c>
      <c r="E166" s="1815">
        <v>2400</v>
      </c>
      <c r="F166" s="1822"/>
    </row>
    <row r="167" spans="1:6" ht="15" customHeight="1">
      <c r="A167" s="1789"/>
      <c r="B167" s="1816" t="s">
        <v>1565</v>
      </c>
      <c r="C167" s="1815">
        <v>1400</v>
      </c>
      <c r="D167" s="1815">
        <v>1700</v>
      </c>
      <c r="E167" s="1815">
        <v>3100</v>
      </c>
      <c r="F167" s="1822"/>
    </row>
    <row r="168" spans="1:6" ht="15" customHeight="1">
      <c r="B168" s="1768" t="s">
        <v>1503</v>
      </c>
      <c r="C168" s="1822"/>
      <c r="D168" s="1822"/>
      <c r="E168" s="1822"/>
      <c r="F168" s="1822"/>
    </row>
    <row r="169" spans="1:6" ht="15" customHeight="1">
      <c r="B169" s="1813" t="s">
        <v>1523</v>
      </c>
      <c r="C169" s="1822"/>
      <c r="D169" s="1822"/>
      <c r="E169" s="1822"/>
      <c r="F169" s="1822"/>
    </row>
    <row r="170" spans="1:6" ht="15" customHeight="1">
      <c r="B170" s="1794" t="s">
        <v>1564</v>
      </c>
      <c r="C170" s="1803"/>
      <c r="D170" s="1803"/>
      <c r="E170" s="1803"/>
      <c r="F170" s="1822"/>
    </row>
    <row r="171" spans="1:6" ht="15" customHeight="1">
      <c r="B171" s="1781" t="s">
        <v>1541</v>
      </c>
      <c r="C171" s="1791" t="s">
        <v>1499</v>
      </c>
      <c r="D171" s="1791" t="s">
        <v>1498</v>
      </c>
      <c r="E171" s="1791" t="s">
        <v>8</v>
      </c>
      <c r="F171" s="1794"/>
    </row>
    <row r="172" spans="1:6" ht="15" customHeight="1">
      <c r="B172" s="1818" t="s">
        <v>8</v>
      </c>
      <c r="C172" s="1817">
        <v>226500</v>
      </c>
      <c r="D172" s="1817">
        <v>212600</v>
      </c>
      <c r="E172" s="1817">
        <v>439100</v>
      </c>
      <c r="F172" s="1794"/>
    </row>
    <row r="173" spans="1:6" ht="15" customHeight="1">
      <c r="A173" s="1789"/>
      <c r="B173" s="1816" t="s">
        <v>1540</v>
      </c>
      <c r="C173" s="1815">
        <v>33000</v>
      </c>
      <c r="D173" s="1815">
        <v>31100</v>
      </c>
      <c r="E173" s="1815">
        <v>64100</v>
      </c>
      <c r="F173" s="1822"/>
    </row>
    <row r="174" spans="1:6" ht="15" customHeight="1">
      <c r="A174" s="1789"/>
      <c r="B174" s="1816" t="s">
        <v>1539</v>
      </c>
      <c r="C174" s="1815">
        <v>29400</v>
      </c>
      <c r="D174" s="1815">
        <v>27400</v>
      </c>
      <c r="E174" s="1815">
        <v>56800</v>
      </c>
      <c r="F174" s="1822"/>
    </row>
    <row r="175" spans="1:6" ht="15" customHeight="1">
      <c r="A175" s="1789"/>
      <c r="B175" s="1816" t="s">
        <v>1538</v>
      </c>
      <c r="C175" s="1815">
        <v>24600</v>
      </c>
      <c r="D175" s="1815">
        <v>22600</v>
      </c>
      <c r="E175" s="1815">
        <v>47200</v>
      </c>
      <c r="F175" s="1822"/>
    </row>
    <row r="176" spans="1:6" ht="15" customHeight="1">
      <c r="A176" s="1789"/>
      <c r="B176" s="1816" t="s">
        <v>1537</v>
      </c>
      <c r="C176" s="1815">
        <v>23800</v>
      </c>
      <c r="D176" s="1815">
        <v>22500</v>
      </c>
      <c r="E176" s="1815">
        <v>46300</v>
      </c>
      <c r="F176" s="1822"/>
    </row>
    <row r="177" spans="1:6" ht="15" customHeight="1">
      <c r="A177" s="1789"/>
      <c r="B177" s="1816" t="s">
        <v>1536</v>
      </c>
      <c r="C177" s="1815">
        <v>23400</v>
      </c>
      <c r="D177" s="1815">
        <v>22700</v>
      </c>
      <c r="E177" s="1815">
        <v>46100</v>
      </c>
      <c r="F177" s="1822"/>
    </row>
    <row r="178" spans="1:6" ht="15" customHeight="1">
      <c r="A178" s="1789"/>
      <c r="B178" s="1816" t="s">
        <v>1535</v>
      </c>
      <c r="C178" s="1815">
        <v>23500</v>
      </c>
      <c r="D178" s="1815">
        <v>22400</v>
      </c>
      <c r="E178" s="1815">
        <v>45900</v>
      </c>
      <c r="F178" s="1822"/>
    </row>
    <row r="179" spans="1:6" ht="15" customHeight="1">
      <c r="A179" s="1789"/>
      <c r="B179" s="1816" t="s">
        <v>1534</v>
      </c>
      <c r="C179" s="1815">
        <v>20800</v>
      </c>
      <c r="D179" s="1815">
        <v>18400</v>
      </c>
      <c r="E179" s="1815">
        <v>39200</v>
      </c>
      <c r="F179" s="1822"/>
    </row>
    <row r="180" spans="1:6" ht="15" customHeight="1">
      <c r="A180" s="1789"/>
      <c r="B180" s="1816" t="s">
        <v>1533</v>
      </c>
      <c r="C180" s="1815">
        <v>13600</v>
      </c>
      <c r="D180" s="1815">
        <v>13000</v>
      </c>
      <c r="E180" s="1815">
        <v>26700</v>
      </c>
      <c r="F180" s="1822"/>
    </row>
    <row r="181" spans="1:6" ht="15" customHeight="1">
      <c r="A181" s="1789"/>
      <c r="B181" s="1816" t="s">
        <v>1532</v>
      </c>
      <c r="C181" s="1815">
        <v>9400</v>
      </c>
      <c r="D181" s="1815">
        <v>9000</v>
      </c>
      <c r="E181" s="1815">
        <v>18400</v>
      </c>
      <c r="F181" s="1822"/>
    </row>
    <row r="182" spans="1:6" ht="15" customHeight="1">
      <c r="A182" s="1789"/>
      <c r="B182" s="1816" t="s">
        <v>1531</v>
      </c>
      <c r="C182" s="1815">
        <v>6900</v>
      </c>
      <c r="D182" s="1815">
        <v>6800</v>
      </c>
      <c r="E182" s="1815">
        <v>13700</v>
      </c>
      <c r="F182" s="1822"/>
    </row>
    <row r="183" spans="1:6" ht="15" customHeight="1">
      <c r="A183" s="1789"/>
      <c r="B183" s="1816" t="s">
        <v>1530</v>
      </c>
      <c r="C183" s="1815">
        <v>5200</v>
      </c>
      <c r="D183" s="1815">
        <v>5600</v>
      </c>
      <c r="E183" s="1815">
        <v>10800</v>
      </c>
      <c r="F183" s="1822"/>
    </row>
    <row r="184" spans="1:6" ht="15" customHeight="1">
      <c r="A184" s="1789"/>
      <c r="B184" s="1816" t="s">
        <v>1529</v>
      </c>
      <c r="C184" s="1815">
        <v>4100</v>
      </c>
      <c r="D184" s="1815">
        <v>4000</v>
      </c>
      <c r="E184" s="1815">
        <v>8100</v>
      </c>
      <c r="F184" s="1822"/>
    </row>
    <row r="185" spans="1:6" ht="15" customHeight="1">
      <c r="A185" s="1789"/>
      <c r="B185" s="1816" t="s">
        <v>1528</v>
      </c>
      <c r="C185" s="1815">
        <v>3300</v>
      </c>
      <c r="D185" s="1815">
        <v>2600</v>
      </c>
      <c r="E185" s="1815">
        <v>5900</v>
      </c>
      <c r="F185" s="1822"/>
    </row>
    <row r="186" spans="1:6" ht="15" customHeight="1">
      <c r="A186" s="1789"/>
      <c r="B186" s="1816" t="s">
        <v>1527</v>
      </c>
      <c r="C186" s="1815">
        <v>2000</v>
      </c>
      <c r="D186" s="1815">
        <v>1600</v>
      </c>
      <c r="E186" s="1815">
        <v>3600</v>
      </c>
      <c r="F186" s="1822"/>
    </row>
    <row r="187" spans="1:6" ht="15" customHeight="1">
      <c r="A187" s="1789"/>
      <c r="B187" s="1816" t="s">
        <v>1526</v>
      </c>
      <c r="C187" s="1815">
        <v>1600</v>
      </c>
      <c r="D187" s="1815">
        <v>1300</v>
      </c>
      <c r="E187" s="1815">
        <v>2900</v>
      </c>
      <c r="F187" s="1822"/>
    </row>
    <row r="188" spans="1:6" ht="15" customHeight="1">
      <c r="A188" s="1789"/>
      <c r="B188" s="1816" t="s">
        <v>1525</v>
      </c>
      <c r="C188" s="1815">
        <v>800</v>
      </c>
      <c r="D188" s="1815">
        <v>600</v>
      </c>
      <c r="E188" s="1815">
        <v>1400</v>
      </c>
      <c r="F188" s="1822"/>
    </row>
    <row r="189" spans="1:6" ht="15" customHeight="1">
      <c r="A189" s="1789"/>
      <c r="B189" s="1816" t="s">
        <v>1524</v>
      </c>
      <c r="C189" s="1815">
        <v>1000</v>
      </c>
      <c r="D189" s="1815">
        <v>900</v>
      </c>
      <c r="E189" s="1815">
        <v>2000</v>
      </c>
      <c r="F189" s="1822"/>
    </row>
    <row r="190" spans="1:6" ht="15" customHeight="1">
      <c r="B190" s="1768" t="s">
        <v>1503</v>
      </c>
      <c r="C190" s="1822"/>
      <c r="D190" s="1822"/>
      <c r="E190" s="1822"/>
      <c r="F190" s="1822"/>
    </row>
    <row r="191" spans="1:6" ht="15" customHeight="1">
      <c r="B191" s="1813" t="s">
        <v>1523</v>
      </c>
      <c r="C191" s="1822"/>
      <c r="D191" s="1822"/>
      <c r="E191" s="1822"/>
      <c r="F191" s="1822"/>
    </row>
    <row r="192" spans="1:6" ht="15" customHeight="1">
      <c r="B192" s="2463" t="s">
        <v>1563</v>
      </c>
      <c r="C192" s="2463"/>
      <c r="D192" s="2463"/>
      <c r="E192" s="2463"/>
      <c r="F192" s="1822"/>
    </row>
    <row r="193" spans="1:6" ht="15" customHeight="1">
      <c r="B193" s="1781" t="s">
        <v>1541</v>
      </c>
      <c r="C193" s="1791" t="s">
        <v>1499</v>
      </c>
      <c r="D193" s="1791" t="s">
        <v>1498</v>
      </c>
      <c r="E193" s="1791" t="s">
        <v>8</v>
      </c>
      <c r="F193" s="1822"/>
    </row>
    <row r="194" spans="1:6" ht="15" customHeight="1">
      <c r="B194" s="1818" t="s">
        <v>8</v>
      </c>
      <c r="C194" s="1817">
        <v>1273400</v>
      </c>
      <c r="D194" s="1817">
        <v>408300</v>
      </c>
      <c r="E194" s="1817">
        <v>1681600</v>
      </c>
      <c r="F194" s="1822"/>
    </row>
    <row r="195" spans="1:6" ht="15" customHeight="1">
      <c r="A195" s="1789"/>
      <c r="B195" s="1816" t="s">
        <v>1540</v>
      </c>
      <c r="C195" s="1815">
        <v>40200</v>
      </c>
      <c r="D195" s="1815">
        <v>36400</v>
      </c>
      <c r="E195" s="1815">
        <v>76600</v>
      </c>
      <c r="F195" s="1822"/>
    </row>
    <row r="196" spans="1:6" ht="15" customHeight="1">
      <c r="A196" s="1789"/>
      <c r="B196" s="1816" t="s">
        <v>1539</v>
      </c>
      <c r="C196" s="1815">
        <v>35300</v>
      </c>
      <c r="D196" s="1815">
        <v>32800</v>
      </c>
      <c r="E196" s="1815">
        <v>68100</v>
      </c>
      <c r="F196" s="1822"/>
    </row>
    <row r="197" spans="1:6" ht="15" customHeight="1">
      <c r="A197" s="1789"/>
      <c r="B197" s="1816" t="s">
        <v>1538</v>
      </c>
      <c r="C197" s="1815">
        <v>28900</v>
      </c>
      <c r="D197" s="1815">
        <v>26800</v>
      </c>
      <c r="E197" s="1815">
        <v>55600</v>
      </c>
    </row>
    <row r="198" spans="1:6" ht="15" customHeight="1">
      <c r="A198" s="1789"/>
      <c r="B198" s="1816" t="s">
        <v>1537</v>
      </c>
      <c r="C198" s="1815">
        <v>30100</v>
      </c>
      <c r="D198" s="1815">
        <v>25000</v>
      </c>
      <c r="E198" s="1815">
        <v>55100</v>
      </c>
      <c r="F198" s="1829"/>
    </row>
    <row r="199" spans="1:6" ht="15" customHeight="1">
      <c r="A199" s="1789"/>
      <c r="B199" s="1816" t="s">
        <v>1536</v>
      </c>
      <c r="C199" s="1815">
        <v>144900</v>
      </c>
      <c r="D199" s="1815">
        <v>45800</v>
      </c>
      <c r="E199" s="1815">
        <v>190600</v>
      </c>
      <c r="F199" s="1829"/>
    </row>
    <row r="200" spans="1:6" ht="15" customHeight="1">
      <c r="A200" s="1789"/>
      <c r="B200" s="1816" t="s">
        <v>1535</v>
      </c>
      <c r="C200" s="1815">
        <v>280000</v>
      </c>
      <c r="D200" s="1815">
        <v>65900</v>
      </c>
      <c r="E200" s="1815">
        <v>345900</v>
      </c>
      <c r="F200" s="1829"/>
    </row>
    <row r="201" spans="1:6" ht="15" customHeight="1">
      <c r="A201" s="1789"/>
      <c r="B201" s="1816" t="s">
        <v>1534</v>
      </c>
      <c r="C201" s="1815">
        <v>236700</v>
      </c>
      <c r="D201" s="1815">
        <v>56600</v>
      </c>
      <c r="E201" s="1815">
        <v>293300</v>
      </c>
      <c r="F201" s="1828"/>
    </row>
    <row r="202" spans="1:6" ht="15" customHeight="1">
      <c r="A202" s="1789"/>
      <c r="B202" s="1816" t="s">
        <v>1533</v>
      </c>
      <c r="C202" s="1815">
        <v>171700</v>
      </c>
      <c r="D202" s="1815">
        <v>42400</v>
      </c>
      <c r="E202" s="1815">
        <v>214200</v>
      </c>
      <c r="F202" s="1828"/>
    </row>
    <row r="203" spans="1:6" ht="15" customHeight="1">
      <c r="A203" s="1789"/>
      <c r="B203" s="1816" t="s">
        <v>1532</v>
      </c>
      <c r="C203" s="1815">
        <v>126400</v>
      </c>
      <c r="D203" s="1815">
        <v>29300</v>
      </c>
      <c r="E203" s="1815">
        <v>155700</v>
      </c>
      <c r="F203" s="1782"/>
    </row>
    <row r="204" spans="1:6" ht="15" customHeight="1">
      <c r="A204" s="1789"/>
      <c r="B204" s="1816" t="s">
        <v>1531</v>
      </c>
      <c r="C204" s="1815">
        <v>78100</v>
      </c>
      <c r="D204" s="1815">
        <v>19700</v>
      </c>
      <c r="E204" s="1815">
        <v>97800</v>
      </c>
      <c r="F204" s="1782"/>
    </row>
    <row r="205" spans="1:6" ht="15" customHeight="1">
      <c r="A205" s="1789"/>
      <c r="B205" s="1816" t="s">
        <v>1530</v>
      </c>
      <c r="C205" s="1815">
        <v>53700</v>
      </c>
      <c r="D205" s="1815">
        <v>12900</v>
      </c>
      <c r="E205" s="1815">
        <v>66700</v>
      </c>
      <c r="F205" s="1782"/>
    </row>
    <row r="206" spans="1:6" ht="15" customHeight="1">
      <c r="A206" s="1789"/>
      <c r="B206" s="1816" t="s">
        <v>1529</v>
      </c>
      <c r="C206" s="1815">
        <v>30500</v>
      </c>
      <c r="D206" s="1815">
        <v>7400</v>
      </c>
      <c r="E206" s="1815">
        <v>37900</v>
      </c>
      <c r="F206" s="1782"/>
    </row>
    <row r="207" spans="1:6" ht="15" customHeight="1">
      <c r="A207" s="1789"/>
      <c r="B207" s="1816" t="s">
        <v>1528</v>
      </c>
      <c r="C207" s="1815">
        <v>11300</v>
      </c>
      <c r="D207" s="1815">
        <v>3500</v>
      </c>
      <c r="E207" s="1815">
        <v>14800</v>
      </c>
      <c r="F207" s="1782"/>
    </row>
    <row r="208" spans="1:6" ht="15" customHeight="1">
      <c r="A208" s="1789"/>
      <c r="B208" s="1816" t="s">
        <v>1527</v>
      </c>
      <c r="C208" s="1815">
        <v>3400</v>
      </c>
      <c r="D208" s="1815">
        <v>1700</v>
      </c>
      <c r="E208" s="1815">
        <v>5100</v>
      </c>
      <c r="F208" s="1782"/>
    </row>
    <row r="209" spans="1:6" ht="15" customHeight="1">
      <c r="A209" s="1789"/>
      <c r="B209" s="1816" t="s">
        <v>1526</v>
      </c>
      <c r="C209" s="1815">
        <v>1300</v>
      </c>
      <c r="D209" s="1815">
        <v>900</v>
      </c>
      <c r="E209" s="1815">
        <v>2200</v>
      </c>
      <c r="F209" s="1822"/>
    </row>
    <row r="210" spans="1:6" ht="15" customHeight="1">
      <c r="A210" s="1789"/>
      <c r="B210" s="1816" t="s">
        <v>1525</v>
      </c>
      <c r="C210" s="1815">
        <v>500</v>
      </c>
      <c r="D210" s="1815">
        <v>500</v>
      </c>
      <c r="E210" s="1815">
        <v>1000</v>
      </c>
      <c r="F210" s="1782"/>
    </row>
    <row r="211" spans="1:6" ht="15" customHeight="1">
      <c r="A211" s="1789"/>
      <c r="B211" s="1816" t="s">
        <v>1524</v>
      </c>
      <c r="C211" s="1815">
        <v>400</v>
      </c>
      <c r="D211" s="1815">
        <v>800</v>
      </c>
      <c r="E211" s="1815">
        <v>1200</v>
      </c>
      <c r="F211" s="1782"/>
    </row>
    <row r="212" spans="1:6" ht="15" customHeight="1">
      <c r="B212" s="1768" t="s">
        <v>1503</v>
      </c>
      <c r="C212" s="1822"/>
      <c r="D212" s="1822"/>
      <c r="E212" s="1822"/>
      <c r="F212" s="1768"/>
    </row>
    <row r="213" spans="1:6" s="1827" customFormat="1" ht="15" customHeight="1">
      <c r="B213" s="1813" t="s">
        <v>1523</v>
      </c>
      <c r="C213" s="1822"/>
      <c r="D213" s="1822"/>
      <c r="E213" s="1822"/>
      <c r="F213" s="1784"/>
    </row>
    <row r="214" spans="1:6" ht="15" customHeight="1">
      <c r="B214" s="2474" t="s">
        <v>1562</v>
      </c>
      <c r="C214" s="2474"/>
      <c r="D214" s="2474"/>
      <c r="E214" s="2474"/>
      <c r="F214" s="1826"/>
    </row>
    <row r="215" spans="1:6" ht="15" customHeight="1">
      <c r="B215" s="1781" t="s">
        <v>1541</v>
      </c>
      <c r="C215" s="1791" t="s">
        <v>1499</v>
      </c>
      <c r="D215" s="1791" t="s">
        <v>1498</v>
      </c>
      <c r="E215" s="1791" t="s">
        <v>8</v>
      </c>
      <c r="F215" s="1784"/>
    </row>
    <row r="216" spans="1:6" ht="15" customHeight="1">
      <c r="B216" s="1818" t="s">
        <v>8</v>
      </c>
      <c r="C216" s="1817">
        <v>917100</v>
      </c>
      <c r="D216" s="1817">
        <v>393200</v>
      </c>
      <c r="E216" s="1817">
        <v>1310300</v>
      </c>
      <c r="F216" s="1784"/>
    </row>
    <row r="217" spans="1:6" ht="15" customHeight="1">
      <c r="A217" s="1789"/>
      <c r="B217" s="1816" t="s">
        <v>1540</v>
      </c>
      <c r="C217" s="1815">
        <v>45500</v>
      </c>
      <c r="D217" s="1815">
        <v>41500</v>
      </c>
      <c r="E217" s="1815">
        <v>87000</v>
      </c>
      <c r="F217" s="1784"/>
    </row>
    <row r="218" spans="1:6" ht="15" customHeight="1">
      <c r="A218" s="1789"/>
      <c r="B218" s="1816" t="s">
        <v>1539</v>
      </c>
      <c r="C218" s="1815">
        <v>39900</v>
      </c>
      <c r="D218" s="1815">
        <v>36900</v>
      </c>
      <c r="E218" s="1815">
        <v>76900</v>
      </c>
      <c r="F218" s="1784"/>
    </row>
    <row r="219" spans="1:6" ht="15" customHeight="1">
      <c r="A219" s="1789"/>
      <c r="B219" s="1816" t="s">
        <v>1538</v>
      </c>
      <c r="C219" s="1815">
        <v>32700</v>
      </c>
      <c r="D219" s="1815">
        <v>30000</v>
      </c>
      <c r="E219" s="1815">
        <v>62700</v>
      </c>
      <c r="F219" s="1784"/>
    </row>
    <row r="220" spans="1:6" ht="15" customHeight="1">
      <c r="A220" s="1789"/>
      <c r="B220" s="1816" t="s">
        <v>1537</v>
      </c>
      <c r="C220" s="1815">
        <v>31100</v>
      </c>
      <c r="D220" s="1815">
        <v>28000</v>
      </c>
      <c r="E220" s="1815">
        <v>59100</v>
      </c>
      <c r="F220" s="1784"/>
    </row>
    <row r="221" spans="1:6" ht="15" customHeight="1">
      <c r="A221" s="1789"/>
      <c r="B221" s="1816" t="s">
        <v>1536</v>
      </c>
      <c r="C221" s="1815">
        <v>98500</v>
      </c>
      <c r="D221" s="1815">
        <v>40900</v>
      </c>
      <c r="E221" s="1815">
        <v>139400</v>
      </c>
      <c r="F221" s="1784"/>
    </row>
    <row r="222" spans="1:6" ht="15" customHeight="1">
      <c r="A222" s="1789"/>
      <c r="B222" s="1816" t="s">
        <v>1535</v>
      </c>
      <c r="C222" s="1815">
        <v>189800</v>
      </c>
      <c r="D222" s="1815">
        <v>55800</v>
      </c>
      <c r="E222" s="1815">
        <v>245600</v>
      </c>
      <c r="F222" s="1784"/>
    </row>
    <row r="223" spans="1:6" ht="15" customHeight="1">
      <c r="A223" s="1789"/>
      <c r="B223" s="1816" t="s">
        <v>1534</v>
      </c>
      <c r="C223" s="1815">
        <v>162700</v>
      </c>
      <c r="D223" s="1815">
        <v>49400</v>
      </c>
      <c r="E223" s="1815">
        <v>212100</v>
      </c>
      <c r="F223" s="1784"/>
    </row>
    <row r="224" spans="1:6" ht="15" customHeight="1">
      <c r="A224" s="1789"/>
      <c r="B224" s="1816" t="s">
        <v>1533</v>
      </c>
      <c r="C224" s="1815">
        <v>112900</v>
      </c>
      <c r="D224" s="1815">
        <v>37300</v>
      </c>
      <c r="E224" s="1815">
        <v>150200</v>
      </c>
      <c r="F224" s="1784"/>
    </row>
    <row r="225" spans="1:7" ht="15" customHeight="1">
      <c r="A225" s="1789"/>
      <c r="B225" s="1816" t="s">
        <v>1532</v>
      </c>
      <c r="C225" s="1815">
        <v>81400</v>
      </c>
      <c r="D225" s="1815">
        <v>25900</v>
      </c>
      <c r="E225" s="1815">
        <v>107300</v>
      </c>
      <c r="F225" s="1784"/>
    </row>
    <row r="226" spans="1:7" ht="15" customHeight="1">
      <c r="A226" s="1789"/>
      <c r="B226" s="1816" t="s">
        <v>1531</v>
      </c>
      <c r="C226" s="1815">
        <v>50200</v>
      </c>
      <c r="D226" s="1815">
        <v>18100</v>
      </c>
      <c r="E226" s="1815">
        <v>68300</v>
      </c>
      <c r="F226" s="1784"/>
    </row>
    <row r="227" spans="1:7" ht="15" customHeight="1">
      <c r="A227" s="1789"/>
      <c r="B227" s="1816" t="s">
        <v>1530</v>
      </c>
      <c r="C227" s="1815">
        <v>35000</v>
      </c>
      <c r="D227" s="1815">
        <v>12600</v>
      </c>
      <c r="E227" s="1815">
        <v>47600</v>
      </c>
      <c r="F227" s="1784"/>
    </row>
    <row r="228" spans="1:7" ht="15" customHeight="1">
      <c r="A228" s="1789"/>
      <c r="B228" s="1816" t="s">
        <v>1529</v>
      </c>
      <c r="C228" s="1815">
        <v>21500</v>
      </c>
      <c r="D228" s="1815">
        <v>7700</v>
      </c>
      <c r="E228" s="1815">
        <v>29200</v>
      </c>
      <c r="F228" s="1784"/>
    </row>
    <row r="229" spans="1:7" ht="15" customHeight="1">
      <c r="A229" s="1789"/>
      <c r="B229" s="1816" t="s">
        <v>1528</v>
      </c>
      <c r="C229" s="1815">
        <v>9500</v>
      </c>
      <c r="D229" s="1815">
        <v>4100</v>
      </c>
      <c r="E229" s="1815">
        <v>13700</v>
      </c>
      <c r="F229" s="1784"/>
    </row>
    <row r="230" spans="1:7" ht="15" customHeight="1">
      <c r="A230" s="1789"/>
      <c r="B230" s="1816" t="s">
        <v>1527</v>
      </c>
      <c r="C230" s="1815">
        <v>3500</v>
      </c>
      <c r="D230" s="1815">
        <v>2100</v>
      </c>
      <c r="E230" s="1815">
        <v>5500</v>
      </c>
      <c r="F230" s="1784"/>
    </row>
    <row r="231" spans="1:7" ht="15" customHeight="1">
      <c r="A231" s="1789"/>
      <c r="B231" s="1816" t="s">
        <v>1526</v>
      </c>
      <c r="C231" s="1815">
        <v>1600</v>
      </c>
      <c r="D231" s="1815">
        <v>1300</v>
      </c>
      <c r="E231" s="1815">
        <v>2900</v>
      </c>
      <c r="F231" s="1784"/>
    </row>
    <row r="232" spans="1:7" ht="15" customHeight="1">
      <c r="A232" s="1789"/>
      <c r="B232" s="1816" t="s">
        <v>1525</v>
      </c>
      <c r="C232" s="1815">
        <v>700</v>
      </c>
      <c r="D232" s="1815">
        <v>600</v>
      </c>
      <c r="E232" s="1815">
        <v>1300</v>
      </c>
      <c r="F232" s="1784"/>
    </row>
    <row r="233" spans="1:7" ht="15" customHeight="1">
      <c r="A233" s="1789"/>
      <c r="B233" s="1816" t="s">
        <v>1524</v>
      </c>
      <c r="C233" s="1815">
        <v>600</v>
      </c>
      <c r="D233" s="1815">
        <v>900</v>
      </c>
      <c r="E233" s="1815">
        <v>1600</v>
      </c>
      <c r="F233" s="1784"/>
    </row>
    <row r="234" spans="1:7" ht="15" customHeight="1">
      <c r="B234" s="1768" t="s">
        <v>1503</v>
      </c>
      <c r="C234" s="1814"/>
      <c r="D234" s="1814"/>
      <c r="E234" s="1814"/>
      <c r="F234" s="1784"/>
    </row>
    <row r="235" spans="1:7" ht="15" customHeight="1">
      <c r="B235" s="1813" t="s">
        <v>1523</v>
      </c>
      <c r="C235" s="1822"/>
      <c r="D235" s="1822"/>
      <c r="E235" s="1822"/>
      <c r="F235" s="1784"/>
    </row>
    <row r="236" spans="1:7" ht="15" customHeight="1">
      <c r="B236" s="2463" t="s">
        <v>1561</v>
      </c>
      <c r="C236" s="2463"/>
      <c r="D236" s="2463"/>
      <c r="E236" s="2463"/>
      <c r="F236" s="1825"/>
    </row>
    <row r="237" spans="1:7" ht="15" customHeight="1">
      <c r="B237" s="2463"/>
      <c r="C237" s="2463"/>
      <c r="D237" s="2463"/>
      <c r="E237" s="2463"/>
      <c r="F237" s="1824"/>
    </row>
    <row r="238" spans="1:7" ht="15" customHeight="1">
      <c r="B238" s="1781" t="s">
        <v>1541</v>
      </c>
      <c r="C238" s="1791" t="s">
        <v>1499</v>
      </c>
      <c r="D238" s="1791" t="s">
        <v>1498</v>
      </c>
      <c r="E238" s="1791" t="s">
        <v>8</v>
      </c>
      <c r="F238" s="1784"/>
    </row>
    <row r="239" spans="1:7" ht="15" customHeight="1">
      <c r="B239" s="1818" t="s">
        <v>8</v>
      </c>
      <c r="C239" s="1817">
        <v>121700</v>
      </c>
      <c r="D239" s="1817">
        <v>114200</v>
      </c>
      <c r="E239" s="1817">
        <v>236000</v>
      </c>
      <c r="F239" s="1784"/>
      <c r="G239" s="1823"/>
    </row>
    <row r="240" spans="1:7" ht="15" customHeight="1">
      <c r="A240" s="1789"/>
      <c r="B240" s="1816" t="s">
        <v>1540</v>
      </c>
      <c r="C240" s="1815">
        <v>17500</v>
      </c>
      <c r="D240" s="1815">
        <v>16300</v>
      </c>
      <c r="E240" s="1815">
        <v>33700</v>
      </c>
      <c r="F240" s="1784"/>
      <c r="G240" s="1823"/>
    </row>
    <row r="241" spans="1:7" ht="15" customHeight="1">
      <c r="A241" s="1789"/>
      <c r="B241" s="1816" t="s">
        <v>1539</v>
      </c>
      <c r="C241" s="1815">
        <v>15900</v>
      </c>
      <c r="D241" s="1815">
        <v>14600</v>
      </c>
      <c r="E241" s="1815">
        <v>30500</v>
      </c>
      <c r="F241" s="1784"/>
      <c r="G241" s="1823"/>
    </row>
    <row r="242" spans="1:7" ht="15" customHeight="1">
      <c r="A242" s="1789"/>
      <c r="B242" s="1816" t="s">
        <v>1538</v>
      </c>
      <c r="C242" s="1815">
        <v>13200</v>
      </c>
      <c r="D242" s="1815">
        <v>12000</v>
      </c>
      <c r="E242" s="1815">
        <v>25200</v>
      </c>
      <c r="F242" s="1784"/>
      <c r="G242" s="1823"/>
    </row>
    <row r="243" spans="1:7" ht="15" customHeight="1">
      <c r="A243" s="1789"/>
      <c r="B243" s="1816" t="s">
        <v>1537</v>
      </c>
      <c r="C243" s="1815">
        <v>12700</v>
      </c>
      <c r="D243" s="1815">
        <v>12000</v>
      </c>
      <c r="E243" s="1815">
        <v>24700</v>
      </c>
      <c r="F243" s="1784"/>
      <c r="G243" s="1823"/>
    </row>
    <row r="244" spans="1:7" ht="15" customHeight="1">
      <c r="A244" s="1789"/>
      <c r="B244" s="1816" t="s">
        <v>1536</v>
      </c>
      <c r="C244" s="1815">
        <v>12200</v>
      </c>
      <c r="D244" s="1815">
        <v>12400</v>
      </c>
      <c r="E244" s="1815">
        <v>24500</v>
      </c>
      <c r="F244" s="1784"/>
      <c r="G244" s="1823"/>
    </row>
    <row r="245" spans="1:7" ht="15" customHeight="1">
      <c r="A245" s="1789"/>
      <c r="B245" s="1816" t="s">
        <v>1535</v>
      </c>
      <c r="C245" s="1815">
        <v>12300</v>
      </c>
      <c r="D245" s="1815">
        <v>11900</v>
      </c>
      <c r="E245" s="1815">
        <v>24300</v>
      </c>
      <c r="F245" s="1784"/>
      <c r="G245" s="1823"/>
    </row>
    <row r="246" spans="1:7" ht="15" customHeight="1">
      <c r="A246" s="1789"/>
      <c r="B246" s="1816" t="s">
        <v>1534</v>
      </c>
      <c r="C246" s="1815">
        <v>11100</v>
      </c>
      <c r="D246" s="1815">
        <v>10100</v>
      </c>
      <c r="E246" s="1815">
        <v>21200</v>
      </c>
      <c r="F246" s="1784"/>
      <c r="G246" s="1823"/>
    </row>
    <row r="247" spans="1:7" ht="15" customHeight="1">
      <c r="A247" s="1789"/>
      <c r="B247" s="1816" t="s">
        <v>1533</v>
      </c>
      <c r="C247" s="1815">
        <v>7600</v>
      </c>
      <c r="D247" s="1815">
        <v>7400</v>
      </c>
      <c r="E247" s="1815">
        <v>15000</v>
      </c>
      <c r="F247" s="1784"/>
      <c r="G247" s="1823"/>
    </row>
    <row r="248" spans="1:7" ht="15" customHeight="1">
      <c r="A248" s="1789"/>
      <c r="B248" s="1816" t="s">
        <v>1532</v>
      </c>
      <c r="C248" s="1815">
        <v>5500</v>
      </c>
      <c r="D248" s="1815">
        <v>5100</v>
      </c>
      <c r="E248" s="1815">
        <v>10600</v>
      </c>
      <c r="F248" s="1784"/>
      <c r="G248" s="1823"/>
    </row>
    <row r="249" spans="1:7" ht="15" customHeight="1">
      <c r="A249" s="1789"/>
      <c r="B249" s="1816" t="s">
        <v>1531</v>
      </c>
      <c r="C249" s="1815">
        <v>4100</v>
      </c>
      <c r="D249" s="1815">
        <v>3800</v>
      </c>
      <c r="E249" s="1815">
        <v>7900</v>
      </c>
      <c r="F249" s="1784"/>
      <c r="G249" s="1823"/>
    </row>
    <row r="250" spans="1:7" ht="15" customHeight="1">
      <c r="A250" s="1789"/>
      <c r="B250" s="1816" t="s">
        <v>1530</v>
      </c>
      <c r="C250" s="1815">
        <v>3000</v>
      </c>
      <c r="D250" s="1815">
        <v>3000</v>
      </c>
      <c r="E250" s="1815">
        <v>6000</v>
      </c>
      <c r="F250" s="1784"/>
      <c r="G250" s="1823"/>
    </row>
    <row r="251" spans="1:7" ht="15" customHeight="1">
      <c r="A251" s="1789"/>
      <c r="B251" s="1816" t="s">
        <v>1529</v>
      </c>
      <c r="C251" s="1815">
        <v>2300</v>
      </c>
      <c r="D251" s="1815">
        <v>2200</v>
      </c>
      <c r="E251" s="1815">
        <v>4500</v>
      </c>
      <c r="F251" s="1784"/>
      <c r="G251" s="1823"/>
    </row>
    <row r="252" spans="1:7" ht="15" customHeight="1">
      <c r="A252" s="1789"/>
      <c r="B252" s="1816" t="s">
        <v>1528</v>
      </c>
      <c r="C252" s="1815">
        <v>1800</v>
      </c>
      <c r="D252" s="1815">
        <v>1400</v>
      </c>
      <c r="E252" s="1815">
        <v>3200</v>
      </c>
      <c r="F252" s="1784"/>
      <c r="G252" s="1823"/>
    </row>
    <row r="253" spans="1:7" ht="15" customHeight="1">
      <c r="A253" s="1789"/>
      <c r="B253" s="1816" t="s">
        <v>1527</v>
      </c>
      <c r="C253" s="1815">
        <v>1000</v>
      </c>
      <c r="D253" s="1815">
        <v>800</v>
      </c>
      <c r="E253" s="1815">
        <v>1800</v>
      </c>
      <c r="F253" s="1784"/>
      <c r="G253" s="1823"/>
    </row>
    <row r="254" spans="1:7" ht="15" customHeight="1">
      <c r="A254" s="1789"/>
      <c r="B254" s="1816" t="s">
        <v>1526</v>
      </c>
      <c r="C254" s="1815">
        <v>700</v>
      </c>
      <c r="D254" s="1815">
        <v>600</v>
      </c>
      <c r="E254" s="1815">
        <v>1400</v>
      </c>
      <c r="F254" s="1784"/>
      <c r="G254" s="1823"/>
    </row>
    <row r="255" spans="1:7" ht="15" customHeight="1">
      <c r="A255" s="1789"/>
      <c r="B255" s="1816" t="s">
        <v>1525</v>
      </c>
      <c r="C255" s="1815">
        <v>400</v>
      </c>
      <c r="D255" s="1815">
        <v>300</v>
      </c>
      <c r="E255" s="1815">
        <v>700</v>
      </c>
      <c r="F255" s="1784"/>
      <c r="G255" s="1823"/>
    </row>
    <row r="256" spans="1:7" ht="15" customHeight="1">
      <c r="A256" s="1789"/>
      <c r="B256" s="1816" t="s">
        <v>1524</v>
      </c>
      <c r="C256" s="1815">
        <v>400</v>
      </c>
      <c r="D256" s="1815">
        <v>400</v>
      </c>
      <c r="E256" s="1815">
        <v>800</v>
      </c>
      <c r="F256" s="1784"/>
      <c r="G256" s="1823"/>
    </row>
    <row r="257" spans="1:6" ht="15" customHeight="1">
      <c r="B257" s="1768" t="s">
        <v>1503</v>
      </c>
      <c r="C257" s="1814"/>
      <c r="D257" s="1814"/>
      <c r="E257" s="1814"/>
      <c r="F257" s="1784"/>
    </row>
    <row r="258" spans="1:6" ht="15" customHeight="1">
      <c r="B258" s="1813" t="s">
        <v>1523</v>
      </c>
      <c r="C258" s="1822"/>
      <c r="D258" s="1822"/>
      <c r="E258" s="1822"/>
      <c r="F258" s="1784"/>
    </row>
    <row r="259" spans="1:6" ht="15" customHeight="1">
      <c r="B259" s="2463" t="s">
        <v>1560</v>
      </c>
      <c r="C259" s="2463"/>
      <c r="D259" s="2463"/>
      <c r="E259" s="2463"/>
      <c r="F259" s="1784"/>
    </row>
    <row r="260" spans="1:6" ht="15" customHeight="1">
      <c r="B260" s="2463"/>
      <c r="C260" s="2463"/>
      <c r="D260" s="2463"/>
      <c r="E260" s="2463"/>
      <c r="F260" s="1784"/>
    </row>
    <row r="261" spans="1:6" ht="15" customHeight="1">
      <c r="B261" s="1781" t="s">
        <v>1541</v>
      </c>
      <c r="C261" s="1791" t="s">
        <v>1499</v>
      </c>
      <c r="D261" s="1791" t="s">
        <v>1498</v>
      </c>
      <c r="E261" s="1791" t="s">
        <v>8</v>
      </c>
      <c r="F261" s="1784"/>
    </row>
    <row r="262" spans="1:6" ht="15" customHeight="1">
      <c r="B262" s="1818" t="s">
        <v>8</v>
      </c>
      <c r="C262" s="1817">
        <v>795300</v>
      </c>
      <c r="D262" s="1817">
        <v>279000</v>
      </c>
      <c r="E262" s="1817">
        <v>1074300</v>
      </c>
      <c r="F262" s="1784"/>
    </row>
    <row r="263" spans="1:6" ht="15" customHeight="1">
      <c r="A263" s="1789"/>
      <c r="B263" s="1816" t="s">
        <v>1540</v>
      </c>
      <c r="C263" s="1815">
        <v>28000</v>
      </c>
      <c r="D263" s="1815">
        <v>25200</v>
      </c>
      <c r="E263" s="1815">
        <v>53200</v>
      </c>
      <c r="F263" s="1784"/>
    </row>
    <row r="264" spans="1:6" ht="15" customHeight="1">
      <c r="A264" s="1789"/>
      <c r="B264" s="1816" t="s">
        <v>1539</v>
      </c>
      <c r="C264" s="1815">
        <v>24000</v>
      </c>
      <c r="D264" s="1815">
        <v>22300</v>
      </c>
      <c r="E264" s="1815">
        <v>46400</v>
      </c>
      <c r="F264" s="1784"/>
    </row>
    <row r="265" spans="1:6" ht="15" customHeight="1">
      <c r="A265" s="1789"/>
      <c r="B265" s="1816" t="s">
        <v>1538</v>
      </c>
      <c r="C265" s="1815">
        <v>19500</v>
      </c>
      <c r="D265" s="1815">
        <v>18000</v>
      </c>
      <c r="E265" s="1815">
        <v>37500</v>
      </c>
      <c r="F265" s="1784"/>
    </row>
    <row r="266" spans="1:6" ht="15" customHeight="1">
      <c r="A266" s="1789"/>
      <c r="B266" s="1816" t="s">
        <v>1537</v>
      </c>
      <c r="C266" s="1815">
        <v>18400</v>
      </c>
      <c r="D266" s="1815">
        <v>16000</v>
      </c>
      <c r="E266" s="1815">
        <v>34400</v>
      </c>
      <c r="F266" s="1784"/>
    </row>
    <row r="267" spans="1:6" ht="15" customHeight="1">
      <c r="A267" s="1789"/>
      <c r="B267" s="1816" t="s">
        <v>1536</v>
      </c>
      <c r="C267" s="1815">
        <v>86300</v>
      </c>
      <c r="D267" s="1815">
        <v>28600</v>
      </c>
      <c r="E267" s="1815">
        <v>114900</v>
      </c>
      <c r="F267" s="1784"/>
    </row>
    <row r="268" spans="1:6" ht="15" customHeight="1">
      <c r="A268" s="1789"/>
      <c r="B268" s="1816" t="s">
        <v>1535</v>
      </c>
      <c r="C268" s="1815">
        <v>177400</v>
      </c>
      <c r="D268" s="1815">
        <v>43900</v>
      </c>
      <c r="E268" s="1815">
        <v>221300</v>
      </c>
      <c r="F268" s="1784"/>
    </row>
    <row r="269" spans="1:6" ht="15" customHeight="1">
      <c r="A269" s="1789"/>
      <c r="B269" s="1816" t="s">
        <v>1534</v>
      </c>
      <c r="C269" s="1815">
        <v>151500</v>
      </c>
      <c r="D269" s="1815">
        <v>39400</v>
      </c>
      <c r="E269" s="1815">
        <v>190900</v>
      </c>
      <c r="F269" s="1784"/>
    </row>
    <row r="270" spans="1:6" ht="15" customHeight="1">
      <c r="A270" s="1789"/>
      <c r="B270" s="1816" t="s">
        <v>1533</v>
      </c>
      <c r="C270" s="1815">
        <v>105300</v>
      </c>
      <c r="D270" s="1815">
        <v>29900</v>
      </c>
      <c r="E270" s="1815">
        <v>135200</v>
      </c>
      <c r="F270" s="1784"/>
    </row>
    <row r="271" spans="1:6" ht="15" customHeight="1">
      <c r="A271" s="1789"/>
      <c r="B271" s="1816" t="s">
        <v>1532</v>
      </c>
      <c r="C271" s="1815">
        <v>75800</v>
      </c>
      <c r="D271" s="1815">
        <v>20800</v>
      </c>
      <c r="E271" s="1815">
        <v>96700</v>
      </c>
      <c r="F271" s="1784"/>
    </row>
    <row r="272" spans="1:6" ht="15" customHeight="1">
      <c r="A272" s="1789"/>
      <c r="B272" s="1816" t="s">
        <v>1531</v>
      </c>
      <c r="C272" s="1815">
        <v>46100</v>
      </c>
      <c r="D272" s="1815">
        <v>14300</v>
      </c>
      <c r="E272" s="1815">
        <v>60400</v>
      </c>
      <c r="F272" s="1784"/>
    </row>
    <row r="273" spans="1:6" ht="15" customHeight="1">
      <c r="A273" s="1789"/>
      <c r="B273" s="1816" t="s">
        <v>1530</v>
      </c>
      <c r="C273" s="1815">
        <v>32000</v>
      </c>
      <c r="D273" s="1815">
        <v>9600</v>
      </c>
      <c r="E273" s="1815">
        <v>41600</v>
      </c>
      <c r="F273" s="1784"/>
    </row>
    <row r="274" spans="1:6" ht="15" customHeight="1">
      <c r="A274" s="1789"/>
      <c r="B274" s="1816" t="s">
        <v>1529</v>
      </c>
      <c r="C274" s="1815">
        <v>19200</v>
      </c>
      <c r="D274" s="1815">
        <v>5500</v>
      </c>
      <c r="E274" s="1815">
        <v>24700</v>
      </c>
      <c r="F274" s="1784"/>
    </row>
    <row r="275" spans="1:6" ht="15" customHeight="1">
      <c r="A275" s="1789"/>
      <c r="B275" s="1816" t="s">
        <v>1528</v>
      </c>
      <c r="C275" s="1815">
        <v>7700</v>
      </c>
      <c r="D275" s="1815">
        <v>2700</v>
      </c>
      <c r="E275" s="1815">
        <v>10500</v>
      </c>
      <c r="F275" s="1784"/>
    </row>
    <row r="276" spans="1:6" ht="15" customHeight="1">
      <c r="A276" s="1789"/>
      <c r="B276" s="1816" t="s">
        <v>1527</v>
      </c>
      <c r="C276" s="1815">
        <v>2400</v>
      </c>
      <c r="D276" s="1815">
        <v>1300</v>
      </c>
      <c r="E276" s="1815">
        <v>3700</v>
      </c>
      <c r="F276" s="1784"/>
    </row>
    <row r="277" spans="1:6" ht="15" customHeight="1">
      <c r="A277" s="1789"/>
      <c r="B277" s="1816" t="s">
        <v>1526</v>
      </c>
      <c r="C277" s="1815">
        <v>900</v>
      </c>
      <c r="D277" s="1815">
        <v>700</v>
      </c>
      <c r="E277" s="1815">
        <v>1500</v>
      </c>
      <c r="F277" s="1784"/>
    </row>
    <row r="278" spans="1:6" ht="15" customHeight="1">
      <c r="A278" s="1789"/>
      <c r="B278" s="1816" t="s">
        <v>1525</v>
      </c>
      <c r="C278" s="1815">
        <v>300</v>
      </c>
      <c r="D278" s="1815">
        <v>300</v>
      </c>
      <c r="E278" s="1815">
        <v>700</v>
      </c>
      <c r="F278" s="1784"/>
    </row>
    <row r="279" spans="1:6" ht="15" customHeight="1">
      <c r="A279" s="1789"/>
      <c r="B279" s="1816" t="s">
        <v>1524</v>
      </c>
      <c r="C279" s="1815">
        <v>300</v>
      </c>
      <c r="D279" s="1815">
        <v>500</v>
      </c>
      <c r="E279" s="1815">
        <v>800</v>
      </c>
      <c r="F279" s="1784"/>
    </row>
    <row r="280" spans="1:6" ht="15" customHeight="1">
      <c r="B280" s="1768" t="s">
        <v>1503</v>
      </c>
      <c r="C280" s="1822"/>
      <c r="D280" s="1822"/>
      <c r="E280" s="1822"/>
      <c r="F280" s="1784"/>
    </row>
    <row r="281" spans="1:6" ht="15" customHeight="1">
      <c r="B281" s="1813" t="s">
        <v>1523</v>
      </c>
      <c r="C281" s="1822"/>
      <c r="D281" s="1822"/>
      <c r="E281" s="1822"/>
      <c r="F281" s="1784"/>
    </row>
    <row r="282" spans="1:6" ht="15" customHeight="1">
      <c r="B282" s="2463" t="s">
        <v>1559</v>
      </c>
      <c r="C282" s="2463"/>
      <c r="D282" s="2463"/>
      <c r="E282" s="2463"/>
      <c r="F282" s="1784"/>
    </row>
    <row r="283" spans="1:6" ht="15" customHeight="1">
      <c r="B283" s="2463"/>
      <c r="C283" s="2463"/>
      <c r="D283" s="2463"/>
      <c r="E283" s="2463"/>
      <c r="F283" s="1784"/>
    </row>
    <row r="284" spans="1:6" ht="15" customHeight="1">
      <c r="B284" s="1781" t="s">
        <v>1541</v>
      </c>
      <c r="C284" s="1791" t="s">
        <v>1499</v>
      </c>
      <c r="D284" s="1791" t="s">
        <v>1498</v>
      </c>
      <c r="E284" s="1791" t="s">
        <v>8</v>
      </c>
      <c r="F284" s="1784"/>
    </row>
    <row r="285" spans="1:6" ht="15" customHeight="1">
      <c r="B285" s="1818" t="s">
        <v>8</v>
      </c>
      <c r="C285" s="1817">
        <v>618800</v>
      </c>
      <c r="D285" s="1817">
        <v>284600</v>
      </c>
      <c r="E285" s="1817">
        <v>903400</v>
      </c>
      <c r="F285" s="1784"/>
    </row>
    <row r="286" spans="1:6" ht="15" customHeight="1">
      <c r="A286" s="1789"/>
      <c r="B286" s="1816" t="s">
        <v>1540</v>
      </c>
      <c r="C286" s="1815">
        <v>31400</v>
      </c>
      <c r="D286" s="1815">
        <v>28700</v>
      </c>
      <c r="E286" s="1815">
        <v>60100</v>
      </c>
      <c r="F286" s="1784"/>
    </row>
    <row r="287" spans="1:6" ht="15" customHeight="1">
      <c r="A287" s="1789"/>
      <c r="B287" s="1816" t="s">
        <v>1539</v>
      </c>
      <c r="C287" s="1815">
        <v>28300</v>
      </c>
      <c r="D287" s="1815">
        <v>26100</v>
      </c>
      <c r="E287" s="1815">
        <v>54400</v>
      </c>
      <c r="F287" s="1784"/>
    </row>
    <row r="288" spans="1:6" ht="15" customHeight="1">
      <c r="A288" s="1789"/>
      <c r="B288" s="1816" t="s">
        <v>1538</v>
      </c>
      <c r="C288" s="1815">
        <v>22800</v>
      </c>
      <c r="D288" s="1815">
        <v>21000</v>
      </c>
      <c r="E288" s="1815">
        <v>43800</v>
      </c>
      <c r="F288" s="1784"/>
    </row>
    <row r="289" spans="1:6" ht="15" customHeight="1">
      <c r="A289" s="1789"/>
      <c r="B289" s="1816" t="s">
        <v>1537</v>
      </c>
      <c r="C289" s="1815">
        <v>20700</v>
      </c>
      <c r="D289" s="1815">
        <v>18700</v>
      </c>
      <c r="E289" s="1815">
        <v>39400</v>
      </c>
      <c r="F289" s="1784"/>
    </row>
    <row r="290" spans="1:6" ht="15" customHeight="1">
      <c r="A290" s="1789"/>
      <c r="B290" s="1816" t="s">
        <v>1536</v>
      </c>
      <c r="C290" s="1815">
        <v>62500</v>
      </c>
      <c r="D290" s="1815">
        <v>26200</v>
      </c>
      <c r="E290" s="1815">
        <v>88800</v>
      </c>
      <c r="F290" s="1784"/>
    </row>
    <row r="291" spans="1:6" ht="15" customHeight="1">
      <c r="A291" s="1789"/>
      <c r="B291" s="1816" t="s">
        <v>1535</v>
      </c>
      <c r="C291" s="1815">
        <v>118800</v>
      </c>
      <c r="D291" s="1815">
        <v>39800</v>
      </c>
      <c r="E291" s="1815">
        <v>158500</v>
      </c>
      <c r="F291" s="1784"/>
    </row>
    <row r="292" spans="1:6" ht="15" customHeight="1">
      <c r="A292" s="1789"/>
      <c r="B292" s="1816" t="s">
        <v>1534</v>
      </c>
      <c r="C292" s="1815">
        <v>105100</v>
      </c>
      <c r="D292" s="1815">
        <v>37800</v>
      </c>
      <c r="E292" s="1815">
        <v>142900</v>
      </c>
      <c r="F292" s="1784"/>
    </row>
    <row r="293" spans="1:6" ht="15" customHeight="1">
      <c r="A293" s="1789"/>
      <c r="B293" s="1816" t="s">
        <v>1533</v>
      </c>
      <c r="C293" s="1815">
        <v>78300</v>
      </c>
      <c r="D293" s="1815">
        <v>28800</v>
      </c>
      <c r="E293" s="1815">
        <v>107100</v>
      </c>
      <c r="F293" s="1784"/>
    </row>
    <row r="294" spans="1:6" ht="15" customHeight="1">
      <c r="A294" s="1789"/>
      <c r="B294" s="1816" t="s">
        <v>1532</v>
      </c>
      <c r="C294" s="1815">
        <v>58000</v>
      </c>
      <c r="D294" s="1815">
        <v>20800</v>
      </c>
      <c r="E294" s="1815">
        <v>78800</v>
      </c>
      <c r="F294" s="1784"/>
    </row>
    <row r="295" spans="1:6" ht="15" customHeight="1">
      <c r="A295" s="1789"/>
      <c r="B295" s="1816" t="s">
        <v>1531</v>
      </c>
      <c r="C295" s="1815">
        <v>37000</v>
      </c>
      <c r="D295" s="1815">
        <v>14600</v>
      </c>
      <c r="E295" s="1815">
        <v>51500</v>
      </c>
      <c r="F295" s="1784"/>
    </row>
    <row r="296" spans="1:6" ht="15" customHeight="1">
      <c r="A296" s="1789"/>
      <c r="B296" s="1816" t="s">
        <v>1530</v>
      </c>
      <c r="C296" s="1815">
        <v>26700</v>
      </c>
      <c r="D296" s="1815">
        <v>10000</v>
      </c>
      <c r="E296" s="1815">
        <v>36700</v>
      </c>
      <c r="F296" s="1784"/>
    </row>
    <row r="297" spans="1:6" ht="15" customHeight="1">
      <c r="A297" s="1789"/>
      <c r="B297" s="1816" t="s">
        <v>1529</v>
      </c>
      <c r="C297" s="1815">
        <v>17000</v>
      </c>
      <c r="D297" s="1815">
        <v>6000</v>
      </c>
      <c r="E297" s="1815">
        <v>23000</v>
      </c>
      <c r="F297" s="1784"/>
    </row>
    <row r="298" spans="1:6" ht="15" customHeight="1">
      <c r="A298" s="1789"/>
      <c r="B298" s="1816" t="s">
        <v>1528</v>
      </c>
      <c r="C298" s="1815">
        <v>7600</v>
      </c>
      <c r="D298" s="1815">
        <v>3000</v>
      </c>
      <c r="E298" s="1815">
        <v>10600</v>
      </c>
      <c r="F298" s="1784"/>
    </row>
    <row r="299" spans="1:6" ht="15" customHeight="1">
      <c r="A299" s="1789"/>
      <c r="B299" s="1816" t="s">
        <v>1527</v>
      </c>
      <c r="C299" s="1815">
        <v>2600</v>
      </c>
      <c r="D299" s="1815">
        <v>1400</v>
      </c>
      <c r="E299" s="1815">
        <v>4100</v>
      </c>
      <c r="F299" s="1784"/>
    </row>
    <row r="300" spans="1:6" ht="15" customHeight="1">
      <c r="A300" s="1789"/>
      <c r="B300" s="1816" t="s">
        <v>1526</v>
      </c>
      <c r="C300" s="1815">
        <v>1000</v>
      </c>
      <c r="D300" s="1815">
        <v>800</v>
      </c>
      <c r="E300" s="1815">
        <v>1900</v>
      </c>
      <c r="F300" s="1784"/>
    </row>
    <row r="301" spans="1:6" ht="15" customHeight="1">
      <c r="A301" s="1789"/>
      <c r="B301" s="1816" t="s">
        <v>1525</v>
      </c>
      <c r="C301" s="1815">
        <v>400</v>
      </c>
      <c r="D301" s="1815">
        <v>400</v>
      </c>
      <c r="E301" s="1815">
        <v>800</v>
      </c>
      <c r="F301" s="1784"/>
    </row>
    <row r="302" spans="1:6" ht="15" customHeight="1">
      <c r="A302" s="1789"/>
      <c r="B302" s="1816" t="s">
        <v>1524</v>
      </c>
      <c r="C302" s="1815">
        <v>300</v>
      </c>
      <c r="D302" s="1815">
        <v>600</v>
      </c>
      <c r="E302" s="1815">
        <v>900</v>
      </c>
      <c r="F302" s="1784"/>
    </row>
    <row r="303" spans="1:6" ht="15" customHeight="1">
      <c r="B303" s="1768" t="s">
        <v>1503</v>
      </c>
      <c r="C303" s="1822"/>
      <c r="D303" s="1822"/>
      <c r="E303" s="1822"/>
      <c r="F303" s="1784"/>
    </row>
    <row r="304" spans="1:6" ht="15" customHeight="1">
      <c r="B304" s="1813" t="s">
        <v>1523</v>
      </c>
      <c r="C304" s="1822"/>
      <c r="D304" s="1822"/>
      <c r="E304" s="1822"/>
      <c r="F304" s="1784"/>
    </row>
    <row r="305" spans="1:6" ht="15" customHeight="1">
      <c r="B305" s="2463" t="s">
        <v>1558</v>
      </c>
      <c r="C305" s="2463"/>
      <c r="D305" s="2463"/>
      <c r="E305" s="2463"/>
      <c r="F305" s="1784"/>
    </row>
    <row r="306" spans="1:6" ht="15" customHeight="1">
      <c r="B306" s="2463"/>
      <c r="C306" s="2463"/>
      <c r="D306" s="2463"/>
      <c r="E306" s="2463"/>
      <c r="F306" s="1784"/>
    </row>
    <row r="307" spans="1:6" ht="15" customHeight="1">
      <c r="B307" s="1781" t="s">
        <v>1541</v>
      </c>
      <c r="C307" s="1791" t="s">
        <v>1499</v>
      </c>
      <c r="D307" s="1791" t="s">
        <v>1498</v>
      </c>
      <c r="E307" s="1791" t="s">
        <v>8</v>
      </c>
      <c r="F307" s="1784"/>
    </row>
    <row r="308" spans="1:6" ht="15" customHeight="1">
      <c r="B308" s="1818" t="s">
        <v>8</v>
      </c>
      <c r="C308" s="1817">
        <v>58300</v>
      </c>
      <c r="D308" s="1817">
        <v>53900</v>
      </c>
      <c r="E308" s="1817">
        <v>112200</v>
      </c>
      <c r="F308" s="1784"/>
    </row>
    <row r="309" spans="1:6" ht="15" customHeight="1">
      <c r="A309" s="1789"/>
      <c r="B309" s="1816" t="s">
        <v>1540</v>
      </c>
      <c r="C309" s="1815">
        <v>8000</v>
      </c>
      <c r="D309" s="1815">
        <v>7500</v>
      </c>
      <c r="E309" s="1815">
        <v>15400</v>
      </c>
      <c r="F309" s="1784"/>
    </row>
    <row r="310" spans="1:6" ht="15" customHeight="1">
      <c r="A310" s="1789"/>
      <c r="B310" s="1816" t="s">
        <v>1539</v>
      </c>
      <c r="C310" s="1815">
        <v>7500</v>
      </c>
      <c r="D310" s="1815">
        <v>6800</v>
      </c>
      <c r="E310" s="1815">
        <v>14300</v>
      </c>
      <c r="F310" s="1784"/>
    </row>
    <row r="311" spans="1:6" ht="15" customHeight="1">
      <c r="A311" s="1789"/>
      <c r="B311" s="1816" t="s">
        <v>1538</v>
      </c>
      <c r="C311" s="1815">
        <v>5900</v>
      </c>
      <c r="D311" s="1815">
        <v>5500</v>
      </c>
      <c r="E311" s="1815">
        <v>11400</v>
      </c>
      <c r="F311" s="1784"/>
    </row>
    <row r="312" spans="1:6" ht="15" customHeight="1">
      <c r="A312" s="1789"/>
      <c r="B312" s="1816" t="s">
        <v>1537</v>
      </c>
      <c r="C312" s="1815">
        <v>5300</v>
      </c>
      <c r="D312" s="1815">
        <v>5700</v>
      </c>
      <c r="E312" s="1815">
        <v>10900</v>
      </c>
      <c r="F312" s="1784"/>
    </row>
    <row r="313" spans="1:6" ht="15" customHeight="1">
      <c r="A313" s="1789"/>
      <c r="B313" s="1816" t="s">
        <v>1536</v>
      </c>
      <c r="C313" s="1815">
        <v>5300</v>
      </c>
      <c r="D313" s="1815">
        <v>5700</v>
      </c>
      <c r="E313" s="1815">
        <v>11000</v>
      </c>
      <c r="F313" s="1784"/>
    </row>
    <row r="314" spans="1:6" ht="15" customHeight="1">
      <c r="A314" s="1789"/>
      <c r="B314" s="1816" t="s">
        <v>1535</v>
      </c>
      <c r="C314" s="1815">
        <v>5900</v>
      </c>
      <c r="D314" s="1815">
        <v>5300</v>
      </c>
      <c r="E314" s="1815">
        <v>11200</v>
      </c>
      <c r="F314" s="1784"/>
    </row>
    <row r="315" spans="1:6" ht="15" customHeight="1">
      <c r="A315" s="1789"/>
      <c r="B315" s="1816" t="s">
        <v>1534</v>
      </c>
      <c r="C315" s="1815">
        <v>5800</v>
      </c>
      <c r="D315" s="1815">
        <v>5200</v>
      </c>
      <c r="E315" s="1815">
        <v>11100</v>
      </c>
      <c r="F315" s="1784"/>
    </row>
    <row r="316" spans="1:6" ht="15" customHeight="1">
      <c r="A316" s="1789"/>
      <c r="B316" s="1816" t="s">
        <v>1533</v>
      </c>
      <c r="C316" s="1815">
        <v>4600</v>
      </c>
      <c r="D316" s="1815">
        <v>4100</v>
      </c>
      <c r="E316" s="1815">
        <v>8700</v>
      </c>
      <c r="F316" s="1784"/>
    </row>
    <row r="317" spans="1:6" ht="15" customHeight="1">
      <c r="A317" s="1789"/>
      <c r="B317" s="1816" t="s">
        <v>1532</v>
      </c>
      <c r="C317" s="1815">
        <v>3300</v>
      </c>
      <c r="D317" s="1815">
        <v>2700</v>
      </c>
      <c r="E317" s="1815">
        <v>6000</v>
      </c>
      <c r="F317" s="1784"/>
    </row>
    <row r="318" spans="1:6" ht="15" customHeight="1">
      <c r="A318" s="1789"/>
      <c r="B318" s="1816" t="s">
        <v>1531</v>
      </c>
      <c r="C318" s="1815">
        <v>2200</v>
      </c>
      <c r="D318" s="1815">
        <v>1800</v>
      </c>
      <c r="E318" s="1815">
        <v>4000</v>
      </c>
      <c r="F318" s="1784"/>
    </row>
    <row r="319" spans="1:6" ht="15" customHeight="1">
      <c r="A319" s="1789"/>
      <c r="B319" s="1816" t="s">
        <v>1530</v>
      </c>
      <c r="C319" s="1815">
        <v>1500</v>
      </c>
      <c r="D319" s="1815">
        <v>1300</v>
      </c>
      <c r="E319" s="1815">
        <v>2800</v>
      </c>
      <c r="F319" s="1784"/>
    </row>
    <row r="320" spans="1:6" ht="15" customHeight="1">
      <c r="A320" s="1789"/>
      <c r="B320" s="1816" t="s">
        <v>1529</v>
      </c>
      <c r="C320" s="1815">
        <v>1100</v>
      </c>
      <c r="D320" s="1815">
        <v>900</v>
      </c>
      <c r="E320" s="1815">
        <v>2100</v>
      </c>
      <c r="F320" s="1784"/>
    </row>
    <row r="321" spans="1:6" ht="15" customHeight="1">
      <c r="A321" s="1789"/>
      <c r="B321" s="1816" t="s">
        <v>1528</v>
      </c>
      <c r="C321" s="1815">
        <v>800</v>
      </c>
      <c r="D321" s="1815">
        <v>600</v>
      </c>
      <c r="E321" s="1815">
        <v>1300</v>
      </c>
      <c r="F321" s="1784"/>
    </row>
    <row r="322" spans="1:6" ht="15" customHeight="1">
      <c r="A322" s="1789"/>
      <c r="B322" s="1816" t="s">
        <v>1527</v>
      </c>
      <c r="C322" s="1815">
        <v>400</v>
      </c>
      <c r="D322" s="1815">
        <v>300</v>
      </c>
      <c r="E322" s="1815">
        <v>700</v>
      </c>
      <c r="F322" s="1784"/>
    </row>
    <row r="323" spans="1:6" ht="15" customHeight="1">
      <c r="A323" s="1789"/>
      <c r="B323" s="1816" t="s">
        <v>1526</v>
      </c>
      <c r="C323" s="1815">
        <v>300</v>
      </c>
      <c r="D323" s="1815">
        <v>300</v>
      </c>
      <c r="E323" s="1815">
        <v>600</v>
      </c>
      <c r="F323" s="1784"/>
    </row>
    <row r="324" spans="1:6" ht="15" customHeight="1">
      <c r="A324" s="1789"/>
      <c r="B324" s="1816" t="s">
        <v>1525</v>
      </c>
      <c r="C324" s="1815">
        <v>200</v>
      </c>
      <c r="D324" s="1815">
        <v>100</v>
      </c>
      <c r="E324" s="1815">
        <v>300</v>
      </c>
      <c r="F324" s="1784"/>
    </row>
    <row r="325" spans="1:6" ht="15" customHeight="1">
      <c r="A325" s="1789"/>
      <c r="B325" s="1816" t="s">
        <v>1524</v>
      </c>
      <c r="C325" s="1815">
        <v>100</v>
      </c>
      <c r="D325" s="1815">
        <v>200</v>
      </c>
      <c r="E325" s="1815">
        <v>300</v>
      </c>
      <c r="F325" s="1784"/>
    </row>
    <row r="326" spans="1:6" ht="15" customHeight="1">
      <c r="B326" s="1768" t="s">
        <v>1503</v>
      </c>
      <c r="C326" s="1822"/>
      <c r="D326" s="1822"/>
      <c r="E326" s="1822"/>
      <c r="F326" s="1784"/>
    </row>
    <row r="327" spans="1:6" ht="15" customHeight="1">
      <c r="B327" s="1813" t="s">
        <v>1523</v>
      </c>
      <c r="C327" s="1822"/>
      <c r="D327" s="1822"/>
      <c r="E327" s="1822"/>
      <c r="F327" s="1784"/>
    </row>
    <row r="328" spans="1:6" ht="15" customHeight="1">
      <c r="B328" s="2463" t="s">
        <v>1557</v>
      </c>
      <c r="C328" s="2463"/>
      <c r="D328" s="2463"/>
      <c r="E328" s="2463"/>
      <c r="F328" s="1784"/>
    </row>
    <row r="329" spans="1:6" ht="15" customHeight="1">
      <c r="B329" s="2463"/>
      <c r="C329" s="2463"/>
      <c r="D329" s="2463"/>
      <c r="E329" s="2463"/>
      <c r="F329" s="1784"/>
    </row>
    <row r="330" spans="1:6" ht="15" customHeight="1">
      <c r="B330" s="1781" t="s">
        <v>1541</v>
      </c>
      <c r="C330" s="1791" t="s">
        <v>1499</v>
      </c>
      <c r="D330" s="1791" t="s">
        <v>1498</v>
      </c>
      <c r="E330" s="1791" t="s">
        <v>8</v>
      </c>
      <c r="F330" s="1784"/>
    </row>
    <row r="331" spans="1:6" ht="15" customHeight="1">
      <c r="B331" s="1818" t="s">
        <v>8</v>
      </c>
      <c r="C331" s="1817">
        <v>560500</v>
      </c>
      <c r="D331" s="1817">
        <v>230700</v>
      </c>
      <c r="E331" s="1817">
        <v>791200</v>
      </c>
      <c r="F331" s="1784"/>
    </row>
    <row r="332" spans="1:6" ht="15" customHeight="1">
      <c r="A332" s="1789"/>
      <c r="B332" s="1816" t="s">
        <v>1540</v>
      </c>
      <c r="C332" s="1815">
        <v>23500</v>
      </c>
      <c r="D332" s="1815">
        <v>21200</v>
      </c>
      <c r="E332" s="1815">
        <v>44700</v>
      </c>
      <c r="F332" s="1784"/>
    </row>
    <row r="333" spans="1:6" ht="15" customHeight="1">
      <c r="A333" s="1789"/>
      <c r="B333" s="1816" t="s">
        <v>1539</v>
      </c>
      <c r="C333" s="1815">
        <v>20800</v>
      </c>
      <c r="D333" s="1815">
        <v>19300</v>
      </c>
      <c r="E333" s="1815">
        <v>40000</v>
      </c>
      <c r="F333" s="1784"/>
    </row>
    <row r="334" spans="1:6" ht="15" customHeight="1">
      <c r="A334" s="1789"/>
      <c r="B334" s="1816" t="s">
        <v>1538</v>
      </c>
      <c r="C334" s="1815">
        <v>16900</v>
      </c>
      <c r="D334" s="1815">
        <v>15600</v>
      </c>
      <c r="E334" s="1815">
        <v>32500</v>
      </c>
      <c r="F334" s="1784"/>
    </row>
    <row r="335" spans="1:6" ht="15" customHeight="1">
      <c r="A335" s="1789"/>
      <c r="B335" s="1816" t="s">
        <v>1537</v>
      </c>
      <c r="C335" s="1815">
        <v>15400</v>
      </c>
      <c r="D335" s="1815">
        <v>13100</v>
      </c>
      <c r="E335" s="1815">
        <v>28400</v>
      </c>
      <c r="F335" s="1784"/>
    </row>
    <row r="336" spans="1:6" ht="15" customHeight="1">
      <c r="A336" s="1789"/>
      <c r="B336" s="1816" t="s">
        <v>1536</v>
      </c>
      <c r="C336" s="1815">
        <v>57200</v>
      </c>
      <c r="D336" s="1815">
        <v>20600</v>
      </c>
      <c r="E336" s="1815">
        <v>77700</v>
      </c>
      <c r="F336" s="1784"/>
    </row>
    <row r="337" spans="1:6" ht="15" customHeight="1">
      <c r="A337" s="1789"/>
      <c r="B337" s="1816" t="s">
        <v>1535</v>
      </c>
      <c r="C337" s="1815">
        <v>112900</v>
      </c>
      <c r="D337" s="1815">
        <v>34500</v>
      </c>
      <c r="E337" s="1815">
        <v>147400</v>
      </c>
      <c r="F337" s="1784"/>
    </row>
    <row r="338" spans="1:6" ht="15" customHeight="1">
      <c r="A338" s="1789"/>
      <c r="B338" s="1816" t="s">
        <v>1534</v>
      </c>
      <c r="C338" s="1815">
        <v>99300</v>
      </c>
      <c r="D338" s="1815">
        <v>32500</v>
      </c>
      <c r="E338" s="1815">
        <v>131800</v>
      </c>
      <c r="F338" s="1784"/>
    </row>
    <row r="339" spans="1:6" ht="15" customHeight="1">
      <c r="A339" s="1789"/>
      <c r="B339" s="1816" t="s">
        <v>1533</v>
      </c>
      <c r="C339" s="1815">
        <v>73700</v>
      </c>
      <c r="D339" s="1815">
        <v>24700</v>
      </c>
      <c r="E339" s="1815">
        <v>98500</v>
      </c>
      <c r="F339" s="1784"/>
    </row>
    <row r="340" spans="1:6" ht="15" customHeight="1">
      <c r="A340" s="1789"/>
      <c r="B340" s="1816" t="s">
        <v>1532</v>
      </c>
      <c r="C340" s="1815">
        <v>54700</v>
      </c>
      <c r="D340" s="1815">
        <v>18100</v>
      </c>
      <c r="E340" s="1815">
        <v>72800</v>
      </c>
      <c r="F340" s="1784"/>
    </row>
    <row r="341" spans="1:6" ht="15" customHeight="1">
      <c r="A341" s="1789"/>
      <c r="B341" s="1816" t="s">
        <v>1531</v>
      </c>
      <c r="C341" s="1815">
        <v>34800</v>
      </c>
      <c r="D341" s="1815">
        <v>12700</v>
      </c>
      <c r="E341" s="1815">
        <v>47500</v>
      </c>
      <c r="F341" s="1784"/>
    </row>
    <row r="342" spans="1:6" ht="15" customHeight="1">
      <c r="A342" s="1789"/>
      <c r="B342" s="1816" t="s">
        <v>1530</v>
      </c>
      <c r="C342" s="1815">
        <v>25200</v>
      </c>
      <c r="D342" s="1815">
        <v>8700</v>
      </c>
      <c r="E342" s="1815">
        <v>33900</v>
      </c>
      <c r="F342" s="1784"/>
    </row>
    <row r="343" spans="1:6" ht="15" customHeight="1">
      <c r="A343" s="1789"/>
      <c r="B343" s="1816" t="s">
        <v>1529</v>
      </c>
      <c r="C343" s="1815">
        <v>15900</v>
      </c>
      <c r="D343" s="1815">
        <v>5100</v>
      </c>
      <c r="E343" s="1815">
        <v>21000</v>
      </c>
      <c r="F343" s="1784"/>
    </row>
    <row r="344" spans="1:6" ht="15" customHeight="1">
      <c r="A344" s="1789"/>
      <c r="B344" s="1816" t="s">
        <v>1528</v>
      </c>
      <c r="C344" s="1815">
        <v>6900</v>
      </c>
      <c r="D344" s="1815">
        <v>2400</v>
      </c>
      <c r="E344" s="1815">
        <v>9300</v>
      </c>
      <c r="F344" s="1784"/>
    </row>
    <row r="345" spans="1:6" ht="15" customHeight="1">
      <c r="A345" s="1789"/>
      <c r="B345" s="1816" t="s">
        <v>1527</v>
      </c>
      <c r="C345" s="1815">
        <v>2200</v>
      </c>
      <c r="D345" s="1815">
        <v>1100</v>
      </c>
      <c r="E345" s="1815">
        <v>3300</v>
      </c>
      <c r="F345" s="1784"/>
    </row>
    <row r="346" spans="1:6" ht="15" customHeight="1">
      <c r="A346" s="1789"/>
      <c r="B346" s="1816" t="s">
        <v>1526</v>
      </c>
      <c r="C346" s="1815">
        <v>700</v>
      </c>
      <c r="D346" s="1815">
        <v>500</v>
      </c>
      <c r="E346" s="1815">
        <v>1300</v>
      </c>
      <c r="F346" s="1784"/>
    </row>
    <row r="347" spans="1:6" ht="15" customHeight="1">
      <c r="A347" s="1789"/>
      <c r="B347" s="1816" t="s">
        <v>1525</v>
      </c>
      <c r="C347" s="1815">
        <v>300</v>
      </c>
      <c r="D347" s="1815">
        <v>300</v>
      </c>
      <c r="E347" s="1815">
        <v>500</v>
      </c>
      <c r="F347" s="1784"/>
    </row>
    <row r="348" spans="1:6" ht="15" customHeight="1">
      <c r="A348" s="1789"/>
      <c r="B348" s="1816" t="s">
        <v>1524</v>
      </c>
      <c r="C348" s="1815">
        <v>200</v>
      </c>
      <c r="D348" s="1815">
        <v>400</v>
      </c>
      <c r="E348" s="1815">
        <v>600</v>
      </c>
      <c r="F348" s="1784"/>
    </row>
    <row r="349" spans="1:6" ht="15" customHeight="1">
      <c r="B349" s="1768" t="s">
        <v>1503</v>
      </c>
      <c r="C349" s="1814"/>
      <c r="D349" s="1814"/>
      <c r="E349" s="1814"/>
      <c r="F349" s="1784"/>
    </row>
    <row r="350" spans="1:6" ht="15" customHeight="1">
      <c r="B350" s="1813" t="s">
        <v>1523</v>
      </c>
      <c r="C350" s="1814"/>
      <c r="D350" s="1814"/>
      <c r="E350" s="1814"/>
      <c r="F350" s="1784"/>
    </row>
    <row r="351" spans="1:6" ht="15" customHeight="1">
      <c r="B351" s="2463" t="s">
        <v>1556</v>
      </c>
      <c r="C351" s="2463"/>
      <c r="D351" s="2463"/>
      <c r="E351" s="2463"/>
      <c r="F351" s="1784"/>
    </row>
    <row r="352" spans="1:6" ht="15" customHeight="1">
      <c r="B352" s="2463"/>
      <c r="C352" s="2463"/>
      <c r="D352" s="2463"/>
      <c r="E352" s="2463"/>
      <c r="F352" s="1784"/>
    </row>
    <row r="353" spans="1:6" ht="15" customHeight="1">
      <c r="B353" s="1781" t="s">
        <v>1541</v>
      </c>
      <c r="C353" s="1791" t="s">
        <v>1499</v>
      </c>
      <c r="D353" s="1791" t="s">
        <v>1498</v>
      </c>
      <c r="E353" s="1791" t="s">
        <v>8</v>
      </c>
      <c r="F353" s="1784"/>
    </row>
    <row r="354" spans="1:6" ht="15" customHeight="1">
      <c r="B354" s="1818" t="s">
        <v>8</v>
      </c>
      <c r="C354" s="1817">
        <v>298300</v>
      </c>
      <c r="D354" s="1817">
        <v>108600</v>
      </c>
      <c r="E354" s="1817">
        <v>406800</v>
      </c>
      <c r="F354" s="1784"/>
    </row>
    <row r="355" spans="1:6" ht="15" customHeight="1">
      <c r="A355" s="1789"/>
      <c r="B355" s="1816" t="s">
        <v>1540</v>
      </c>
      <c r="C355" s="1815">
        <v>14000</v>
      </c>
      <c r="D355" s="1815">
        <v>12800</v>
      </c>
      <c r="E355" s="1815">
        <v>26800</v>
      </c>
      <c r="F355" s="1784"/>
    </row>
    <row r="356" spans="1:6" ht="15" customHeight="1">
      <c r="A356" s="1789"/>
      <c r="B356" s="1816" t="s">
        <v>1539</v>
      </c>
      <c r="C356" s="1815">
        <v>11600</v>
      </c>
      <c r="D356" s="1815">
        <v>10900</v>
      </c>
      <c r="E356" s="1815">
        <v>22500</v>
      </c>
      <c r="F356" s="1784"/>
    </row>
    <row r="357" spans="1:6" ht="15" customHeight="1">
      <c r="A357" s="1789"/>
      <c r="B357" s="1816" t="s">
        <v>1538</v>
      </c>
      <c r="C357" s="1815">
        <v>9900</v>
      </c>
      <c r="D357" s="1815">
        <v>8900</v>
      </c>
      <c r="E357" s="1815">
        <v>18800</v>
      </c>
      <c r="F357" s="1784"/>
    </row>
    <row r="358" spans="1:6" ht="15" customHeight="1">
      <c r="A358" s="1789"/>
      <c r="B358" s="1816" t="s">
        <v>1537</v>
      </c>
      <c r="C358" s="1815">
        <v>10500</v>
      </c>
      <c r="D358" s="1815">
        <v>9300</v>
      </c>
      <c r="E358" s="1815">
        <v>19800</v>
      </c>
      <c r="F358" s="1784"/>
    </row>
    <row r="359" spans="1:6" ht="15" customHeight="1">
      <c r="A359" s="1789"/>
      <c r="B359" s="1816" t="s">
        <v>1536</v>
      </c>
      <c r="C359" s="1815">
        <v>36000</v>
      </c>
      <c r="D359" s="1815">
        <v>14700</v>
      </c>
      <c r="E359" s="1815">
        <v>50600</v>
      </c>
      <c r="F359" s="1784"/>
    </row>
    <row r="360" spans="1:6" ht="15" customHeight="1">
      <c r="A360" s="1789"/>
      <c r="B360" s="1816" t="s">
        <v>1535</v>
      </c>
      <c r="C360" s="1815">
        <v>71000</v>
      </c>
      <c r="D360" s="1815">
        <v>16000</v>
      </c>
      <c r="E360" s="1815">
        <v>87000</v>
      </c>
      <c r="F360" s="1784"/>
    </row>
    <row r="361" spans="1:6" ht="15" customHeight="1">
      <c r="A361" s="1789"/>
      <c r="B361" s="1816" t="s">
        <v>1534</v>
      </c>
      <c r="C361" s="1815">
        <v>57500</v>
      </c>
      <c r="D361" s="1815">
        <v>11700</v>
      </c>
      <c r="E361" s="1815">
        <v>69200</v>
      </c>
      <c r="F361" s="1784"/>
    </row>
    <row r="362" spans="1:6" ht="15" customHeight="1">
      <c r="A362" s="1789"/>
      <c r="B362" s="1816" t="s">
        <v>1533</v>
      </c>
      <c r="C362" s="1815">
        <v>34600</v>
      </c>
      <c r="D362" s="1815">
        <v>8500</v>
      </c>
      <c r="E362" s="1815">
        <v>43100</v>
      </c>
      <c r="F362" s="1784"/>
    </row>
    <row r="363" spans="1:6" ht="15" customHeight="1">
      <c r="A363" s="1789"/>
      <c r="B363" s="1816" t="s">
        <v>1532</v>
      </c>
      <c r="C363" s="1815">
        <v>23300</v>
      </c>
      <c r="D363" s="1815">
        <v>5200</v>
      </c>
      <c r="E363" s="1815">
        <v>28500</v>
      </c>
      <c r="F363" s="1784"/>
    </row>
    <row r="364" spans="1:6" ht="15" customHeight="1">
      <c r="A364" s="1789"/>
      <c r="B364" s="1816" t="s">
        <v>1531</v>
      </c>
      <c r="C364" s="1815">
        <v>13200</v>
      </c>
      <c r="D364" s="1815">
        <v>3600</v>
      </c>
      <c r="E364" s="1815">
        <v>16700</v>
      </c>
      <c r="F364" s="1784"/>
    </row>
    <row r="365" spans="1:6" ht="15" customHeight="1">
      <c r="A365" s="1789"/>
      <c r="B365" s="1816" t="s">
        <v>1530</v>
      </c>
      <c r="C365" s="1815">
        <v>8200</v>
      </c>
      <c r="D365" s="1815">
        <v>2600</v>
      </c>
      <c r="E365" s="1815">
        <v>10900</v>
      </c>
      <c r="F365" s="1784"/>
    </row>
    <row r="366" spans="1:6" ht="15" customHeight="1">
      <c r="A366" s="1789"/>
      <c r="B366" s="1816" t="s">
        <v>1529</v>
      </c>
      <c r="C366" s="1815">
        <v>4500</v>
      </c>
      <c r="D366" s="1815">
        <v>1700</v>
      </c>
      <c r="E366" s="1815">
        <v>6200</v>
      </c>
      <c r="F366" s="1784"/>
    </row>
    <row r="367" spans="1:6" ht="15" customHeight="1">
      <c r="A367" s="1789"/>
      <c r="B367" s="1816" t="s">
        <v>1528</v>
      </c>
      <c r="C367" s="1815">
        <v>1900</v>
      </c>
      <c r="D367" s="1815">
        <v>1100</v>
      </c>
      <c r="E367" s="1815">
        <v>3000</v>
      </c>
      <c r="F367" s="1784"/>
    </row>
    <row r="368" spans="1:6" ht="15" customHeight="1">
      <c r="A368" s="1789"/>
      <c r="B368" s="1816" t="s">
        <v>1527</v>
      </c>
      <c r="C368" s="1815">
        <v>800</v>
      </c>
      <c r="D368" s="1815">
        <v>600</v>
      </c>
      <c r="E368" s="1815">
        <v>1500</v>
      </c>
      <c r="F368" s="1784"/>
    </row>
    <row r="369" spans="1:6" ht="15" customHeight="1">
      <c r="A369" s="1789"/>
      <c r="B369" s="1816" t="s">
        <v>1526</v>
      </c>
      <c r="C369" s="1815">
        <v>600</v>
      </c>
      <c r="D369" s="1815">
        <v>500</v>
      </c>
      <c r="E369" s="1815">
        <v>1000</v>
      </c>
      <c r="F369" s="1784"/>
    </row>
    <row r="370" spans="1:6" ht="15" customHeight="1">
      <c r="A370" s="1789"/>
      <c r="B370" s="1816" t="s">
        <v>1525</v>
      </c>
      <c r="C370" s="1815">
        <v>300</v>
      </c>
      <c r="D370" s="1815">
        <v>200</v>
      </c>
      <c r="E370" s="1815">
        <v>500</v>
      </c>
      <c r="F370" s="1784"/>
    </row>
    <row r="371" spans="1:6" ht="15" customHeight="1">
      <c r="A371" s="1789"/>
      <c r="B371" s="1816" t="s">
        <v>1524</v>
      </c>
      <c r="C371" s="1815">
        <v>300</v>
      </c>
      <c r="D371" s="1815">
        <v>400</v>
      </c>
      <c r="E371" s="1815">
        <v>700</v>
      </c>
      <c r="F371" s="1784"/>
    </row>
    <row r="372" spans="1:6" ht="15" customHeight="1">
      <c r="B372" s="1768" t="s">
        <v>1503</v>
      </c>
      <c r="C372" s="1814"/>
      <c r="D372" s="1814"/>
      <c r="E372" s="1814"/>
      <c r="F372" s="1784"/>
    </row>
    <row r="373" spans="1:6" ht="15" customHeight="1">
      <c r="B373" s="1813" t="s">
        <v>1523</v>
      </c>
      <c r="C373" s="1814"/>
      <c r="D373" s="1814"/>
      <c r="E373" s="1814"/>
      <c r="F373" s="1784"/>
    </row>
    <row r="374" spans="1:6" ht="15" customHeight="1">
      <c r="B374" s="2463" t="s">
        <v>1555</v>
      </c>
      <c r="C374" s="2463"/>
      <c r="D374" s="2463"/>
      <c r="E374" s="2463"/>
      <c r="F374" s="1784"/>
    </row>
    <row r="375" spans="1:6" ht="15" customHeight="1">
      <c r="B375" s="2463"/>
      <c r="C375" s="2463"/>
      <c r="D375" s="2463"/>
      <c r="E375" s="2463"/>
      <c r="F375" s="1784"/>
    </row>
    <row r="376" spans="1:6" ht="15" customHeight="1">
      <c r="B376" s="1781" t="s">
        <v>1541</v>
      </c>
      <c r="C376" s="1791" t="s">
        <v>1499</v>
      </c>
      <c r="D376" s="1791" t="s">
        <v>1498</v>
      </c>
      <c r="E376" s="1791" t="s">
        <v>8</v>
      </c>
      <c r="F376" s="1784"/>
    </row>
    <row r="377" spans="1:6" ht="15" customHeight="1">
      <c r="B377" s="1818" t="s">
        <v>8</v>
      </c>
      <c r="C377" s="1817">
        <v>63500</v>
      </c>
      <c r="D377" s="1817">
        <v>60300</v>
      </c>
      <c r="E377" s="1817">
        <v>123700</v>
      </c>
      <c r="F377" s="1784"/>
    </row>
    <row r="378" spans="1:6" ht="15" customHeight="1">
      <c r="A378" s="1789"/>
      <c r="B378" s="1816" t="s">
        <v>1540</v>
      </c>
      <c r="C378" s="1815">
        <v>9500</v>
      </c>
      <c r="D378" s="1815">
        <v>8800</v>
      </c>
      <c r="E378" s="1815">
        <v>18300</v>
      </c>
      <c r="F378" s="1784"/>
    </row>
    <row r="379" spans="1:6" ht="15" customHeight="1">
      <c r="A379" s="1789"/>
      <c r="B379" s="1816" t="s">
        <v>1539</v>
      </c>
      <c r="C379" s="1815">
        <v>8400</v>
      </c>
      <c r="D379" s="1815">
        <v>7800</v>
      </c>
      <c r="E379" s="1815">
        <v>16200</v>
      </c>
      <c r="F379" s="1784"/>
    </row>
    <row r="380" spans="1:6" ht="15" customHeight="1">
      <c r="A380" s="1789"/>
      <c r="B380" s="1816" t="s">
        <v>1538</v>
      </c>
      <c r="C380" s="1815">
        <v>7300</v>
      </c>
      <c r="D380" s="1815">
        <v>6600</v>
      </c>
      <c r="E380" s="1815">
        <v>13800</v>
      </c>
      <c r="F380" s="1784"/>
    </row>
    <row r="381" spans="1:6" ht="15" customHeight="1">
      <c r="A381" s="1789"/>
      <c r="B381" s="1816" t="s">
        <v>1537</v>
      </c>
      <c r="C381" s="1815">
        <v>7400</v>
      </c>
      <c r="D381" s="1815">
        <v>6400</v>
      </c>
      <c r="E381" s="1815">
        <v>13800</v>
      </c>
      <c r="F381" s="1784"/>
    </row>
    <row r="382" spans="1:6" ht="15" customHeight="1">
      <c r="A382" s="1789"/>
      <c r="B382" s="1816" t="s">
        <v>1536</v>
      </c>
      <c r="C382" s="1815">
        <v>6800</v>
      </c>
      <c r="D382" s="1815">
        <v>6700</v>
      </c>
      <c r="E382" s="1815">
        <v>13500</v>
      </c>
      <c r="F382" s="1784"/>
    </row>
    <row r="383" spans="1:6" ht="15" customHeight="1">
      <c r="A383" s="1789"/>
      <c r="B383" s="1816" t="s">
        <v>1535</v>
      </c>
      <c r="C383" s="1815">
        <v>6500</v>
      </c>
      <c r="D383" s="1815">
        <v>6600</v>
      </c>
      <c r="E383" s="1815">
        <v>13100</v>
      </c>
      <c r="F383" s="1784"/>
    </row>
    <row r="384" spans="1:6" ht="15" customHeight="1">
      <c r="A384" s="1789"/>
      <c r="B384" s="1816" t="s">
        <v>1534</v>
      </c>
      <c r="C384" s="1815">
        <v>5300</v>
      </c>
      <c r="D384" s="1815">
        <v>4800</v>
      </c>
      <c r="E384" s="1815">
        <v>10100</v>
      </c>
      <c r="F384" s="1784"/>
    </row>
    <row r="385" spans="1:6" ht="15" customHeight="1">
      <c r="A385" s="1789"/>
      <c r="B385" s="1816" t="s">
        <v>1533</v>
      </c>
      <c r="C385" s="1815">
        <v>3000</v>
      </c>
      <c r="D385" s="1815">
        <v>3300</v>
      </c>
      <c r="E385" s="1815">
        <v>6300</v>
      </c>
      <c r="F385" s="1784"/>
    </row>
    <row r="386" spans="1:6" ht="15" customHeight="1">
      <c r="A386" s="1789"/>
      <c r="B386" s="1816" t="s">
        <v>1532</v>
      </c>
      <c r="C386" s="1815">
        <v>2200</v>
      </c>
      <c r="D386" s="1815">
        <v>2400</v>
      </c>
      <c r="E386" s="1815">
        <v>4600</v>
      </c>
      <c r="F386" s="1784"/>
    </row>
    <row r="387" spans="1:6" ht="15" customHeight="1">
      <c r="A387" s="1789"/>
      <c r="B387" s="1816" t="s">
        <v>1531</v>
      </c>
      <c r="C387" s="1815">
        <v>1800</v>
      </c>
      <c r="D387" s="1815">
        <v>2000</v>
      </c>
      <c r="E387" s="1815">
        <v>3800</v>
      </c>
      <c r="F387" s="1784"/>
    </row>
    <row r="388" spans="1:6" ht="15" customHeight="1">
      <c r="A388" s="1789"/>
      <c r="B388" s="1816" t="s">
        <v>1530</v>
      </c>
      <c r="C388" s="1815">
        <v>1400</v>
      </c>
      <c r="D388" s="1815">
        <v>1700</v>
      </c>
      <c r="E388" s="1815">
        <v>3200</v>
      </c>
      <c r="F388" s="1784"/>
    </row>
    <row r="389" spans="1:6" ht="15" customHeight="1">
      <c r="A389" s="1789"/>
      <c r="B389" s="1816" t="s">
        <v>1529</v>
      </c>
      <c r="C389" s="1815">
        <v>1200</v>
      </c>
      <c r="D389" s="1815">
        <v>1200</v>
      </c>
      <c r="E389" s="1815">
        <v>2400</v>
      </c>
      <c r="F389" s="1784"/>
    </row>
    <row r="390" spans="1:6" ht="15" customHeight="1">
      <c r="A390" s="1789"/>
      <c r="B390" s="1816" t="s">
        <v>1528</v>
      </c>
      <c r="C390" s="1815">
        <v>1000</v>
      </c>
      <c r="D390" s="1815">
        <v>800</v>
      </c>
      <c r="E390" s="1815">
        <v>1900</v>
      </c>
      <c r="F390" s="1784"/>
    </row>
    <row r="391" spans="1:6" ht="15" customHeight="1">
      <c r="A391" s="1789"/>
      <c r="B391" s="1816" t="s">
        <v>1527</v>
      </c>
      <c r="C391" s="1815">
        <v>600</v>
      </c>
      <c r="D391" s="1815">
        <v>500</v>
      </c>
      <c r="E391" s="1815">
        <v>1100</v>
      </c>
      <c r="F391" s="1784"/>
    </row>
    <row r="392" spans="1:6" ht="15" customHeight="1">
      <c r="A392" s="1789"/>
      <c r="B392" s="1816" t="s">
        <v>1526</v>
      </c>
      <c r="C392" s="1815">
        <v>500</v>
      </c>
      <c r="D392" s="1815">
        <v>300</v>
      </c>
      <c r="E392" s="1815">
        <v>800</v>
      </c>
      <c r="F392" s="1784"/>
    </row>
    <row r="393" spans="1:6" ht="15" customHeight="1">
      <c r="A393" s="1789"/>
      <c r="B393" s="1816" t="s">
        <v>1525</v>
      </c>
      <c r="C393" s="1815">
        <v>200</v>
      </c>
      <c r="D393" s="1815">
        <v>100</v>
      </c>
      <c r="E393" s="1815">
        <v>400</v>
      </c>
      <c r="F393" s="1784"/>
    </row>
    <row r="394" spans="1:6" ht="15" customHeight="1">
      <c r="A394" s="1789"/>
      <c r="B394" s="1816" t="s">
        <v>1524</v>
      </c>
      <c r="C394" s="1815">
        <v>200</v>
      </c>
      <c r="D394" s="1815">
        <v>200</v>
      </c>
      <c r="E394" s="1815">
        <v>500</v>
      </c>
      <c r="F394" s="1784"/>
    </row>
    <row r="395" spans="1:6" ht="15" customHeight="1">
      <c r="B395" s="1768" t="s">
        <v>1503</v>
      </c>
      <c r="C395" s="1814"/>
      <c r="D395" s="1814"/>
      <c r="E395" s="1814"/>
      <c r="F395" s="1784"/>
    </row>
    <row r="396" spans="1:6" ht="15" customHeight="1">
      <c r="B396" s="1813" t="s">
        <v>1523</v>
      </c>
      <c r="C396" s="1814"/>
      <c r="D396" s="1814"/>
      <c r="E396" s="1814"/>
      <c r="F396" s="1784"/>
    </row>
    <row r="397" spans="1:6" ht="15" customHeight="1">
      <c r="B397" s="2463" t="s">
        <v>1554</v>
      </c>
      <c r="C397" s="2463"/>
      <c r="D397" s="2463"/>
      <c r="E397" s="2463"/>
      <c r="F397" s="1784"/>
    </row>
    <row r="398" spans="1:6" ht="15" customHeight="1">
      <c r="B398" s="2463"/>
      <c r="C398" s="2463"/>
      <c r="D398" s="2463"/>
      <c r="E398" s="2463"/>
      <c r="F398" s="1784"/>
    </row>
    <row r="399" spans="1:6" ht="15" customHeight="1">
      <c r="B399" s="1781" t="s">
        <v>1541</v>
      </c>
      <c r="C399" s="1791" t="s">
        <v>1499</v>
      </c>
      <c r="D399" s="1791" t="s">
        <v>1498</v>
      </c>
      <c r="E399" s="1791" t="s">
        <v>8</v>
      </c>
      <c r="F399" s="1784"/>
    </row>
    <row r="400" spans="1:6" ht="15" customHeight="1">
      <c r="B400" s="1818" t="s">
        <v>8</v>
      </c>
      <c r="C400" s="1817">
        <v>234800</v>
      </c>
      <c r="D400" s="1817">
        <v>48300</v>
      </c>
      <c r="E400" s="1817">
        <v>283100</v>
      </c>
      <c r="F400" s="1784"/>
    </row>
    <row r="401" spans="1:6" ht="15" customHeight="1">
      <c r="A401" s="1789"/>
      <c r="B401" s="1816" t="s">
        <v>1540</v>
      </c>
      <c r="C401" s="1815">
        <v>4500</v>
      </c>
      <c r="D401" s="1815">
        <v>4000</v>
      </c>
      <c r="E401" s="1815">
        <v>8500</v>
      </c>
      <c r="F401" s="1784"/>
    </row>
    <row r="402" spans="1:6" ht="15" customHeight="1">
      <c r="A402" s="1789"/>
      <c r="B402" s="1816" t="s">
        <v>1539</v>
      </c>
      <c r="C402" s="1815">
        <v>3300</v>
      </c>
      <c r="D402" s="1815">
        <v>3100</v>
      </c>
      <c r="E402" s="1815">
        <v>6300</v>
      </c>
      <c r="F402" s="1784"/>
    </row>
    <row r="403" spans="1:6" ht="15" customHeight="1">
      <c r="A403" s="1789"/>
      <c r="B403" s="1816" t="s">
        <v>1538</v>
      </c>
      <c r="C403" s="1815">
        <v>2600</v>
      </c>
      <c r="D403" s="1815">
        <v>2400</v>
      </c>
      <c r="E403" s="1815">
        <v>5000</v>
      </c>
      <c r="F403" s="1784"/>
    </row>
    <row r="404" spans="1:6" ht="15" customHeight="1">
      <c r="A404" s="1789"/>
      <c r="B404" s="1816" t="s">
        <v>1537</v>
      </c>
      <c r="C404" s="1815">
        <v>3100</v>
      </c>
      <c r="D404" s="1815">
        <v>2900</v>
      </c>
      <c r="E404" s="1815">
        <v>6000</v>
      </c>
      <c r="F404" s="1784"/>
    </row>
    <row r="405" spans="1:6" ht="15" customHeight="1">
      <c r="A405" s="1789"/>
      <c r="B405" s="1816" t="s">
        <v>1536</v>
      </c>
      <c r="C405" s="1815">
        <v>29100</v>
      </c>
      <c r="D405" s="1815">
        <v>8000</v>
      </c>
      <c r="E405" s="1815">
        <v>37200</v>
      </c>
      <c r="F405" s="1784"/>
    </row>
    <row r="406" spans="1:6" ht="15" customHeight="1">
      <c r="A406" s="1789"/>
      <c r="B406" s="1816" t="s">
        <v>1535</v>
      </c>
      <c r="C406" s="1815">
        <v>64500</v>
      </c>
      <c r="D406" s="1815">
        <v>9400</v>
      </c>
      <c r="E406" s="1815">
        <v>73900</v>
      </c>
      <c r="F406" s="1784"/>
    </row>
    <row r="407" spans="1:6" ht="15" customHeight="1">
      <c r="A407" s="1789"/>
      <c r="B407" s="1816" t="s">
        <v>1534</v>
      </c>
      <c r="C407" s="1815">
        <v>52200</v>
      </c>
      <c r="D407" s="1815">
        <v>6800</v>
      </c>
      <c r="E407" s="1815">
        <v>59100</v>
      </c>
      <c r="F407" s="1784"/>
    </row>
    <row r="408" spans="1:6" ht="15" customHeight="1">
      <c r="A408" s="1789"/>
      <c r="B408" s="1816" t="s">
        <v>1533</v>
      </c>
      <c r="C408" s="1815">
        <v>31600</v>
      </c>
      <c r="D408" s="1815">
        <v>5200</v>
      </c>
      <c r="E408" s="1815">
        <v>36700</v>
      </c>
      <c r="F408" s="1784"/>
    </row>
    <row r="409" spans="1:6" ht="15" customHeight="1">
      <c r="A409" s="1789"/>
      <c r="B409" s="1816" t="s">
        <v>1532</v>
      </c>
      <c r="C409" s="1815">
        <v>21100</v>
      </c>
      <c r="D409" s="1815">
        <v>2800</v>
      </c>
      <c r="E409" s="1815">
        <v>23900</v>
      </c>
      <c r="F409" s="1784"/>
    </row>
    <row r="410" spans="1:6" ht="15" customHeight="1">
      <c r="A410" s="1789"/>
      <c r="B410" s="1816" t="s">
        <v>1531</v>
      </c>
      <c r="C410" s="1815">
        <v>11300</v>
      </c>
      <c r="D410" s="1815">
        <v>1600</v>
      </c>
      <c r="E410" s="1815">
        <v>12900</v>
      </c>
      <c r="F410" s="1784"/>
    </row>
    <row r="411" spans="1:6" ht="15" customHeight="1">
      <c r="A411" s="1789"/>
      <c r="B411" s="1816" t="s">
        <v>1530</v>
      </c>
      <c r="C411" s="1815">
        <v>6800</v>
      </c>
      <c r="D411" s="1815">
        <v>900</v>
      </c>
      <c r="E411" s="1815">
        <v>7700</v>
      </c>
      <c r="F411" s="1784"/>
    </row>
    <row r="412" spans="1:6" ht="15" customHeight="1">
      <c r="A412" s="1789"/>
      <c r="B412" s="1816" t="s">
        <v>1529</v>
      </c>
      <c r="C412" s="1815">
        <v>3300</v>
      </c>
      <c r="D412" s="1815">
        <v>500</v>
      </c>
      <c r="E412" s="1815">
        <v>3800</v>
      </c>
      <c r="F412" s="1784"/>
    </row>
    <row r="413" spans="1:6" ht="15" customHeight="1">
      <c r="A413" s="1789"/>
      <c r="B413" s="1816" t="s">
        <v>1528</v>
      </c>
      <c r="C413" s="1815">
        <v>900</v>
      </c>
      <c r="D413" s="1815">
        <v>300</v>
      </c>
      <c r="E413" s="1815">
        <v>1200</v>
      </c>
      <c r="F413" s="1784"/>
    </row>
    <row r="414" spans="1:6" ht="15" customHeight="1">
      <c r="A414" s="1789"/>
      <c r="B414" s="1816" t="s">
        <v>1527</v>
      </c>
      <c r="C414" s="1815">
        <v>200</v>
      </c>
      <c r="D414" s="1815">
        <v>200</v>
      </c>
      <c r="E414" s="1815">
        <v>400</v>
      </c>
      <c r="F414" s="1784"/>
    </row>
    <row r="415" spans="1:6" ht="15" customHeight="1">
      <c r="A415" s="1789"/>
      <c r="B415" s="1816" t="s">
        <v>1526</v>
      </c>
      <c r="C415" s="1815">
        <v>100</v>
      </c>
      <c r="D415" s="1815">
        <v>100</v>
      </c>
      <c r="E415" s="1815">
        <v>200</v>
      </c>
      <c r="F415" s="1784"/>
    </row>
    <row r="416" spans="1:6" ht="15" customHeight="1">
      <c r="A416" s="1789"/>
      <c r="B416" s="1816" t="s">
        <v>1525</v>
      </c>
      <c r="C416" s="1815">
        <v>100</v>
      </c>
      <c r="D416" s="1815">
        <v>100</v>
      </c>
      <c r="E416" s="1815">
        <v>100</v>
      </c>
      <c r="F416" s="1784"/>
    </row>
    <row r="417" spans="1:6" ht="15" customHeight="1">
      <c r="A417" s="1789"/>
      <c r="B417" s="1816" t="s">
        <v>1524</v>
      </c>
      <c r="C417" s="1815">
        <v>100</v>
      </c>
      <c r="D417" s="1815">
        <v>200</v>
      </c>
      <c r="E417" s="1815">
        <v>200</v>
      </c>
      <c r="F417" s="1784"/>
    </row>
    <row r="418" spans="1:6" ht="15" customHeight="1">
      <c r="B418" s="1768" t="s">
        <v>1503</v>
      </c>
      <c r="C418" s="1814"/>
      <c r="D418" s="1814"/>
      <c r="E418" s="1814"/>
      <c r="F418" s="1784"/>
    </row>
    <row r="419" spans="1:6" ht="15" customHeight="1">
      <c r="B419" s="1813" t="s">
        <v>1523</v>
      </c>
      <c r="C419" s="1814"/>
      <c r="D419" s="1814"/>
      <c r="E419" s="1814"/>
      <c r="F419" s="1784"/>
    </row>
    <row r="420" spans="1:6" ht="15" customHeight="1">
      <c r="B420" s="2463" t="s">
        <v>1553</v>
      </c>
      <c r="C420" s="2463"/>
      <c r="D420" s="2463"/>
      <c r="E420" s="2463"/>
      <c r="F420" s="1784"/>
    </row>
    <row r="421" spans="1:6" ht="15" customHeight="1">
      <c r="B421" s="1781" t="s">
        <v>1541</v>
      </c>
      <c r="C421" s="1791" t="s">
        <v>1499</v>
      </c>
      <c r="D421" s="1791" t="s">
        <v>1498</v>
      </c>
      <c r="E421" s="1791" t="s">
        <v>8</v>
      </c>
      <c r="F421" s="1784"/>
    </row>
    <row r="422" spans="1:6" ht="15" customHeight="1">
      <c r="B422" s="1818" t="s">
        <v>8</v>
      </c>
      <c r="C422" s="1817">
        <v>382500</v>
      </c>
      <c r="D422" s="1817">
        <v>202300</v>
      </c>
      <c r="E422" s="1817">
        <v>584800</v>
      </c>
      <c r="F422" s="1784"/>
    </row>
    <row r="423" spans="1:6" ht="15" customHeight="1">
      <c r="A423" s="1789"/>
      <c r="B423" s="1816" t="s">
        <v>1540</v>
      </c>
      <c r="C423" s="1815">
        <v>24400</v>
      </c>
      <c r="D423" s="1815">
        <v>22900</v>
      </c>
      <c r="E423" s="1815">
        <v>47300</v>
      </c>
      <c r="F423" s="1784"/>
    </row>
    <row r="424" spans="1:6" ht="15" customHeight="1">
      <c r="A424" s="1789"/>
      <c r="B424" s="1816" t="s">
        <v>1539</v>
      </c>
      <c r="C424" s="1815">
        <v>21700</v>
      </c>
      <c r="D424" s="1815">
        <v>20300</v>
      </c>
      <c r="E424" s="1815">
        <v>41900</v>
      </c>
      <c r="F424" s="1784"/>
    </row>
    <row r="425" spans="1:6" ht="15" customHeight="1">
      <c r="A425" s="1789"/>
      <c r="B425" s="1816" t="s">
        <v>1538</v>
      </c>
      <c r="C425" s="1815">
        <v>18300</v>
      </c>
      <c r="D425" s="1815">
        <v>16900</v>
      </c>
      <c r="E425" s="1815">
        <v>35300</v>
      </c>
      <c r="F425" s="1784"/>
    </row>
    <row r="426" spans="1:6" ht="15" customHeight="1">
      <c r="A426" s="1789"/>
      <c r="B426" s="1816" t="s">
        <v>1537</v>
      </c>
      <c r="C426" s="1815">
        <v>19200</v>
      </c>
      <c r="D426" s="1815">
        <v>17200</v>
      </c>
      <c r="E426" s="1815">
        <v>36400</v>
      </c>
      <c r="F426" s="1784"/>
    </row>
    <row r="427" spans="1:6" ht="15" customHeight="1">
      <c r="A427" s="1789"/>
      <c r="B427" s="1816" t="s">
        <v>1536</v>
      </c>
      <c r="C427" s="1815">
        <v>45400</v>
      </c>
      <c r="D427" s="1815">
        <v>24800</v>
      </c>
      <c r="E427" s="1815">
        <v>70200</v>
      </c>
      <c r="F427" s="1784"/>
    </row>
    <row r="428" spans="1:6" ht="15" customHeight="1">
      <c r="A428" s="1789"/>
      <c r="B428" s="1816" t="s">
        <v>1535</v>
      </c>
      <c r="C428" s="1815">
        <v>67800</v>
      </c>
      <c r="D428" s="1815">
        <v>29300</v>
      </c>
      <c r="E428" s="1815">
        <v>97100</v>
      </c>
      <c r="F428" s="1784"/>
    </row>
    <row r="429" spans="1:6" ht="15" customHeight="1">
      <c r="A429" s="1789"/>
      <c r="B429" s="1816" t="s">
        <v>1534</v>
      </c>
      <c r="C429" s="1815">
        <v>56800</v>
      </c>
      <c r="D429" s="1815">
        <v>22900</v>
      </c>
      <c r="E429" s="1815">
        <v>79700</v>
      </c>
      <c r="F429" s="1784"/>
    </row>
    <row r="430" spans="1:6" ht="15" customHeight="1">
      <c r="A430" s="1789"/>
      <c r="B430" s="1816" t="s">
        <v>1533</v>
      </c>
      <c r="C430" s="1815">
        <v>43500</v>
      </c>
      <c r="D430" s="1815">
        <v>16100</v>
      </c>
      <c r="E430" s="1815">
        <v>59700</v>
      </c>
      <c r="F430" s="1784"/>
    </row>
    <row r="431" spans="1:6" ht="15" customHeight="1">
      <c r="A431" s="1789"/>
      <c r="B431" s="1816" t="s">
        <v>1532</v>
      </c>
      <c r="C431" s="1815">
        <v>32800</v>
      </c>
      <c r="D431" s="1815">
        <v>10900</v>
      </c>
      <c r="E431" s="1815">
        <v>43700</v>
      </c>
      <c r="F431" s="1784"/>
    </row>
    <row r="432" spans="1:6" ht="15" customHeight="1">
      <c r="A432" s="1789"/>
      <c r="B432" s="1816" t="s">
        <v>1531</v>
      </c>
      <c r="C432" s="1815">
        <v>21400</v>
      </c>
      <c r="D432" s="1815">
        <v>7500</v>
      </c>
      <c r="E432" s="1815">
        <v>28900</v>
      </c>
      <c r="F432" s="1784"/>
    </row>
    <row r="433" spans="1:6" ht="15" customHeight="1">
      <c r="A433" s="1789"/>
      <c r="B433" s="1816" t="s">
        <v>1530</v>
      </c>
      <c r="C433" s="1815">
        <v>14800</v>
      </c>
      <c r="D433" s="1815">
        <v>5300</v>
      </c>
      <c r="E433" s="1815">
        <v>20200</v>
      </c>
      <c r="F433" s="1784"/>
    </row>
    <row r="434" spans="1:6" ht="15" customHeight="1">
      <c r="A434" s="1789"/>
      <c r="B434" s="1816" t="s">
        <v>1529</v>
      </c>
      <c r="C434" s="1815">
        <v>8600</v>
      </c>
      <c r="D434" s="1815">
        <v>3300</v>
      </c>
      <c r="E434" s="1815">
        <v>11900</v>
      </c>
      <c r="F434" s="1784"/>
    </row>
    <row r="435" spans="1:6" ht="15" customHeight="1">
      <c r="A435" s="1789"/>
      <c r="B435" s="1816" t="s">
        <v>1528</v>
      </c>
      <c r="C435" s="1815">
        <v>3800</v>
      </c>
      <c r="D435" s="1815">
        <v>1800</v>
      </c>
      <c r="E435" s="1815">
        <v>5600</v>
      </c>
      <c r="F435" s="1784"/>
    </row>
    <row r="436" spans="1:6" ht="15" customHeight="1">
      <c r="A436" s="1789"/>
      <c r="B436" s="1816" t="s">
        <v>1527</v>
      </c>
      <c r="C436" s="1815">
        <v>1700</v>
      </c>
      <c r="D436" s="1815">
        <v>1100</v>
      </c>
      <c r="E436" s="1815">
        <v>2800</v>
      </c>
      <c r="F436" s="1784"/>
    </row>
    <row r="437" spans="1:6" ht="15" customHeight="1">
      <c r="A437" s="1789"/>
      <c r="B437" s="1816" t="s">
        <v>1526</v>
      </c>
      <c r="C437" s="1815">
        <v>1100</v>
      </c>
      <c r="D437" s="1815">
        <v>800</v>
      </c>
      <c r="E437" s="1815">
        <v>1900</v>
      </c>
      <c r="F437" s="1784"/>
    </row>
    <row r="438" spans="1:6" ht="15" customHeight="1">
      <c r="A438" s="1789"/>
      <c r="B438" s="1816" t="s">
        <v>1525</v>
      </c>
      <c r="C438" s="1815">
        <v>500</v>
      </c>
      <c r="D438" s="1815">
        <v>400</v>
      </c>
      <c r="E438" s="1815">
        <v>900</v>
      </c>
      <c r="F438" s="1784"/>
    </row>
    <row r="439" spans="1:6" ht="15" customHeight="1">
      <c r="A439" s="1789"/>
      <c r="B439" s="1816" t="s">
        <v>1524</v>
      </c>
      <c r="C439" s="1815">
        <v>700</v>
      </c>
      <c r="D439" s="1815">
        <v>700</v>
      </c>
      <c r="E439" s="1815">
        <v>1300</v>
      </c>
      <c r="F439" s="1784"/>
    </row>
    <row r="440" spans="1:6" ht="15" customHeight="1">
      <c r="B440" s="1768" t="s">
        <v>1503</v>
      </c>
      <c r="C440" s="1814"/>
      <c r="D440" s="1814"/>
      <c r="E440" s="1814"/>
      <c r="F440" s="1784"/>
    </row>
    <row r="441" spans="1:6" ht="15" customHeight="1">
      <c r="B441" s="1813" t="s">
        <v>1523</v>
      </c>
      <c r="C441" s="1814"/>
      <c r="D441" s="1814"/>
      <c r="E441" s="1814"/>
      <c r="F441" s="1784"/>
    </row>
    <row r="442" spans="1:6" ht="15" customHeight="1">
      <c r="B442" s="2463" t="s">
        <v>1552</v>
      </c>
      <c r="C442" s="2463"/>
      <c r="D442" s="2463"/>
      <c r="E442" s="2463"/>
      <c r="F442" s="1784"/>
    </row>
    <row r="443" spans="1:6" ht="15" customHeight="1">
      <c r="B443" s="1781" t="s">
        <v>1541</v>
      </c>
      <c r="C443" s="1791" t="s">
        <v>1499</v>
      </c>
      <c r="D443" s="1791" t="s">
        <v>1498</v>
      </c>
      <c r="E443" s="1791" t="s">
        <v>8</v>
      </c>
      <c r="F443" s="1784"/>
    </row>
    <row r="444" spans="1:6" ht="15" customHeight="1">
      <c r="B444" s="1818" t="s">
        <v>8</v>
      </c>
      <c r="C444" s="1817">
        <v>90400</v>
      </c>
      <c r="D444" s="1817">
        <v>88100</v>
      </c>
      <c r="E444" s="1817">
        <v>178500</v>
      </c>
      <c r="F444" s="1784"/>
    </row>
    <row r="445" spans="1:6" ht="15" customHeight="1">
      <c r="A445" s="1789"/>
      <c r="B445" s="1816" t="s">
        <v>1540</v>
      </c>
      <c r="C445" s="1815">
        <v>14000</v>
      </c>
      <c r="D445" s="1815">
        <v>13300</v>
      </c>
      <c r="E445" s="1815">
        <v>27200</v>
      </c>
      <c r="F445" s="1784"/>
    </row>
    <row r="446" spans="1:6" ht="15" customHeight="1">
      <c r="A446" s="1789"/>
      <c r="B446" s="1816" t="s">
        <v>1539</v>
      </c>
      <c r="C446" s="1815">
        <v>12100</v>
      </c>
      <c r="D446" s="1815">
        <v>11400</v>
      </c>
      <c r="E446" s="1815">
        <v>23500</v>
      </c>
      <c r="F446" s="1784"/>
    </row>
    <row r="447" spans="1:6" ht="15" customHeight="1">
      <c r="A447" s="1789"/>
      <c r="B447" s="1816" t="s">
        <v>1538</v>
      </c>
      <c r="C447" s="1815">
        <v>10300</v>
      </c>
      <c r="D447" s="1815">
        <v>9400</v>
      </c>
      <c r="E447" s="1815">
        <v>19700</v>
      </c>
      <c r="F447" s="1784"/>
    </row>
    <row r="448" spans="1:6" ht="15" customHeight="1">
      <c r="A448" s="1789"/>
      <c r="B448" s="1816" t="s">
        <v>1537</v>
      </c>
      <c r="C448" s="1815">
        <v>9900</v>
      </c>
      <c r="D448" s="1815">
        <v>9400</v>
      </c>
      <c r="E448" s="1815">
        <v>19300</v>
      </c>
      <c r="F448" s="1784"/>
    </row>
    <row r="449" spans="1:6" ht="15" customHeight="1">
      <c r="A449" s="1789"/>
      <c r="B449" s="1816" t="s">
        <v>1536</v>
      </c>
      <c r="C449" s="1815">
        <v>9500</v>
      </c>
      <c r="D449" s="1815">
        <v>9300</v>
      </c>
      <c r="E449" s="1815">
        <v>18800</v>
      </c>
      <c r="F449" s="1784"/>
    </row>
    <row r="450" spans="1:6" ht="15" customHeight="1">
      <c r="A450" s="1789"/>
      <c r="B450" s="1816" t="s">
        <v>1535</v>
      </c>
      <c r="C450" s="1815">
        <v>9000</v>
      </c>
      <c r="D450" s="1815">
        <v>9400</v>
      </c>
      <c r="E450" s="1815">
        <v>18500</v>
      </c>
      <c r="F450" s="1784"/>
    </row>
    <row r="451" spans="1:6" ht="15" customHeight="1">
      <c r="A451" s="1789"/>
      <c r="B451" s="1816" t="s">
        <v>1534</v>
      </c>
      <c r="C451" s="1815">
        <v>7800</v>
      </c>
      <c r="D451" s="1815">
        <v>7500</v>
      </c>
      <c r="E451" s="1815">
        <v>15300</v>
      </c>
      <c r="F451" s="1784"/>
    </row>
    <row r="452" spans="1:6" ht="15" customHeight="1">
      <c r="A452" s="1789"/>
      <c r="B452" s="1816" t="s">
        <v>1533</v>
      </c>
      <c r="C452" s="1815">
        <v>5000</v>
      </c>
      <c r="D452" s="1815">
        <v>5100</v>
      </c>
      <c r="E452" s="1815">
        <v>10100</v>
      </c>
      <c r="F452" s="1784"/>
    </row>
    <row r="453" spans="1:6" ht="15" customHeight="1">
      <c r="A453" s="1789"/>
      <c r="B453" s="1816" t="s">
        <v>1532</v>
      </c>
      <c r="C453" s="1815">
        <v>3300</v>
      </c>
      <c r="D453" s="1815">
        <v>3500</v>
      </c>
      <c r="E453" s="1815">
        <v>6800</v>
      </c>
      <c r="F453" s="1784"/>
    </row>
    <row r="454" spans="1:6" ht="15" customHeight="1">
      <c r="A454" s="1789"/>
      <c r="B454" s="1816" t="s">
        <v>1531</v>
      </c>
      <c r="C454" s="1815">
        <v>2400</v>
      </c>
      <c r="D454" s="1815">
        <v>2700</v>
      </c>
      <c r="E454" s="1815">
        <v>5100</v>
      </c>
      <c r="F454" s="1784"/>
    </row>
    <row r="455" spans="1:6" ht="15" customHeight="1">
      <c r="A455" s="1789"/>
      <c r="B455" s="1816" t="s">
        <v>1530</v>
      </c>
      <c r="C455" s="1815">
        <v>1900</v>
      </c>
      <c r="D455" s="1815">
        <v>2300</v>
      </c>
      <c r="E455" s="1815">
        <v>4100</v>
      </c>
      <c r="F455" s="1784"/>
    </row>
    <row r="456" spans="1:6" ht="15" customHeight="1">
      <c r="A456" s="1789"/>
      <c r="B456" s="1816" t="s">
        <v>1529</v>
      </c>
      <c r="C456" s="1815">
        <v>1500</v>
      </c>
      <c r="D456" s="1815">
        <v>1700</v>
      </c>
      <c r="E456" s="1815">
        <v>3200</v>
      </c>
      <c r="F456" s="1784"/>
    </row>
    <row r="457" spans="1:6" ht="15" customHeight="1">
      <c r="A457" s="1789"/>
      <c r="B457" s="1816" t="s">
        <v>1528</v>
      </c>
      <c r="C457" s="1815">
        <v>1300</v>
      </c>
      <c r="D457" s="1815">
        <v>1100</v>
      </c>
      <c r="E457" s="1815">
        <v>2400</v>
      </c>
      <c r="F457" s="1784"/>
    </row>
    <row r="458" spans="1:6" ht="15" customHeight="1">
      <c r="A458" s="1789"/>
      <c r="B458" s="1816" t="s">
        <v>1527</v>
      </c>
      <c r="C458" s="1815">
        <v>900</v>
      </c>
      <c r="D458" s="1815">
        <v>700</v>
      </c>
      <c r="E458" s="1815">
        <v>1600</v>
      </c>
      <c r="F458" s="1784"/>
    </row>
    <row r="459" spans="1:6" ht="15" customHeight="1">
      <c r="A459" s="1789"/>
      <c r="B459" s="1816" t="s">
        <v>1526</v>
      </c>
      <c r="C459" s="1815">
        <v>700</v>
      </c>
      <c r="D459" s="1815">
        <v>600</v>
      </c>
      <c r="E459" s="1815">
        <v>1300</v>
      </c>
      <c r="F459" s="1784"/>
    </row>
    <row r="460" spans="1:6" ht="15" customHeight="1">
      <c r="A460" s="1789"/>
      <c r="B460" s="1816" t="s">
        <v>1525</v>
      </c>
      <c r="C460" s="1815">
        <v>300</v>
      </c>
      <c r="D460" s="1815">
        <v>300</v>
      </c>
      <c r="E460" s="1815">
        <v>600</v>
      </c>
      <c r="F460" s="1784"/>
    </row>
    <row r="461" spans="1:6" ht="15" customHeight="1">
      <c r="A461" s="1789"/>
      <c r="B461" s="1816" t="s">
        <v>1524</v>
      </c>
      <c r="C461" s="1815">
        <v>600</v>
      </c>
      <c r="D461" s="1815">
        <v>500</v>
      </c>
      <c r="E461" s="1815">
        <v>1000</v>
      </c>
      <c r="F461" s="1784"/>
    </row>
    <row r="462" spans="1:6" ht="15" customHeight="1">
      <c r="B462" s="1768" t="s">
        <v>1503</v>
      </c>
      <c r="C462" s="1814"/>
      <c r="D462" s="1814"/>
      <c r="E462" s="1814"/>
      <c r="F462" s="1784"/>
    </row>
    <row r="463" spans="1:6" ht="15" customHeight="1">
      <c r="B463" s="1813" t="s">
        <v>1523</v>
      </c>
      <c r="C463" s="1814"/>
      <c r="D463" s="1814"/>
      <c r="E463" s="1814"/>
      <c r="F463" s="1784"/>
    </row>
    <row r="464" spans="1:6" ht="15" customHeight="1">
      <c r="B464" s="2463" t="s">
        <v>1551</v>
      </c>
      <c r="C464" s="2463"/>
      <c r="D464" s="2463"/>
      <c r="E464" s="2463"/>
      <c r="F464" s="1784"/>
    </row>
    <row r="465" spans="1:6" ht="15" customHeight="1">
      <c r="B465" s="1781" t="s">
        <v>1541</v>
      </c>
      <c r="C465" s="1791" t="s">
        <v>1499</v>
      </c>
      <c r="D465" s="1791" t="s">
        <v>1498</v>
      </c>
      <c r="E465" s="1791" t="s">
        <v>8</v>
      </c>
      <c r="F465" s="1821"/>
    </row>
    <row r="466" spans="1:6" ht="15" customHeight="1">
      <c r="B466" s="1818" t="s">
        <v>8</v>
      </c>
      <c r="C466" s="1817">
        <v>292100</v>
      </c>
      <c r="D466" s="1817">
        <v>114200</v>
      </c>
      <c r="E466" s="1817">
        <v>406300</v>
      </c>
      <c r="F466" s="1784"/>
    </row>
    <row r="467" spans="1:6" ht="15" customHeight="1">
      <c r="A467" s="1789"/>
      <c r="B467" s="1816" t="s">
        <v>1540</v>
      </c>
      <c r="C467" s="1815">
        <v>10500</v>
      </c>
      <c r="D467" s="1815">
        <v>9600</v>
      </c>
      <c r="E467" s="1815">
        <v>20100</v>
      </c>
      <c r="F467" s="1784"/>
    </row>
    <row r="468" spans="1:6" ht="15" customHeight="1">
      <c r="A468" s="1789"/>
      <c r="B468" s="1816" t="s">
        <v>1539</v>
      </c>
      <c r="C468" s="1815">
        <v>9600</v>
      </c>
      <c r="D468" s="1815">
        <v>8800</v>
      </c>
      <c r="E468" s="1815">
        <v>18400</v>
      </c>
      <c r="F468" s="1784"/>
    </row>
    <row r="469" spans="1:6" ht="15" customHeight="1">
      <c r="A469" s="1789"/>
      <c r="B469" s="1816" t="s">
        <v>1538</v>
      </c>
      <c r="C469" s="1815">
        <v>8100</v>
      </c>
      <c r="D469" s="1815">
        <v>7500</v>
      </c>
      <c r="E469" s="1815">
        <v>15500</v>
      </c>
      <c r="F469" s="1784"/>
    </row>
    <row r="470" spans="1:6" ht="15" customHeight="1">
      <c r="A470" s="1789"/>
      <c r="B470" s="1816" t="s">
        <v>1537</v>
      </c>
      <c r="C470" s="1815">
        <v>9200</v>
      </c>
      <c r="D470" s="1815">
        <v>7900</v>
      </c>
      <c r="E470" s="1815">
        <v>17100</v>
      </c>
      <c r="F470" s="1784"/>
    </row>
    <row r="471" spans="1:6" ht="15" customHeight="1">
      <c r="A471" s="1789"/>
      <c r="B471" s="1816" t="s">
        <v>1536</v>
      </c>
      <c r="C471" s="1815">
        <v>35900</v>
      </c>
      <c r="D471" s="1815">
        <v>15500</v>
      </c>
      <c r="E471" s="1815">
        <v>51500</v>
      </c>
      <c r="F471" s="1784"/>
    </row>
    <row r="472" spans="1:6" ht="15" customHeight="1">
      <c r="A472" s="1789"/>
      <c r="B472" s="1816" t="s">
        <v>1535</v>
      </c>
      <c r="C472" s="1815">
        <v>58800</v>
      </c>
      <c r="D472" s="1815">
        <v>19900</v>
      </c>
      <c r="E472" s="1815">
        <v>78600</v>
      </c>
      <c r="F472" s="1784"/>
    </row>
    <row r="473" spans="1:6" ht="15" customHeight="1">
      <c r="A473" s="1789"/>
      <c r="B473" s="1816" t="s">
        <v>1534</v>
      </c>
      <c r="C473" s="1815">
        <v>49100</v>
      </c>
      <c r="D473" s="1815">
        <v>15300</v>
      </c>
      <c r="E473" s="1815">
        <v>64400</v>
      </c>
      <c r="F473" s="1784"/>
    </row>
    <row r="474" spans="1:6" ht="15" customHeight="1">
      <c r="A474" s="1789"/>
      <c r="B474" s="1816" t="s">
        <v>1533</v>
      </c>
      <c r="C474" s="1815">
        <v>38600</v>
      </c>
      <c r="D474" s="1815">
        <v>11000</v>
      </c>
      <c r="E474" s="1815">
        <v>49600</v>
      </c>
      <c r="F474" s="1784"/>
    </row>
    <row r="475" spans="1:6" ht="15" customHeight="1">
      <c r="A475" s="1789"/>
      <c r="B475" s="1816" t="s">
        <v>1532</v>
      </c>
      <c r="C475" s="1815">
        <v>29500</v>
      </c>
      <c r="D475" s="1815">
        <v>7400</v>
      </c>
      <c r="E475" s="1815">
        <v>36900</v>
      </c>
      <c r="F475" s="1784"/>
    </row>
    <row r="476" spans="1:6" ht="15" customHeight="1">
      <c r="A476" s="1789"/>
      <c r="B476" s="1816" t="s">
        <v>1531</v>
      </c>
      <c r="C476" s="1815">
        <v>19000</v>
      </c>
      <c r="D476" s="1815">
        <v>4800</v>
      </c>
      <c r="E476" s="1815">
        <v>23800</v>
      </c>
      <c r="F476" s="1784"/>
    </row>
    <row r="477" spans="1:6" ht="15" customHeight="1">
      <c r="A477" s="1789"/>
      <c r="B477" s="1816" t="s">
        <v>1530</v>
      </c>
      <c r="C477" s="1815">
        <v>13000</v>
      </c>
      <c r="D477" s="1815">
        <v>3000</v>
      </c>
      <c r="E477" s="1815">
        <v>16000</v>
      </c>
      <c r="F477" s="1784"/>
    </row>
    <row r="478" spans="1:6" ht="15" customHeight="1">
      <c r="A478" s="1789"/>
      <c r="B478" s="1816" t="s">
        <v>1529</v>
      </c>
      <c r="C478" s="1815">
        <v>7100</v>
      </c>
      <c r="D478" s="1815">
        <v>1600</v>
      </c>
      <c r="E478" s="1815">
        <v>8700</v>
      </c>
      <c r="F478" s="1784"/>
    </row>
    <row r="479" spans="1:6" ht="15" customHeight="1">
      <c r="A479" s="1789"/>
      <c r="B479" s="1816" t="s">
        <v>1528</v>
      </c>
      <c r="C479" s="1815">
        <v>2400</v>
      </c>
      <c r="D479" s="1815">
        <v>800</v>
      </c>
      <c r="E479" s="1815">
        <v>3200</v>
      </c>
      <c r="F479" s="1784"/>
    </row>
    <row r="480" spans="1:6" ht="15" customHeight="1">
      <c r="A480" s="1789"/>
      <c r="B480" s="1816" t="s">
        <v>1527</v>
      </c>
      <c r="C480" s="1815">
        <v>800</v>
      </c>
      <c r="D480" s="1815">
        <v>400</v>
      </c>
      <c r="E480" s="1815">
        <v>1200</v>
      </c>
      <c r="F480" s="1784"/>
    </row>
    <row r="481" spans="1:6" ht="15" customHeight="1">
      <c r="A481" s="1789"/>
      <c r="B481" s="1816" t="s">
        <v>1526</v>
      </c>
      <c r="C481" s="1815">
        <v>400</v>
      </c>
      <c r="D481" s="1815">
        <v>200</v>
      </c>
      <c r="E481" s="1815">
        <v>600</v>
      </c>
      <c r="F481" s="1784"/>
    </row>
    <row r="482" spans="1:6" ht="15" customHeight="1">
      <c r="A482" s="1789"/>
      <c r="B482" s="1816" t="s">
        <v>1525</v>
      </c>
      <c r="C482" s="1815">
        <v>100</v>
      </c>
      <c r="D482" s="1815">
        <v>200</v>
      </c>
      <c r="E482" s="1815">
        <v>300</v>
      </c>
      <c r="F482" s="1784"/>
    </row>
    <row r="483" spans="1:6" ht="15" customHeight="1">
      <c r="A483" s="1789"/>
      <c r="B483" s="1816" t="s">
        <v>1524</v>
      </c>
      <c r="C483" s="1815">
        <v>100</v>
      </c>
      <c r="D483" s="1815">
        <v>200</v>
      </c>
      <c r="E483" s="1815">
        <v>300</v>
      </c>
      <c r="F483" s="1784"/>
    </row>
    <row r="484" spans="1:6" ht="15" customHeight="1">
      <c r="B484" s="1768" t="s">
        <v>1503</v>
      </c>
      <c r="C484" s="1814"/>
      <c r="D484" s="1814"/>
      <c r="E484" s="1814"/>
      <c r="F484" s="1784"/>
    </row>
    <row r="485" spans="1:6" ht="15" customHeight="1">
      <c r="B485" s="1813" t="s">
        <v>1523</v>
      </c>
      <c r="C485" s="1814"/>
      <c r="D485" s="1814"/>
      <c r="E485" s="1814"/>
      <c r="F485" s="1784"/>
    </row>
    <row r="486" spans="1:6" ht="15" customHeight="1">
      <c r="B486" s="2463" t="s">
        <v>1550</v>
      </c>
      <c r="C486" s="2463"/>
      <c r="D486" s="2463"/>
      <c r="E486" s="2463"/>
      <c r="F486" s="1784"/>
    </row>
    <row r="487" spans="1:6" ht="15" customHeight="1">
      <c r="B487" s="1781" t="s">
        <v>1541</v>
      </c>
      <c r="C487" s="1791" t="s">
        <v>1499</v>
      </c>
      <c r="D487" s="1791" t="s">
        <v>1498</v>
      </c>
      <c r="E487" s="1791" t="s">
        <v>8</v>
      </c>
      <c r="F487" s="1784"/>
    </row>
    <row r="488" spans="1:6" ht="15" customHeight="1">
      <c r="B488" s="1818" t="s">
        <v>8</v>
      </c>
      <c r="C488" s="1817">
        <v>247200</v>
      </c>
      <c r="D488" s="1817">
        <v>142300</v>
      </c>
      <c r="E488" s="1817">
        <v>389400</v>
      </c>
      <c r="F488" s="1784"/>
    </row>
    <row r="489" spans="1:6" ht="15" customHeight="1">
      <c r="A489" s="1789"/>
      <c r="B489" s="1816" t="s">
        <v>1540</v>
      </c>
      <c r="C489" s="1815">
        <v>16800</v>
      </c>
      <c r="D489" s="1815">
        <v>15800</v>
      </c>
      <c r="E489" s="1815">
        <v>32600</v>
      </c>
      <c r="F489" s="1784"/>
    </row>
    <row r="490" spans="1:6" ht="15" customHeight="1">
      <c r="A490" s="1789"/>
      <c r="B490" s="1816" t="s">
        <v>1539</v>
      </c>
      <c r="C490" s="1815">
        <v>14900</v>
      </c>
      <c r="D490" s="1815">
        <v>14000</v>
      </c>
      <c r="E490" s="1815">
        <v>28900</v>
      </c>
      <c r="F490" s="1784"/>
    </row>
    <row r="491" spans="1:6" ht="15" customHeight="1">
      <c r="A491" s="1789"/>
      <c r="B491" s="1816" t="s">
        <v>1538</v>
      </c>
      <c r="C491" s="1815">
        <v>12500</v>
      </c>
      <c r="D491" s="1815">
        <v>11400</v>
      </c>
      <c r="E491" s="1815">
        <v>23900</v>
      </c>
      <c r="F491" s="1784"/>
    </row>
    <row r="492" spans="1:6" ht="15" customHeight="1">
      <c r="A492" s="1789"/>
      <c r="B492" s="1816" t="s">
        <v>1537</v>
      </c>
      <c r="C492" s="1815">
        <v>12700</v>
      </c>
      <c r="D492" s="1815">
        <v>11100</v>
      </c>
      <c r="E492" s="1815">
        <v>23800</v>
      </c>
      <c r="F492" s="1784"/>
    </row>
    <row r="493" spans="1:6" ht="15" customHeight="1">
      <c r="A493" s="1789"/>
      <c r="B493" s="1816" t="s">
        <v>1536</v>
      </c>
      <c r="C493" s="1815">
        <v>27700</v>
      </c>
      <c r="D493" s="1815">
        <v>16100</v>
      </c>
      <c r="E493" s="1815">
        <v>43800</v>
      </c>
      <c r="F493" s="1784"/>
    </row>
    <row r="494" spans="1:6" ht="15" customHeight="1">
      <c r="A494" s="1789"/>
      <c r="B494" s="1816" t="s">
        <v>1535</v>
      </c>
      <c r="C494" s="1815">
        <v>42500</v>
      </c>
      <c r="D494" s="1815">
        <v>20600</v>
      </c>
      <c r="E494" s="1815">
        <v>63000</v>
      </c>
      <c r="F494" s="1784"/>
    </row>
    <row r="495" spans="1:6" ht="15" customHeight="1">
      <c r="A495" s="1789"/>
      <c r="B495" s="1816" t="s">
        <v>1534</v>
      </c>
      <c r="C495" s="1815">
        <v>35800</v>
      </c>
      <c r="D495" s="1815">
        <v>17000</v>
      </c>
      <c r="E495" s="1815">
        <v>52800</v>
      </c>
      <c r="F495" s="1784"/>
    </row>
    <row r="496" spans="1:6" ht="15" customHeight="1">
      <c r="A496" s="1789"/>
      <c r="B496" s="1816" t="s">
        <v>1533</v>
      </c>
      <c r="C496" s="1815">
        <v>27500</v>
      </c>
      <c r="D496" s="1815">
        <v>12500</v>
      </c>
      <c r="E496" s="1815">
        <v>40100</v>
      </c>
      <c r="F496" s="1784"/>
    </row>
    <row r="497" spans="1:6" ht="15" customHeight="1">
      <c r="A497" s="1789"/>
      <c r="B497" s="1816" t="s">
        <v>1532</v>
      </c>
      <c r="C497" s="1815">
        <v>20800</v>
      </c>
      <c r="D497" s="1815">
        <v>8400</v>
      </c>
      <c r="E497" s="1815">
        <v>29200</v>
      </c>
      <c r="F497" s="1784"/>
    </row>
    <row r="498" spans="1:6" ht="15" customHeight="1">
      <c r="A498" s="1789"/>
      <c r="B498" s="1816" t="s">
        <v>1531</v>
      </c>
      <c r="C498" s="1815">
        <v>14300</v>
      </c>
      <c r="D498" s="1815">
        <v>5700</v>
      </c>
      <c r="E498" s="1815">
        <v>20000</v>
      </c>
      <c r="F498" s="1784"/>
    </row>
    <row r="499" spans="1:6" ht="15" customHeight="1">
      <c r="A499" s="1789"/>
      <c r="B499" s="1816" t="s">
        <v>1530</v>
      </c>
      <c r="C499" s="1815">
        <v>10400</v>
      </c>
      <c r="D499" s="1815">
        <v>3900</v>
      </c>
      <c r="E499" s="1815">
        <v>14300</v>
      </c>
      <c r="F499" s="1784"/>
    </row>
    <row r="500" spans="1:6" ht="15" customHeight="1">
      <c r="A500" s="1789"/>
      <c r="B500" s="1816" t="s">
        <v>1529</v>
      </c>
      <c r="C500" s="1815">
        <v>6100</v>
      </c>
      <c r="D500" s="1815">
        <v>2400</v>
      </c>
      <c r="E500" s="1815">
        <v>8600</v>
      </c>
      <c r="F500" s="1784"/>
    </row>
    <row r="501" spans="1:6" ht="15" customHeight="1">
      <c r="A501" s="1789"/>
      <c r="B501" s="1816" t="s">
        <v>1528</v>
      </c>
      <c r="C501" s="1815">
        <v>2700</v>
      </c>
      <c r="D501" s="1815">
        <v>1300</v>
      </c>
      <c r="E501" s="1815">
        <v>4000</v>
      </c>
      <c r="F501" s="1784"/>
    </row>
    <row r="502" spans="1:6" ht="15" customHeight="1">
      <c r="A502" s="1789"/>
      <c r="B502" s="1816" t="s">
        <v>1527</v>
      </c>
      <c r="C502" s="1815">
        <v>1200</v>
      </c>
      <c r="D502" s="1815">
        <v>800</v>
      </c>
      <c r="E502" s="1815">
        <v>1900</v>
      </c>
      <c r="F502" s="1784"/>
    </row>
    <row r="503" spans="1:6" ht="15" customHeight="1">
      <c r="A503" s="1789"/>
      <c r="B503" s="1816" t="s">
        <v>1526</v>
      </c>
      <c r="C503" s="1815">
        <v>700</v>
      </c>
      <c r="D503" s="1815">
        <v>600</v>
      </c>
      <c r="E503" s="1815">
        <v>1300</v>
      </c>
      <c r="F503" s="1784"/>
    </row>
    <row r="504" spans="1:6" ht="15" customHeight="1">
      <c r="A504" s="1789"/>
      <c r="B504" s="1816" t="s">
        <v>1525</v>
      </c>
      <c r="C504" s="1815">
        <v>300</v>
      </c>
      <c r="D504" s="1815">
        <v>300</v>
      </c>
      <c r="E504" s="1815">
        <v>600</v>
      </c>
      <c r="F504" s="1784"/>
    </row>
    <row r="505" spans="1:6" ht="15" customHeight="1">
      <c r="A505" s="1789"/>
      <c r="B505" s="1816" t="s">
        <v>1524</v>
      </c>
      <c r="C505" s="1815">
        <v>400</v>
      </c>
      <c r="D505" s="1815">
        <v>400</v>
      </c>
      <c r="E505" s="1815">
        <v>800</v>
      </c>
      <c r="F505" s="1784"/>
    </row>
    <row r="506" spans="1:6" ht="15" customHeight="1">
      <c r="B506" s="1768" t="s">
        <v>1503</v>
      </c>
      <c r="C506" s="1814"/>
      <c r="D506" s="1814"/>
      <c r="E506" s="1814"/>
      <c r="F506" s="1784"/>
    </row>
    <row r="507" spans="1:6" ht="15" customHeight="1">
      <c r="B507" s="1813" t="s">
        <v>1523</v>
      </c>
      <c r="C507" s="1814"/>
      <c r="D507" s="1814"/>
      <c r="E507" s="1814"/>
      <c r="F507" s="1784"/>
    </row>
    <row r="508" spans="1:6" ht="15" customHeight="1">
      <c r="B508" s="2463" t="s">
        <v>1549</v>
      </c>
      <c r="C508" s="2463"/>
      <c r="D508" s="2463"/>
      <c r="E508" s="2463"/>
      <c r="F508" s="1784"/>
    </row>
    <row r="509" spans="1:6" ht="15" customHeight="1">
      <c r="B509" s="1781" t="s">
        <v>1541</v>
      </c>
      <c r="C509" s="1791" t="s">
        <v>1499</v>
      </c>
      <c r="D509" s="1791" t="s">
        <v>1498</v>
      </c>
      <c r="E509" s="1791" t="s">
        <v>8</v>
      </c>
      <c r="F509" s="1821"/>
    </row>
    <row r="510" spans="1:6" ht="15" customHeight="1">
      <c r="B510" s="1818" t="s">
        <v>8</v>
      </c>
      <c r="C510" s="1817">
        <v>52200</v>
      </c>
      <c r="D510" s="1817">
        <v>51700</v>
      </c>
      <c r="E510" s="1817">
        <v>103800</v>
      </c>
      <c r="F510" s="1784"/>
    </row>
    <row r="511" spans="1:6" ht="15" customHeight="1">
      <c r="A511" s="1789"/>
      <c r="B511" s="1816" t="s">
        <v>1540</v>
      </c>
      <c r="C511" s="1815">
        <v>8100</v>
      </c>
      <c r="D511" s="1815">
        <v>7700</v>
      </c>
      <c r="E511" s="1815">
        <v>15800</v>
      </c>
      <c r="F511" s="1784"/>
    </row>
    <row r="512" spans="1:6" ht="15" customHeight="1">
      <c r="A512" s="1789"/>
      <c r="B512" s="1816" t="s">
        <v>1539</v>
      </c>
      <c r="C512" s="1815">
        <v>6800</v>
      </c>
      <c r="D512" s="1815">
        <v>6700</v>
      </c>
      <c r="E512" s="1815">
        <v>13500</v>
      </c>
      <c r="F512" s="1784"/>
    </row>
    <row r="513" spans="1:6" ht="15" customHeight="1">
      <c r="A513" s="1789"/>
      <c r="B513" s="1816" t="s">
        <v>1538</v>
      </c>
      <c r="C513" s="1815">
        <v>5800</v>
      </c>
      <c r="D513" s="1815">
        <v>5200</v>
      </c>
      <c r="E513" s="1815">
        <v>11000</v>
      </c>
      <c r="F513" s="1784"/>
    </row>
    <row r="514" spans="1:6" ht="15" customHeight="1">
      <c r="A514" s="1789"/>
      <c r="B514" s="1816" t="s">
        <v>1537</v>
      </c>
      <c r="C514" s="1815">
        <v>5600</v>
      </c>
      <c r="D514" s="1815">
        <v>5100</v>
      </c>
      <c r="E514" s="1815">
        <v>10700</v>
      </c>
      <c r="F514" s="1784"/>
    </row>
    <row r="515" spans="1:6" ht="15" customHeight="1">
      <c r="A515" s="1789"/>
      <c r="B515" s="1816" t="s">
        <v>1536</v>
      </c>
      <c r="C515" s="1815">
        <v>5300</v>
      </c>
      <c r="D515" s="1815">
        <v>5300</v>
      </c>
      <c r="E515" s="1815">
        <v>10600</v>
      </c>
      <c r="F515" s="1784"/>
    </row>
    <row r="516" spans="1:6" ht="15" customHeight="1">
      <c r="A516" s="1789"/>
      <c r="B516" s="1816" t="s">
        <v>1535</v>
      </c>
      <c r="C516" s="1815">
        <v>5200</v>
      </c>
      <c r="D516" s="1815">
        <v>5500</v>
      </c>
      <c r="E516" s="1815">
        <v>10700</v>
      </c>
      <c r="F516" s="1784"/>
    </row>
    <row r="517" spans="1:6" ht="15" customHeight="1">
      <c r="A517" s="1789"/>
      <c r="B517" s="1816" t="s">
        <v>1534</v>
      </c>
      <c r="C517" s="1815">
        <v>4700</v>
      </c>
      <c r="D517" s="1815">
        <v>4800</v>
      </c>
      <c r="E517" s="1815">
        <v>9500</v>
      </c>
      <c r="F517" s="1784"/>
    </row>
    <row r="518" spans="1:6" ht="15" customHeight="1">
      <c r="A518" s="1789"/>
      <c r="B518" s="1816" t="s">
        <v>1533</v>
      </c>
      <c r="C518" s="1815">
        <v>3200</v>
      </c>
      <c r="D518" s="1815">
        <v>3400</v>
      </c>
      <c r="E518" s="1815">
        <v>6600</v>
      </c>
      <c r="F518" s="1784"/>
    </row>
    <row r="519" spans="1:6" ht="15" customHeight="1">
      <c r="A519" s="1789"/>
      <c r="B519" s="1816" t="s">
        <v>1532</v>
      </c>
      <c r="C519" s="1815">
        <v>2000</v>
      </c>
      <c r="D519" s="1815">
        <v>2200</v>
      </c>
      <c r="E519" s="1815">
        <v>4200</v>
      </c>
      <c r="F519" s="1784"/>
    </row>
    <row r="520" spans="1:6" ht="15" customHeight="1">
      <c r="A520" s="1789"/>
      <c r="B520" s="1816" t="s">
        <v>1531</v>
      </c>
      <c r="C520" s="1815">
        <v>1400</v>
      </c>
      <c r="D520" s="1815">
        <v>1600</v>
      </c>
      <c r="E520" s="1815">
        <v>3000</v>
      </c>
      <c r="F520" s="1784"/>
    </row>
    <row r="521" spans="1:6" ht="15" customHeight="1">
      <c r="A521" s="1789"/>
      <c r="B521" s="1816" t="s">
        <v>1530</v>
      </c>
      <c r="C521" s="1815">
        <v>1000</v>
      </c>
      <c r="D521" s="1815">
        <v>1300</v>
      </c>
      <c r="E521" s="1815">
        <v>2300</v>
      </c>
      <c r="F521" s="1784"/>
    </row>
    <row r="522" spans="1:6" ht="15" customHeight="1">
      <c r="A522" s="1789"/>
      <c r="B522" s="1816" t="s">
        <v>1529</v>
      </c>
      <c r="C522" s="1815">
        <v>800</v>
      </c>
      <c r="D522" s="1815">
        <v>1000</v>
      </c>
      <c r="E522" s="1815">
        <v>1800</v>
      </c>
      <c r="F522" s="1784"/>
    </row>
    <row r="523" spans="1:6" ht="15" customHeight="1">
      <c r="A523" s="1789"/>
      <c r="B523" s="1816" t="s">
        <v>1528</v>
      </c>
      <c r="C523" s="1815">
        <v>700</v>
      </c>
      <c r="D523" s="1815">
        <v>700</v>
      </c>
      <c r="E523" s="1815">
        <v>1400</v>
      </c>
      <c r="F523" s="1784"/>
    </row>
    <row r="524" spans="1:6" ht="15" customHeight="1">
      <c r="A524" s="1789"/>
      <c r="B524" s="1816" t="s">
        <v>1527</v>
      </c>
      <c r="C524" s="1815">
        <v>500</v>
      </c>
      <c r="D524" s="1815">
        <v>500</v>
      </c>
      <c r="E524" s="1815">
        <v>900</v>
      </c>
      <c r="F524" s="1784"/>
    </row>
    <row r="525" spans="1:6" ht="15" customHeight="1">
      <c r="A525" s="1789"/>
      <c r="B525" s="1816" t="s">
        <v>1526</v>
      </c>
      <c r="C525" s="1815">
        <v>400</v>
      </c>
      <c r="D525" s="1815">
        <v>400</v>
      </c>
      <c r="E525" s="1815">
        <v>800</v>
      </c>
      <c r="F525" s="1784"/>
    </row>
    <row r="526" spans="1:6" ht="15" customHeight="1">
      <c r="A526" s="1789"/>
      <c r="B526" s="1816" t="s">
        <v>1525</v>
      </c>
      <c r="C526" s="1815">
        <v>200</v>
      </c>
      <c r="D526" s="1815">
        <v>200</v>
      </c>
      <c r="E526" s="1815">
        <v>400</v>
      </c>
      <c r="F526" s="1784"/>
    </row>
    <row r="527" spans="1:6" ht="15" customHeight="1">
      <c r="A527" s="1789"/>
      <c r="B527" s="1816" t="s">
        <v>1524</v>
      </c>
      <c r="C527" s="1815">
        <v>300</v>
      </c>
      <c r="D527" s="1815">
        <v>300</v>
      </c>
      <c r="E527" s="1815">
        <v>600</v>
      </c>
      <c r="F527" s="1784"/>
    </row>
    <row r="528" spans="1:6" ht="15" customHeight="1">
      <c r="B528" s="1768" t="s">
        <v>1503</v>
      </c>
      <c r="C528" s="1814"/>
      <c r="D528" s="1814"/>
      <c r="E528" s="1814"/>
      <c r="F528" s="1784"/>
    </row>
    <row r="529" spans="1:6" ht="15" customHeight="1">
      <c r="B529" s="1813" t="s">
        <v>1523</v>
      </c>
      <c r="C529" s="1814"/>
      <c r="D529" s="1814"/>
      <c r="E529" s="1814"/>
      <c r="F529" s="1784"/>
    </row>
    <row r="530" spans="1:6" ht="15" customHeight="1">
      <c r="B530" s="2463" t="s">
        <v>1548</v>
      </c>
      <c r="C530" s="2463"/>
      <c r="D530" s="2463"/>
      <c r="E530" s="2463"/>
      <c r="F530" s="1784"/>
    </row>
    <row r="531" spans="1:6" ht="15" customHeight="1">
      <c r="B531" s="2463"/>
      <c r="C531" s="2463"/>
      <c r="D531" s="2463"/>
      <c r="E531" s="2463"/>
      <c r="F531" s="1784"/>
    </row>
    <row r="532" spans="1:6" ht="15" customHeight="1">
      <c r="B532" s="1781" t="s">
        <v>1541</v>
      </c>
      <c r="C532" s="1791" t="s">
        <v>1499</v>
      </c>
      <c r="D532" s="1791" t="s">
        <v>1498</v>
      </c>
      <c r="E532" s="1791" t="s">
        <v>8</v>
      </c>
      <c r="F532" s="1784"/>
    </row>
    <row r="533" spans="1:6" ht="15" customHeight="1">
      <c r="B533" s="1818" t="s">
        <v>8</v>
      </c>
      <c r="C533" s="1817">
        <v>195000</v>
      </c>
      <c r="D533" s="1817">
        <v>90600</v>
      </c>
      <c r="E533" s="1817">
        <v>285600</v>
      </c>
      <c r="F533" s="1784"/>
    </row>
    <row r="534" spans="1:6" ht="15" customHeight="1">
      <c r="A534" s="1789"/>
      <c r="B534" s="1816" t="s">
        <v>1540</v>
      </c>
      <c r="C534" s="1815">
        <v>8700</v>
      </c>
      <c r="D534" s="1815">
        <v>8000</v>
      </c>
      <c r="E534" s="1815">
        <v>16700</v>
      </c>
      <c r="F534" s="1784"/>
    </row>
    <row r="535" spans="1:6" ht="15" customHeight="1">
      <c r="A535" s="1789"/>
      <c r="B535" s="1816" t="s">
        <v>1539</v>
      </c>
      <c r="C535" s="1815">
        <v>8000</v>
      </c>
      <c r="D535" s="1815">
        <v>7400</v>
      </c>
      <c r="E535" s="1815">
        <v>15400</v>
      </c>
      <c r="F535" s="1784"/>
    </row>
    <row r="536" spans="1:6" ht="15" customHeight="1">
      <c r="A536" s="1789"/>
      <c r="B536" s="1816" t="s">
        <v>1538</v>
      </c>
      <c r="C536" s="1815">
        <v>6700</v>
      </c>
      <c r="D536" s="1815">
        <v>6200</v>
      </c>
      <c r="E536" s="1815">
        <v>12900</v>
      </c>
      <c r="F536" s="1784"/>
    </row>
    <row r="537" spans="1:6" ht="15" customHeight="1">
      <c r="A537" s="1789"/>
      <c r="B537" s="1816" t="s">
        <v>1537</v>
      </c>
      <c r="C537" s="1815">
        <v>7100</v>
      </c>
      <c r="D537" s="1815">
        <v>6000</v>
      </c>
      <c r="E537" s="1815">
        <v>13100</v>
      </c>
      <c r="F537" s="1784"/>
    </row>
    <row r="538" spans="1:6" ht="15" customHeight="1">
      <c r="A538" s="1789"/>
      <c r="B538" s="1816" t="s">
        <v>1536</v>
      </c>
      <c r="C538" s="1815">
        <v>22400</v>
      </c>
      <c r="D538" s="1815">
        <v>10800</v>
      </c>
      <c r="E538" s="1815">
        <v>33200</v>
      </c>
      <c r="F538" s="1784"/>
    </row>
    <row r="539" spans="1:6" ht="15" customHeight="1">
      <c r="A539" s="1789"/>
      <c r="B539" s="1816" t="s">
        <v>1535</v>
      </c>
      <c r="C539" s="1815">
        <v>37300</v>
      </c>
      <c r="D539" s="1815">
        <v>15000</v>
      </c>
      <c r="E539" s="1815">
        <v>52300</v>
      </c>
      <c r="F539" s="1784"/>
    </row>
    <row r="540" spans="1:6" ht="15" customHeight="1">
      <c r="A540" s="1789"/>
      <c r="B540" s="1816" t="s">
        <v>1534</v>
      </c>
      <c r="C540" s="1815">
        <v>31100</v>
      </c>
      <c r="D540" s="1815">
        <v>12200</v>
      </c>
      <c r="E540" s="1815">
        <v>43300</v>
      </c>
      <c r="F540" s="1784"/>
    </row>
    <row r="541" spans="1:6" ht="15" customHeight="1">
      <c r="A541" s="1789"/>
      <c r="B541" s="1816" t="s">
        <v>1533</v>
      </c>
      <c r="C541" s="1815">
        <v>24400</v>
      </c>
      <c r="D541" s="1815">
        <v>9200</v>
      </c>
      <c r="E541" s="1815">
        <v>33500</v>
      </c>
      <c r="F541" s="1784"/>
    </row>
    <row r="542" spans="1:6" ht="15" customHeight="1">
      <c r="A542" s="1789"/>
      <c r="B542" s="1816" t="s">
        <v>1532</v>
      </c>
      <c r="C542" s="1815">
        <v>18700</v>
      </c>
      <c r="D542" s="1815">
        <v>6200</v>
      </c>
      <c r="E542" s="1815">
        <v>25000</v>
      </c>
      <c r="F542" s="1784"/>
    </row>
    <row r="543" spans="1:6" ht="15" customHeight="1">
      <c r="A543" s="1789"/>
      <c r="B543" s="1816" t="s">
        <v>1531</v>
      </c>
      <c r="C543" s="1815">
        <v>12900</v>
      </c>
      <c r="D543" s="1815">
        <v>4100</v>
      </c>
      <c r="E543" s="1815">
        <v>17000</v>
      </c>
      <c r="F543" s="1784"/>
    </row>
    <row r="544" spans="1:6" ht="15" customHeight="1">
      <c r="A544" s="1789"/>
      <c r="B544" s="1816" t="s">
        <v>1530</v>
      </c>
      <c r="C544" s="1815">
        <v>9400</v>
      </c>
      <c r="D544" s="1815">
        <v>2600</v>
      </c>
      <c r="E544" s="1815">
        <v>12000</v>
      </c>
      <c r="F544" s="1784"/>
    </row>
    <row r="545" spans="1:6" ht="15" customHeight="1">
      <c r="A545" s="1789"/>
      <c r="B545" s="1816" t="s">
        <v>1529</v>
      </c>
      <c r="C545" s="1815">
        <v>5300</v>
      </c>
      <c r="D545" s="1815">
        <v>1400</v>
      </c>
      <c r="E545" s="1815">
        <v>6800</v>
      </c>
      <c r="F545" s="1784"/>
    </row>
    <row r="546" spans="1:6" ht="15" customHeight="1">
      <c r="A546" s="1789"/>
      <c r="B546" s="1816" t="s">
        <v>1528</v>
      </c>
      <c r="C546" s="1815">
        <v>2000</v>
      </c>
      <c r="D546" s="1815">
        <v>600</v>
      </c>
      <c r="E546" s="1815">
        <v>2600</v>
      </c>
      <c r="F546" s="1784"/>
    </row>
    <row r="547" spans="1:6" ht="15" customHeight="1">
      <c r="A547" s="1789"/>
      <c r="B547" s="1816" t="s">
        <v>1527</v>
      </c>
      <c r="C547" s="1815">
        <v>700</v>
      </c>
      <c r="D547" s="1815">
        <v>300</v>
      </c>
      <c r="E547" s="1815">
        <v>1000</v>
      </c>
      <c r="F547" s="1784"/>
    </row>
    <row r="548" spans="1:6" ht="15" customHeight="1">
      <c r="A548" s="1789"/>
      <c r="B548" s="1816" t="s">
        <v>1526</v>
      </c>
      <c r="C548" s="1815">
        <v>300</v>
      </c>
      <c r="D548" s="1815">
        <v>200</v>
      </c>
      <c r="E548" s="1815">
        <v>500</v>
      </c>
      <c r="F548" s="1784"/>
    </row>
    <row r="549" spans="1:6" ht="15" customHeight="1">
      <c r="A549" s="1789"/>
      <c r="B549" s="1816" t="s">
        <v>1525</v>
      </c>
      <c r="C549" s="1815">
        <v>100</v>
      </c>
      <c r="D549" s="1815">
        <v>100</v>
      </c>
      <c r="E549" s="1815">
        <v>200</v>
      </c>
      <c r="F549" s="1784"/>
    </row>
    <row r="550" spans="1:6" ht="15" customHeight="1">
      <c r="A550" s="1789"/>
      <c r="B550" s="1816" t="s">
        <v>1524</v>
      </c>
      <c r="C550" s="1815">
        <v>100</v>
      </c>
      <c r="D550" s="1815">
        <v>100</v>
      </c>
      <c r="E550" s="1815">
        <v>200</v>
      </c>
      <c r="F550" s="1784"/>
    </row>
    <row r="551" spans="1:6" ht="15" customHeight="1">
      <c r="B551" s="1768" t="s">
        <v>1503</v>
      </c>
      <c r="C551" s="1814"/>
      <c r="D551" s="1814"/>
      <c r="E551" s="1814"/>
      <c r="F551" s="1784"/>
    </row>
    <row r="552" spans="1:6" ht="15" customHeight="1">
      <c r="B552" s="1813" t="s">
        <v>1523</v>
      </c>
      <c r="C552" s="1814"/>
      <c r="D552" s="1814"/>
      <c r="E552" s="1814"/>
      <c r="F552" s="1784"/>
    </row>
    <row r="553" spans="1:6" ht="15" customHeight="1">
      <c r="B553" s="2463" t="s">
        <v>1547</v>
      </c>
      <c r="C553" s="2463"/>
      <c r="D553" s="2463"/>
      <c r="E553" s="2463"/>
      <c r="F553" s="1784"/>
    </row>
    <row r="554" spans="1:6" ht="15" customHeight="1">
      <c r="B554" s="1781" t="s">
        <v>1541</v>
      </c>
      <c r="C554" s="1791" t="s">
        <v>1499</v>
      </c>
      <c r="D554" s="1791" t="s">
        <v>1498</v>
      </c>
      <c r="E554" s="1791" t="s">
        <v>8</v>
      </c>
      <c r="F554" s="1784"/>
    </row>
    <row r="555" spans="1:6" ht="15" customHeight="1">
      <c r="B555" s="1818" t="s">
        <v>8</v>
      </c>
      <c r="C555" s="1817">
        <v>135300</v>
      </c>
      <c r="D555" s="1817">
        <v>60000</v>
      </c>
      <c r="E555" s="1817">
        <v>195400</v>
      </c>
      <c r="F555" s="1784"/>
    </row>
    <row r="556" spans="1:6" ht="15" customHeight="1">
      <c r="A556" s="1789"/>
      <c r="B556" s="1816" t="s">
        <v>1540</v>
      </c>
      <c r="C556" s="1815">
        <v>7600</v>
      </c>
      <c r="D556" s="1815">
        <v>7200</v>
      </c>
      <c r="E556" s="1815">
        <v>14800</v>
      </c>
      <c r="F556" s="1784"/>
    </row>
    <row r="557" spans="1:6" ht="15" customHeight="1">
      <c r="A557" s="1789"/>
      <c r="B557" s="1816" t="s">
        <v>1539</v>
      </c>
      <c r="C557" s="1815">
        <v>6800</v>
      </c>
      <c r="D557" s="1815">
        <v>6200</v>
      </c>
      <c r="E557" s="1815">
        <v>13000</v>
      </c>
      <c r="F557" s="1784"/>
    </row>
    <row r="558" spans="1:6" ht="15" customHeight="1">
      <c r="A558" s="1789"/>
      <c r="B558" s="1816" t="s">
        <v>1538</v>
      </c>
      <c r="C558" s="1815">
        <v>5900</v>
      </c>
      <c r="D558" s="1815">
        <v>5500</v>
      </c>
      <c r="E558" s="1815">
        <v>11400</v>
      </c>
      <c r="F558" s="1784"/>
    </row>
    <row r="559" spans="1:6" ht="15" customHeight="1">
      <c r="A559" s="1789"/>
      <c r="B559" s="1816" t="s">
        <v>1537</v>
      </c>
      <c r="C559" s="1815">
        <v>6500</v>
      </c>
      <c r="D559" s="1815">
        <v>6100</v>
      </c>
      <c r="E559" s="1815">
        <v>12600</v>
      </c>
      <c r="F559" s="1784"/>
    </row>
    <row r="560" spans="1:6" ht="15" customHeight="1">
      <c r="A560" s="1789"/>
      <c r="B560" s="1816" t="s">
        <v>1536</v>
      </c>
      <c r="C560" s="1815">
        <v>17700</v>
      </c>
      <c r="D560" s="1815">
        <v>8700</v>
      </c>
      <c r="E560" s="1815">
        <v>26400</v>
      </c>
      <c r="F560" s="1784"/>
    </row>
    <row r="561" spans="1:6" ht="15" customHeight="1">
      <c r="A561" s="1789"/>
      <c r="B561" s="1816" t="s">
        <v>1535</v>
      </c>
      <c r="C561" s="1815">
        <v>25300</v>
      </c>
      <c r="D561" s="1815">
        <v>8700</v>
      </c>
      <c r="E561" s="1815">
        <v>34100</v>
      </c>
      <c r="F561" s="1784"/>
    </row>
    <row r="562" spans="1:6" ht="15" customHeight="1">
      <c r="A562" s="1789"/>
      <c r="B562" s="1816" t="s">
        <v>1534</v>
      </c>
      <c r="C562" s="1815">
        <v>21000</v>
      </c>
      <c r="D562" s="1815">
        <v>5900</v>
      </c>
      <c r="E562" s="1815">
        <v>26900</v>
      </c>
      <c r="F562" s="1784"/>
    </row>
    <row r="563" spans="1:6" ht="15" customHeight="1">
      <c r="A563" s="1789"/>
      <c r="B563" s="1816" t="s">
        <v>1533</v>
      </c>
      <c r="C563" s="1815">
        <v>16000</v>
      </c>
      <c r="D563" s="1815">
        <v>3600</v>
      </c>
      <c r="E563" s="1815">
        <v>19600</v>
      </c>
      <c r="F563" s="1784"/>
    </row>
    <row r="564" spans="1:6" ht="15" customHeight="1">
      <c r="A564" s="1789"/>
      <c r="B564" s="1816" t="s">
        <v>1532</v>
      </c>
      <c r="C564" s="1815">
        <v>12000</v>
      </c>
      <c r="D564" s="1815">
        <v>2500</v>
      </c>
      <c r="E564" s="1815">
        <v>14500</v>
      </c>
      <c r="F564" s="1784"/>
    </row>
    <row r="565" spans="1:6" ht="15" customHeight="1">
      <c r="A565" s="1789"/>
      <c r="B565" s="1816" t="s">
        <v>1531</v>
      </c>
      <c r="C565" s="1815">
        <v>7100</v>
      </c>
      <c r="D565" s="1815">
        <v>1800</v>
      </c>
      <c r="E565" s="1815">
        <v>8900</v>
      </c>
      <c r="F565" s="1784"/>
    </row>
    <row r="566" spans="1:6" ht="15" customHeight="1">
      <c r="A566" s="1789"/>
      <c r="B566" s="1816" t="s">
        <v>1530</v>
      </c>
      <c r="C566" s="1815">
        <v>4400</v>
      </c>
      <c r="D566" s="1815">
        <v>1400</v>
      </c>
      <c r="E566" s="1815">
        <v>5800</v>
      </c>
      <c r="F566" s="1784"/>
    </row>
    <row r="567" spans="1:6" ht="15" customHeight="1">
      <c r="A567" s="1789"/>
      <c r="B567" s="1816" t="s">
        <v>1529</v>
      </c>
      <c r="C567" s="1815">
        <v>2500</v>
      </c>
      <c r="D567" s="1815">
        <v>900</v>
      </c>
      <c r="E567" s="1815">
        <v>3300</v>
      </c>
      <c r="F567" s="1784"/>
    </row>
    <row r="568" spans="1:6" ht="15" customHeight="1">
      <c r="A568" s="1789"/>
      <c r="B568" s="1816" t="s">
        <v>1528</v>
      </c>
      <c r="C568" s="1815">
        <v>1100</v>
      </c>
      <c r="D568" s="1815">
        <v>500</v>
      </c>
      <c r="E568" s="1815">
        <v>1600</v>
      </c>
      <c r="F568" s="1784"/>
    </row>
    <row r="569" spans="1:6" ht="15" customHeight="1">
      <c r="A569" s="1789"/>
      <c r="B569" s="1816" t="s">
        <v>1527</v>
      </c>
      <c r="C569" s="1815">
        <v>500</v>
      </c>
      <c r="D569" s="1815">
        <v>300</v>
      </c>
      <c r="E569" s="1815">
        <v>900</v>
      </c>
      <c r="F569" s="1784"/>
    </row>
    <row r="570" spans="1:6" ht="15" customHeight="1">
      <c r="A570" s="1789"/>
      <c r="B570" s="1816" t="s">
        <v>1526</v>
      </c>
      <c r="C570" s="1815">
        <v>400</v>
      </c>
      <c r="D570" s="1815">
        <v>300</v>
      </c>
      <c r="E570" s="1815">
        <v>600</v>
      </c>
      <c r="F570" s="1784"/>
    </row>
    <row r="571" spans="1:6" ht="15" customHeight="1">
      <c r="A571" s="1789"/>
      <c r="B571" s="1816" t="s">
        <v>1525</v>
      </c>
      <c r="C571" s="1815">
        <v>200</v>
      </c>
      <c r="D571" s="1815">
        <v>200</v>
      </c>
      <c r="E571" s="1815">
        <v>300</v>
      </c>
      <c r="F571" s="1784"/>
    </row>
    <row r="572" spans="1:6" ht="15" customHeight="1">
      <c r="A572" s="1789"/>
      <c r="B572" s="1816" t="s">
        <v>1524</v>
      </c>
      <c r="C572" s="1815">
        <v>300</v>
      </c>
      <c r="D572" s="1815">
        <v>300</v>
      </c>
      <c r="E572" s="1815">
        <v>500</v>
      </c>
      <c r="F572" s="1784"/>
    </row>
    <row r="573" spans="1:6" ht="15" customHeight="1">
      <c r="B573" s="1768" t="s">
        <v>1503</v>
      </c>
      <c r="C573" s="1814"/>
      <c r="D573" s="1814"/>
      <c r="E573" s="1814"/>
      <c r="F573" s="1784"/>
    </row>
    <row r="574" spans="1:6" ht="15" customHeight="1">
      <c r="B574" s="1813" t="s">
        <v>1523</v>
      </c>
      <c r="C574" s="1814"/>
      <c r="D574" s="1814"/>
      <c r="E574" s="1814"/>
      <c r="F574" s="1784"/>
    </row>
    <row r="575" spans="1:6" ht="15" customHeight="1">
      <c r="B575" s="2463" t="s">
        <v>1546</v>
      </c>
      <c r="C575" s="2463"/>
      <c r="D575" s="2463"/>
      <c r="E575" s="2463"/>
      <c r="F575" s="1784"/>
    </row>
    <row r="576" spans="1:6" ht="15" customHeight="1">
      <c r="B576" s="1781" t="s">
        <v>1541</v>
      </c>
      <c r="C576" s="1791" t="s">
        <v>1499</v>
      </c>
      <c r="D576" s="1791" t="s">
        <v>1498</v>
      </c>
      <c r="E576" s="1791" t="s">
        <v>8</v>
      </c>
      <c r="F576" s="1784"/>
    </row>
    <row r="577" spans="1:6" ht="15" customHeight="1">
      <c r="B577" s="1818" t="s">
        <v>8</v>
      </c>
      <c r="C577" s="1817">
        <v>38200</v>
      </c>
      <c r="D577" s="1817">
        <v>36500</v>
      </c>
      <c r="E577" s="1817">
        <v>74700</v>
      </c>
      <c r="F577" s="1784"/>
    </row>
    <row r="578" spans="1:6" ht="15" customHeight="1">
      <c r="A578" s="1789"/>
      <c r="B578" s="1816" t="s">
        <v>1540</v>
      </c>
      <c r="C578" s="1815">
        <v>5900</v>
      </c>
      <c r="D578" s="1815">
        <v>5500</v>
      </c>
      <c r="E578" s="1815">
        <v>11400</v>
      </c>
      <c r="F578" s="1784"/>
    </row>
    <row r="579" spans="1:6" ht="15" customHeight="1">
      <c r="A579" s="1789"/>
      <c r="B579" s="1816" t="s">
        <v>1539</v>
      </c>
      <c r="C579" s="1815">
        <v>5200</v>
      </c>
      <c r="D579" s="1815">
        <v>4800</v>
      </c>
      <c r="E579" s="1815">
        <v>10000</v>
      </c>
      <c r="F579" s="1784"/>
    </row>
    <row r="580" spans="1:6" ht="15" customHeight="1">
      <c r="A580" s="1789"/>
      <c r="B580" s="1816" t="s">
        <v>1538</v>
      </c>
      <c r="C580" s="1815">
        <v>4500</v>
      </c>
      <c r="D580" s="1815">
        <v>4200</v>
      </c>
      <c r="E580" s="1815">
        <v>8700</v>
      </c>
      <c r="F580" s="1784"/>
    </row>
    <row r="581" spans="1:6" ht="15" customHeight="1">
      <c r="A581" s="1789"/>
      <c r="B581" s="1816" t="s">
        <v>1537</v>
      </c>
      <c r="C581" s="1815">
        <v>4300</v>
      </c>
      <c r="D581" s="1815">
        <v>4200</v>
      </c>
      <c r="E581" s="1815">
        <v>8600</v>
      </c>
      <c r="F581" s="1784"/>
    </row>
    <row r="582" spans="1:6" ht="15" customHeight="1">
      <c r="A582" s="1789"/>
      <c r="B582" s="1816" t="s">
        <v>1536</v>
      </c>
      <c r="C582" s="1815">
        <v>4200</v>
      </c>
      <c r="D582" s="1815">
        <v>4000</v>
      </c>
      <c r="E582" s="1815">
        <v>8200</v>
      </c>
      <c r="F582" s="1784"/>
    </row>
    <row r="583" spans="1:6" ht="15" customHeight="1">
      <c r="A583" s="1789"/>
      <c r="B583" s="1816" t="s">
        <v>1535</v>
      </c>
      <c r="C583" s="1815">
        <v>3900</v>
      </c>
      <c r="D583" s="1815">
        <v>3900</v>
      </c>
      <c r="E583" s="1815">
        <v>7800</v>
      </c>
      <c r="F583" s="1784"/>
    </row>
    <row r="584" spans="1:6" ht="15" customHeight="1">
      <c r="A584" s="1789"/>
      <c r="B584" s="1816" t="s">
        <v>1534</v>
      </c>
      <c r="C584" s="1815">
        <v>3100</v>
      </c>
      <c r="D584" s="1815">
        <v>2800</v>
      </c>
      <c r="E584" s="1815">
        <v>5800</v>
      </c>
      <c r="F584" s="1784"/>
    </row>
    <row r="585" spans="1:6" ht="15" customHeight="1">
      <c r="A585" s="1789"/>
      <c r="B585" s="1816" t="s">
        <v>1533</v>
      </c>
      <c r="C585" s="1815">
        <v>1800</v>
      </c>
      <c r="D585" s="1815">
        <v>1800</v>
      </c>
      <c r="E585" s="1815">
        <v>3500</v>
      </c>
      <c r="F585" s="1784"/>
    </row>
    <row r="586" spans="1:6" ht="15" customHeight="1">
      <c r="A586" s="1789"/>
      <c r="B586" s="1816" t="s">
        <v>1532</v>
      </c>
      <c r="C586" s="1815">
        <v>1200</v>
      </c>
      <c r="D586" s="1815">
        <v>1300</v>
      </c>
      <c r="E586" s="1815">
        <v>2600</v>
      </c>
      <c r="F586" s="1784"/>
    </row>
    <row r="587" spans="1:6" ht="15" customHeight="1">
      <c r="A587" s="1789"/>
      <c r="B587" s="1816" t="s">
        <v>1531</v>
      </c>
      <c r="C587" s="1815">
        <v>1000</v>
      </c>
      <c r="D587" s="1815">
        <v>1100</v>
      </c>
      <c r="E587" s="1815">
        <v>2100</v>
      </c>
      <c r="F587" s="1784"/>
    </row>
    <row r="588" spans="1:6" ht="15" customHeight="1">
      <c r="A588" s="1789"/>
      <c r="B588" s="1816" t="s">
        <v>1530</v>
      </c>
      <c r="C588" s="1815">
        <v>800</v>
      </c>
      <c r="D588" s="1815">
        <v>1000</v>
      </c>
      <c r="E588" s="1815">
        <v>1800</v>
      </c>
      <c r="F588" s="1784"/>
    </row>
    <row r="589" spans="1:6" ht="15" customHeight="1">
      <c r="A589" s="1789"/>
      <c r="B589" s="1816" t="s">
        <v>1529</v>
      </c>
      <c r="C589" s="1815">
        <v>700</v>
      </c>
      <c r="D589" s="1815">
        <v>700</v>
      </c>
      <c r="E589" s="1815">
        <v>1400</v>
      </c>
      <c r="F589" s="1784"/>
    </row>
    <row r="590" spans="1:6" ht="15" customHeight="1">
      <c r="A590" s="1789"/>
      <c r="B590" s="1816" t="s">
        <v>1528</v>
      </c>
      <c r="C590" s="1815">
        <v>600</v>
      </c>
      <c r="D590" s="1815">
        <v>400</v>
      </c>
      <c r="E590" s="1815">
        <v>1000</v>
      </c>
      <c r="F590" s="1784"/>
    </row>
    <row r="591" spans="1:6" ht="15" customHeight="1">
      <c r="A591" s="1789"/>
      <c r="B591" s="1816" t="s">
        <v>1527</v>
      </c>
      <c r="C591" s="1815">
        <v>400</v>
      </c>
      <c r="D591" s="1815">
        <v>300</v>
      </c>
      <c r="E591" s="1815">
        <v>700</v>
      </c>
      <c r="F591" s="1784"/>
    </row>
    <row r="592" spans="1:6" ht="15" customHeight="1">
      <c r="A592" s="1789"/>
      <c r="B592" s="1816" t="s">
        <v>1526</v>
      </c>
      <c r="C592" s="1815">
        <v>300</v>
      </c>
      <c r="D592" s="1815">
        <v>200</v>
      </c>
      <c r="E592" s="1815">
        <v>500</v>
      </c>
      <c r="F592" s="1784"/>
    </row>
    <row r="593" spans="1:6" ht="15" customHeight="1">
      <c r="A593" s="1789"/>
      <c r="B593" s="1816" t="s">
        <v>1525</v>
      </c>
      <c r="C593" s="1815">
        <v>100</v>
      </c>
      <c r="D593" s="1815">
        <v>100</v>
      </c>
      <c r="E593" s="1815">
        <v>300</v>
      </c>
      <c r="F593" s="1784"/>
    </row>
    <row r="594" spans="1:6" ht="15" customHeight="1">
      <c r="A594" s="1789"/>
      <c r="B594" s="1816" t="s">
        <v>1524</v>
      </c>
      <c r="C594" s="1815">
        <v>200</v>
      </c>
      <c r="D594" s="1815">
        <v>200</v>
      </c>
      <c r="E594" s="1815">
        <v>400</v>
      </c>
      <c r="F594" s="1784"/>
    </row>
    <row r="595" spans="1:6" ht="15" customHeight="1">
      <c r="B595" s="1768" t="s">
        <v>1503</v>
      </c>
      <c r="C595" s="1814"/>
      <c r="D595" s="1814"/>
      <c r="E595" s="1814"/>
      <c r="F595" s="1784"/>
    </row>
    <row r="596" spans="1:6" ht="15" customHeight="1">
      <c r="B596" s="1813" t="s">
        <v>1523</v>
      </c>
      <c r="C596" s="1814"/>
      <c r="D596" s="1814"/>
      <c r="E596" s="1814"/>
      <c r="F596" s="1784"/>
    </row>
    <row r="597" spans="1:6" ht="15" customHeight="1">
      <c r="B597" s="2463" t="s">
        <v>1545</v>
      </c>
      <c r="C597" s="2463"/>
      <c r="D597" s="2463"/>
      <c r="E597" s="2463"/>
      <c r="F597" s="1784"/>
    </row>
    <row r="598" spans="1:6" ht="15" customHeight="1">
      <c r="B598" s="2463"/>
      <c r="C598" s="2463"/>
      <c r="D598" s="2463"/>
      <c r="E598" s="2463"/>
      <c r="F598" s="1784"/>
    </row>
    <row r="599" spans="1:6" ht="15" customHeight="1">
      <c r="B599" s="1781" t="s">
        <v>1541</v>
      </c>
      <c r="C599" s="1791" t="s">
        <v>1499</v>
      </c>
      <c r="D599" s="1791" t="s">
        <v>1498</v>
      </c>
      <c r="E599" s="1791" t="s">
        <v>8</v>
      </c>
      <c r="F599" s="1784"/>
    </row>
    <row r="600" spans="1:6" ht="15" customHeight="1">
      <c r="B600" s="1818" t="s">
        <v>8</v>
      </c>
      <c r="C600" s="1817">
        <v>97100</v>
      </c>
      <c r="D600" s="1817">
        <v>23600</v>
      </c>
      <c r="E600" s="1817">
        <v>120700</v>
      </c>
      <c r="F600" s="1784"/>
    </row>
    <row r="601" spans="1:6" ht="15" customHeight="1">
      <c r="A601" s="1789"/>
      <c r="B601" s="1816" t="s">
        <v>1540</v>
      </c>
      <c r="C601" s="1815">
        <v>1800</v>
      </c>
      <c r="D601" s="1815">
        <v>1600</v>
      </c>
      <c r="E601" s="1815">
        <v>3400</v>
      </c>
      <c r="F601" s="1784"/>
    </row>
    <row r="602" spans="1:6" ht="15" customHeight="1">
      <c r="A602" s="1789"/>
      <c r="B602" s="1816" t="s">
        <v>1539</v>
      </c>
      <c r="C602" s="1815">
        <v>1600</v>
      </c>
      <c r="D602" s="1815">
        <v>1500</v>
      </c>
      <c r="E602" s="1815">
        <v>3000</v>
      </c>
      <c r="F602" s="1784"/>
    </row>
    <row r="603" spans="1:6" ht="15" customHeight="1">
      <c r="A603" s="1789"/>
      <c r="B603" s="1816" t="s">
        <v>1538</v>
      </c>
      <c r="C603" s="1815">
        <v>1400</v>
      </c>
      <c r="D603" s="1815">
        <v>1300</v>
      </c>
      <c r="E603" s="1815">
        <v>2700</v>
      </c>
      <c r="F603" s="1784"/>
    </row>
    <row r="604" spans="1:6" ht="15" customHeight="1">
      <c r="A604" s="1789"/>
      <c r="B604" s="1816" t="s">
        <v>1537</v>
      </c>
      <c r="C604" s="1815">
        <v>2200</v>
      </c>
      <c r="D604" s="1815">
        <v>1900</v>
      </c>
      <c r="E604" s="1815">
        <v>4000</v>
      </c>
      <c r="F604" s="1784"/>
    </row>
    <row r="605" spans="1:6" ht="15" customHeight="1">
      <c r="A605" s="1789"/>
      <c r="B605" s="1816" t="s">
        <v>1536</v>
      </c>
      <c r="C605" s="1815">
        <v>13500</v>
      </c>
      <c r="D605" s="1815">
        <v>4700</v>
      </c>
      <c r="E605" s="1815">
        <v>18200</v>
      </c>
      <c r="F605" s="1784"/>
    </row>
    <row r="606" spans="1:6" ht="15" customHeight="1">
      <c r="A606" s="1789"/>
      <c r="B606" s="1816" t="s">
        <v>1535</v>
      </c>
      <c r="C606" s="1815">
        <v>21500</v>
      </c>
      <c r="D606" s="1815">
        <v>4800</v>
      </c>
      <c r="E606" s="1815">
        <v>26300</v>
      </c>
      <c r="F606" s="1784"/>
    </row>
    <row r="607" spans="1:6" ht="15" customHeight="1">
      <c r="A607" s="1789"/>
      <c r="B607" s="1816" t="s">
        <v>1534</v>
      </c>
      <c r="C607" s="1815">
        <v>18000</v>
      </c>
      <c r="D607" s="1815">
        <v>3100</v>
      </c>
      <c r="E607" s="1815">
        <v>21100</v>
      </c>
      <c r="F607" s="1784"/>
    </row>
    <row r="608" spans="1:6" ht="15" customHeight="1">
      <c r="A608" s="1789"/>
      <c r="B608" s="1816" t="s">
        <v>1533</v>
      </c>
      <c r="C608" s="1815">
        <v>14200</v>
      </c>
      <c r="D608" s="1815">
        <v>1800</v>
      </c>
      <c r="E608" s="1815">
        <v>16100</v>
      </c>
      <c r="F608" s="1784"/>
    </row>
    <row r="609" spans="1:6" ht="15" customHeight="1">
      <c r="A609" s="1789"/>
      <c r="B609" s="1816" t="s">
        <v>1532</v>
      </c>
      <c r="C609" s="1815">
        <v>10800</v>
      </c>
      <c r="D609" s="1815">
        <v>1100</v>
      </c>
      <c r="E609" s="1815">
        <v>12000</v>
      </c>
      <c r="F609" s="1784"/>
    </row>
    <row r="610" spans="1:6" ht="15" customHeight="1">
      <c r="A610" s="1789"/>
      <c r="B610" s="1816" t="s">
        <v>1531</v>
      </c>
      <c r="C610" s="1815">
        <v>6200</v>
      </c>
      <c r="D610" s="1815">
        <v>600</v>
      </c>
      <c r="E610" s="1815">
        <v>6800</v>
      </c>
      <c r="F610" s="1784"/>
    </row>
    <row r="611" spans="1:6" ht="15" customHeight="1">
      <c r="A611" s="1789"/>
      <c r="B611" s="1816" t="s">
        <v>1530</v>
      </c>
      <c r="C611" s="1815">
        <v>3600</v>
      </c>
      <c r="D611" s="1815">
        <v>400</v>
      </c>
      <c r="E611" s="1815">
        <v>4000</v>
      </c>
      <c r="F611" s="1784"/>
    </row>
    <row r="612" spans="1:6" ht="15" customHeight="1">
      <c r="A612" s="1789"/>
      <c r="B612" s="1816" t="s">
        <v>1529</v>
      </c>
      <c r="C612" s="1815">
        <v>1700</v>
      </c>
      <c r="D612" s="1815">
        <v>200</v>
      </c>
      <c r="E612" s="1815">
        <v>1900</v>
      </c>
      <c r="F612" s="1784"/>
    </row>
    <row r="613" spans="1:6" ht="15" customHeight="1">
      <c r="A613" s="1789"/>
      <c r="B613" s="1816" t="s">
        <v>1528</v>
      </c>
      <c r="C613" s="1815">
        <v>500</v>
      </c>
      <c r="D613" s="1815">
        <v>100</v>
      </c>
      <c r="E613" s="1815">
        <v>600</v>
      </c>
      <c r="F613" s="1784"/>
    </row>
    <row r="614" spans="1:6" ht="15" customHeight="1">
      <c r="A614" s="1789"/>
      <c r="B614" s="1816" t="s">
        <v>1527</v>
      </c>
      <c r="C614" s="1815">
        <v>100</v>
      </c>
      <c r="D614" s="1815">
        <v>100</v>
      </c>
      <c r="E614" s="1815">
        <v>200</v>
      </c>
      <c r="F614" s="1784"/>
    </row>
    <row r="615" spans="1:6" ht="15" customHeight="1">
      <c r="A615" s="1789"/>
      <c r="B615" s="1816" t="s">
        <v>1526</v>
      </c>
      <c r="C615" s="1815">
        <v>100</v>
      </c>
      <c r="D615" s="1815">
        <v>100</v>
      </c>
      <c r="E615" s="1815">
        <v>100</v>
      </c>
      <c r="F615" s="1784"/>
    </row>
    <row r="616" spans="1:6" ht="15" customHeight="1">
      <c r="A616" s="1789"/>
      <c r="B616" s="1816" t="s">
        <v>1525</v>
      </c>
      <c r="C616" s="1815">
        <v>0</v>
      </c>
      <c r="D616" s="1815">
        <v>0</v>
      </c>
      <c r="E616" s="1815">
        <v>100</v>
      </c>
      <c r="F616" s="1784"/>
    </row>
    <row r="617" spans="1:6" ht="15" customHeight="1">
      <c r="A617" s="1789"/>
      <c r="B617" s="1816" t="s">
        <v>1524</v>
      </c>
      <c r="C617" s="1815">
        <v>0</v>
      </c>
      <c r="D617" s="1815">
        <v>100</v>
      </c>
      <c r="E617" s="1815">
        <v>100</v>
      </c>
      <c r="F617" s="1784"/>
    </row>
    <row r="618" spans="1:6" ht="15" customHeight="1">
      <c r="B618" s="1768" t="s">
        <v>1503</v>
      </c>
      <c r="C618" s="1814"/>
      <c r="D618" s="1814"/>
      <c r="E618" s="1814"/>
      <c r="F618" s="1784"/>
    </row>
    <row r="619" spans="1:6" ht="15" customHeight="1">
      <c r="B619" s="1813" t="s">
        <v>1523</v>
      </c>
      <c r="C619" s="1814"/>
      <c r="D619" s="1814"/>
      <c r="E619" s="1814"/>
      <c r="F619" s="1784"/>
    </row>
    <row r="620" spans="1:6" ht="15" customHeight="1">
      <c r="B620" s="2463" t="s">
        <v>1544</v>
      </c>
      <c r="C620" s="2463"/>
      <c r="D620" s="2463"/>
      <c r="E620" s="2463"/>
      <c r="F620" s="1784"/>
    </row>
    <row r="621" spans="1:6" ht="15" customHeight="1">
      <c r="B621" s="1781" t="s">
        <v>1541</v>
      </c>
      <c r="C621" s="1791" t="s">
        <v>1499</v>
      </c>
      <c r="D621" s="1791" t="s">
        <v>1498</v>
      </c>
      <c r="E621" s="1791" t="s">
        <v>8</v>
      </c>
      <c r="F621" s="1784"/>
    </row>
    <row r="622" spans="1:6" ht="15" customHeight="1">
      <c r="B622" s="1818" t="s">
        <v>8</v>
      </c>
      <c r="C622" s="1817">
        <v>200300</v>
      </c>
      <c r="D622" s="1817">
        <v>25400</v>
      </c>
      <c r="E622" s="1817">
        <v>225700</v>
      </c>
      <c r="F622" s="1784"/>
    </row>
    <row r="623" spans="1:6" ht="15" customHeight="1">
      <c r="A623" s="1789"/>
      <c r="B623" s="1816" t="s">
        <v>1540</v>
      </c>
      <c r="C623" s="1815">
        <v>3300</v>
      </c>
      <c r="D623" s="1815">
        <v>3100</v>
      </c>
      <c r="E623" s="1815">
        <v>6400</v>
      </c>
      <c r="F623" s="1784"/>
    </row>
    <row r="624" spans="1:6" ht="15" customHeight="1">
      <c r="A624" s="1789"/>
      <c r="B624" s="1816" t="s">
        <v>1539</v>
      </c>
      <c r="C624" s="1815">
        <v>3100</v>
      </c>
      <c r="D624" s="1815">
        <v>3000</v>
      </c>
      <c r="E624" s="1815">
        <v>6100</v>
      </c>
      <c r="F624" s="1784"/>
    </row>
    <row r="625" spans="1:6" ht="15" customHeight="1">
      <c r="A625" s="1789"/>
      <c r="B625" s="1816" t="s">
        <v>1538</v>
      </c>
      <c r="C625" s="1815">
        <v>2500</v>
      </c>
      <c r="D625" s="1815">
        <v>2500</v>
      </c>
      <c r="E625" s="1815">
        <v>5000</v>
      </c>
      <c r="F625" s="1784"/>
    </row>
    <row r="626" spans="1:6" ht="15" customHeight="1">
      <c r="A626" s="1789"/>
      <c r="B626" s="1816" t="s">
        <v>1537</v>
      </c>
      <c r="C626" s="1815">
        <v>3600</v>
      </c>
      <c r="D626" s="1815">
        <v>2200</v>
      </c>
      <c r="E626" s="1815">
        <v>5900</v>
      </c>
      <c r="F626" s="1784"/>
    </row>
    <row r="627" spans="1:6" ht="15" customHeight="1">
      <c r="A627" s="1789"/>
      <c r="B627" s="1816" t="s">
        <v>1536</v>
      </c>
      <c r="C627" s="1815">
        <v>24400</v>
      </c>
      <c r="D627" s="1815">
        <v>2800</v>
      </c>
      <c r="E627" s="1815">
        <v>27100</v>
      </c>
      <c r="F627" s="1784"/>
    </row>
    <row r="628" spans="1:6" ht="15" customHeight="1">
      <c r="A628" s="1789"/>
      <c r="B628" s="1816" t="s">
        <v>1535</v>
      </c>
      <c r="C628" s="1815">
        <v>45900</v>
      </c>
      <c r="D628" s="1815">
        <v>3200</v>
      </c>
      <c r="E628" s="1815">
        <v>49200</v>
      </c>
      <c r="F628" s="1784"/>
    </row>
    <row r="629" spans="1:6" ht="15" customHeight="1">
      <c r="A629" s="1789"/>
      <c r="B629" s="1816" t="s">
        <v>1534</v>
      </c>
      <c r="C629" s="1815">
        <v>38000</v>
      </c>
      <c r="D629" s="1815">
        <v>2700</v>
      </c>
      <c r="E629" s="1815">
        <v>40700</v>
      </c>
      <c r="F629" s="1784"/>
    </row>
    <row r="630" spans="1:6" ht="15" customHeight="1">
      <c r="A630" s="1789"/>
      <c r="B630" s="1816" t="s">
        <v>1533</v>
      </c>
      <c r="C630" s="1815">
        <v>28900</v>
      </c>
      <c r="D630" s="1815">
        <v>2100</v>
      </c>
      <c r="E630" s="1815">
        <v>30900</v>
      </c>
      <c r="F630" s="1784"/>
    </row>
    <row r="631" spans="1:6" ht="15" customHeight="1">
      <c r="A631" s="1789"/>
      <c r="B631" s="1816" t="s">
        <v>1532</v>
      </c>
      <c r="C631" s="1815">
        <v>21600</v>
      </c>
      <c r="D631" s="1815">
        <v>1400</v>
      </c>
      <c r="E631" s="1815">
        <v>23100</v>
      </c>
      <c r="F631" s="1784"/>
    </row>
    <row r="632" spans="1:6" ht="15" customHeight="1">
      <c r="A632" s="1789"/>
      <c r="B632" s="1816" t="s">
        <v>1531</v>
      </c>
      <c r="C632" s="1815">
        <v>13500</v>
      </c>
      <c r="D632" s="1815">
        <v>900</v>
      </c>
      <c r="E632" s="1815">
        <v>14400</v>
      </c>
      <c r="F632" s="1784"/>
    </row>
    <row r="633" spans="1:6" ht="15" customHeight="1">
      <c r="A633" s="1789"/>
      <c r="B633" s="1816" t="s">
        <v>1530</v>
      </c>
      <c r="C633" s="1815">
        <v>9100</v>
      </c>
      <c r="D633" s="1815">
        <v>600</v>
      </c>
      <c r="E633" s="1815">
        <v>9700</v>
      </c>
      <c r="F633" s="1784"/>
    </row>
    <row r="634" spans="1:6" ht="15" customHeight="1">
      <c r="A634" s="1789"/>
      <c r="B634" s="1816" t="s">
        <v>1529</v>
      </c>
      <c r="C634" s="1815">
        <v>4500</v>
      </c>
      <c r="D634" s="1815">
        <v>400</v>
      </c>
      <c r="E634" s="1815">
        <v>4900</v>
      </c>
      <c r="F634" s="1784"/>
    </row>
    <row r="635" spans="1:6" ht="15" customHeight="1">
      <c r="A635" s="1789"/>
      <c r="B635" s="1816" t="s">
        <v>1528</v>
      </c>
      <c r="C635" s="1815">
        <v>1200</v>
      </c>
      <c r="D635" s="1815">
        <v>200</v>
      </c>
      <c r="E635" s="1815">
        <v>1400</v>
      </c>
      <c r="F635" s="1784"/>
    </row>
    <row r="636" spans="1:6" ht="15" customHeight="1">
      <c r="A636" s="1789"/>
      <c r="B636" s="1816" t="s">
        <v>1527</v>
      </c>
      <c r="C636" s="1815">
        <v>300</v>
      </c>
      <c r="D636" s="1815">
        <v>100</v>
      </c>
      <c r="E636" s="1815">
        <v>400</v>
      </c>
      <c r="F636" s="1784"/>
    </row>
    <row r="637" spans="1:6" ht="15" customHeight="1">
      <c r="A637" s="1789"/>
      <c r="B637" s="1816" t="s">
        <v>1526</v>
      </c>
      <c r="C637" s="1815">
        <v>100</v>
      </c>
      <c r="D637" s="1815">
        <v>100</v>
      </c>
      <c r="E637" s="1815">
        <v>200</v>
      </c>
      <c r="F637" s="1784"/>
    </row>
    <row r="638" spans="1:6" ht="15" customHeight="1">
      <c r="A638" s="1789"/>
      <c r="B638" s="1816" t="s">
        <v>1525</v>
      </c>
      <c r="C638" s="1815">
        <v>100</v>
      </c>
      <c r="D638" s="1815">
        <v>100</v>
      </c>
      <c r="E638" s="1815">
        <v>100</v>
      </c>
      <c r="F638" s="1784"/>
    </row>
    <row r="639" spans="1:6" ht="15" customHeight="1">
      <c r="A639" s="1789"/>
      <c r="B639" s="1816" t="s">
        <v>1524</v>
      </c>
      <c r="C639" s="1815">
        <v>100</v>
      </c>
      <c r="D639" s="1815">
        <v>100</v>
      </c>
      <c r="E639" s="1815">
        <v>200</v>
      </c>
      <c r="F639" s="1784"/>
    </row>
    <row r="640" spans="1:6" ht="15" customHeight="1">
      <c r="B640" s="1768" t="s">
        <v>1503</v>
      </c>
      <c r="C640" s="1814"/>
      <c r="D640" s="1814"/>
      <c r="E640" s="1814"/>
      <c r="F640" s="1784"/>
    </row>
    <row r="641" spans="1:6" ht="15" customHeight="1">
      <c r="B641" s="1813" t="s">
        <v>1523</v>
      </c>
      <c r="C641" s="1814"/>
      <c r="D641" s="1814"/>
      <c r="E641" s="1814"/>
      <c r="F641" s="1784"/>
    </row>
    <row r="642" spans="1:6" ht="15" customHeight="1">
      <c r="B642" s="2471" t="s">
        <v>1543</v>
      </c>
      <c r="C642" s="2471"/>
      <c r="D642" s="2471"/>
      <c r="E642" s="2471"/>
      <c r="F642" s="1784"/>
    </row>
    <row r="643" spans="1:6" ht="15" customHeight="1">
      <c r="B643" s="1781" t="s">
        <v>1541</v>
      </c>
      <c r="C643" s="1791" t="s">
        <v>1499</v>
      </c>
      <c r="D643" s="1791" t="s">
        <v>1498</v>
      </c>
      <c r="E643" s="1791" t="s">
        <v>8</v>
      </c>
      <c r="F643" s="1819"/>
    </row>
    <row r="644" spans="1:6" ht="15" customHeight="1">
      <c r="B644" s="1818" t="s">
        <v>8</v>
      </c>
      <c r="C644" s="1817">
        <v>14300</v>
      </c>
      <c r="D644" s="1817">
        <v>10300</v>
      </c>
      <c r="E644" s="1817">
        <v>24600</v>
      </c>
      <c r="F644" s="1784"/>
    </row>
    <row r="645" spans="1:6" ht="15" customHeight="1">
      <c r="A645" s="1789"/>
      <c r="B645" s="1816" t="s">
        <v>1540</v>
      </c>
      <c r="C645" s="1815">
        <v>1600</v>
      </c>
      <c r="D645" s="1815">
        <v>1500</v>
      </c>
      <c r="E645" s="1815">
        <v>3100</v>
      </c>
      <c r="F645" s="1784"/>
    </row>
    <row r="646" spans="1:6" ht="15" customHeight="1">
      <c r="A646" s="1789"/>
      <c r="B646" s="1816" t="s">
        <v>1539</v>
      </c>
      <c r="C646" s="1815">
        <v>1400</v>
      </c>
      <c r="D646" s="1815">
        <v>1400</v>
      </c>
      <c r="E646" s="1815">
        <v>2800</v>
      </c>
      <c r="F646" s="1784"/>
    </row>
    <row r="647" spans="1:6" ht="15" customHeight="1">
      <c r="A647" s="1789"/>
      <c r="B647" s="1816" t="s">
        <v>1538</v>
      </c>
      <c r="C647" s="1815">
        <v>1200</v>
      </c>
      <c r="D647" s="1815">
        <v>1200</v>
      </c>
      <c r="E647" s="1815">
        <v>2300</v>
      </c>
      <c r="F647" s="1784"/>
    </row>
    <row r="648" spans="1:6" ht="15" customHeight="1">
      <c r="A648" s="1789"/>
      <c r="B648" s="1816" t="s">
        <v>1537</v>
      </c>
      <c r="C648" s="1815">
        <v>1200</v>
      </c>
      <c r="D648" s="1815">
        <v>1100</v>
      </c>
      <c r="E648" s="1815">
        <v>2400</v>
      </c>
      <c r="F648" s="1784"/>
    </row>
    <row r="649" spans="1:6" ht="15" customHeight="1">
      <c r="A649" s="1789"/>
      <c r="B649" s="1816" t="s">
        <v>1536</v>
      </c>
      <c r="C649" s="1815">
        <v>1700</v>
      </c>
      <c r="D649" s="1815">
        <v>1100</v>
      </c>
      <c r="E649" s="1815">
        <v>2800</v>
      </c>
      <c r="F649" s="1784"/>
    </row>
    <row r="650" spans="1:6" ht="15" customHeight="1">
      <c r="A650" s="1789"/>
      <c r="B650" s="1816" t="s">
        <v>1535</v>
      </c>
      <c r="C650" s="1815">
        <v>2100</v>
      </c>
      <c r="D650" s="1815">
        <v>1100</v>
      </c>
      <c r="E650" s="1815">
        <v>3200</v>
      </c>
      <c r="F650" s="1784"/>
    </row>
    <row r="651" spans="1:6" ht="15" customHeight="1">
      <c r="A651" s="1789"/>
      <c r="B651" s="1816" t="s">
        <v>1534</v>
      </c>
      <c r="C651" s="1815">
        <v>1900</v>
      </c>
      <c r="D651" s="1815">
        <v>800</v>
      </c>
      <c r="E651" s="1815">
        <v>2700</v>
      </c>
      <c r="F651" s="1784"/>
    </row>
    <row r="652" spans="1:6" ht="15" customHeight="1">
      <c r="A652" s="1789"/>
      <c r="B652" s="1816" t="s">
        <v>1533</v>
      </c>
      <c r="C652" s="1815">
        <v>1000</v>
      </c>
      <c r="D652" s="1815">
        <v>500</v>
      </c>
      <c r="E652" s="1815">
        <v>1600</v>
      </c>
      <c r="F652" s="1784"/>
    </row>
    <row r="653" spans="1:6" ht="15" customHeight="1">
      <c r="A653" s="1789"/>
      <c r="B653" s="1816" t="s">
        <v>1532</v>
      </c>
      <c r="C653" s="1815">
        <v>600</v>
      </c>
      <c r="D653" s="1815">
        <v>400</v>
      </c>
      <c r="E653" s="1815">
        <v>1000</v>
      </c>
      <c r="F653" s="1784"/>
    </row>
    <row r="654" spans="1:6" ht="15" customHeight="1">
      <c r="A654" s="1789"/>
      <c r="B654" s="1816" t="s">
        <v>1531</v>
      </c>
      <c r="C654" s="1815">
        <v>500</v>
      </c>
      <c r="D654" s="1815">
        <v>300</v>
      </c>
      <c r="E654" s="1815">
        <v>800</v>
      </c>
      <c r="F654" s="1784"/>
    </row>
    <row r="655" spans="1:6" ht="15" customHeight="1">
      <c r="A655" s="1789"/>
      <c r="B655" s="1816" t="s">
        <v>1530</v>
      </c>
      <c r="C655" s="1815">
        <v>400</v>
      </c>
      <c r="D655" s="1815">
        <v>300</v>
      </c>
      <c r="E655" s="1815">
        <v>600</v>
      </c>
      <c r="F655" s="1784"/>
    </row>
    <row r="656" spans="1:6" ht="15" customHeight="1">
      <c r="A656" s="1789"/>
      <c r="B656" s="1816" t="s">
        <v>1529</v>
      </c>
      <c r="C656" s="1815">
        <v>200</v>
      </c>
      <c r="D656" s="1815">
        <v>200</v>
      </c>
      <c r="E656" s="1815">
        <v>400</v>
      </c>
      <c r="F656" s="1784"/>
    </row>
    <row r="657" spans="1:6" ht="15" customHeight="1">
      <c r="A657" s="1789"/>
      <c r="B657" s="1816" t="s">
        <v>1528</v>
      </c>
      <c r="C657" s="1815">
        <v>100</v>
      </c>
      <c r="D657" s="1815">
        <v>100</v>
      </c>
      <c r="E657" s="1815">
        <v>300</v>
      </c>
      <c r="F657" s="1784"/>
    </row>
    <row r="658" spans="1:6" ht="15" customHeight="1">
      <c r="A658" s="1789"/>
      <c r="B658" s="1816" t="s">
        <v>1527</v>
      </c>
      <c r="C658" s="1815">
        <v>100</v>
      </c>
      <c r="D658" s="1815">
        <v>100</v>
      </c>
      <c r="E658" s="1815">
        <v>200</v>
      </c>
      <c r="F658" s="1784"/>
    </row>
    <row r="659" spans="1:6" ht="15" customHeight="1">
      <c r="A659" s="1789"/>
      <c r="B659" s="1816" t="s">
        <v>1526</v>
      </c>
      <c r="C659" s="1815">
        <v>100</v>
      </c>
      <c r="D659" s="1815">
        <v>100</v>
      </c>
      <c r="E659" s="1815">
        <v>200</v>
      </c>
      <c r="F659" s="1784"/>
    </row>
    <row r="660" spans="1:6" ht="15" customHeight="1">
      <c r="A660" s="1789"/>
      <c r="B660" s="1816" t="s">
        <v>1525</v>
      </c>
      <c r="C660" s="1815">
        <v>100</v>
      </c>
      <c r="D660" s="1815">
        <v>0</v>
      </c>
      <c r="E660" s="1815">
        <v>100</v>
      </c>
      <c r="F660" s="1784"/>
    </row>
    <row r="661" spans="1:6" ht="15" customHeight="1">
      <c r="A661" s="1789"/>
      <c r="B661" s="1816" t="s">
        <v>1524</v>
      </c>
      <c r="C661" s="1815">
        <v>100</v>
      </c>
      <c r="D661" s="1815">
        <v>100</v>
      </c>
      <c r="E661" s="1815">
        <v>200</v>
      </c>
      <c r="F661" s="1784"/>
    </row>
    <row r="662" spans="1:6" ht="15" customHeight="1">
      <c r="B662" s="1768" t="s">
        <v>1503</v>
      </c>
      <c r="C662" s="1814"/>
      <c r="D662" s="1814"/>
      <c r="E662" s="1814"/>
      <c r="F662" s="1784"/>
    </row>
    <row r="663" spans="1:6" ht="15" customHeight="1">
      <c r="B663" s="1813" t="s">
        <v>1523</v>
      </c>
      <c r="C663" s="1814"/>
      <c r="D663" s="1814"/>
      <c r="E663" s="1814"/>
      <c r="F663" s="1784"/>
    </row>
    <row r="664" spans="1:6" ht="15" customHeight="1">
      <c r="B664" s="2463" t="s">
        <v>1542</v>
      </c>
      <c r="C664" s="2463"/>
      <c r="D664" s="2463"/>
      <c r="E664" s="2463"/>
      <c r="F664" s="1784"/>
    </row>
    <row r="665" spans="1:6" ht="15" customHeight="1">
      <c r="B665" s="1781" t="s">
        <v>1541</v>
      </c>
      <c r="C665" s="1791" t="s">
        <v>1499</v>
      </c>
      <c r="D665" s="1791" t="s">
        <v>1498</v>
      </c>
      <c r="E665" s="1791" t="s">
        <v>8</v>
      </c>
      <c r="F665" s="1784"/>
    </row>
    <row r="666" spans="1:6" ht="15" customHeight="1">
      <c r="B666" s="1818" t="s">
        <v>8</v>
      </c>
      <c r="C666" s="1817">
        <v>185900</v>
      </c>
      <c r="D666" s="1817">
        <v>15100</v>
      </c>
      <c r="E666" s="1817">
        <v>201100</v>
      </c>
      <c r="F666" s="1784"/>
    </row>
    <row r="667" spans="1:6" ht="15" customHeight="1">
      <c r="A667" s="1789"/>
      <c r="B667" s="1816" t="s">
        <v>1540</v>
      </c>
      <c r="C667" s="1815">
        <v>1700</v>
      </c>
      <c r="D667" s="1815">
        <v>1600</v>
      </c>
      <c r="E667" s="1815">
        <v>3300</v>
      </c>
      <c r="F667" s="1784"/>
    </row>
    <row r="668" spans="1:6" ht="15" customHeight="1">
      <c r="A668" s="1789"/>
      <c r="B668" s="1816" t="s">
        <v>1539</v>
      </c>
      <c r="C668" s="1815">
        <v>1700</v>
      </c>
      <c r="D668" s="1815">
        <v>1600</v>
      </c>
      <c r="E668" s="1815">
        <v>3300</v>
      </c>
      <c r="F668" s="1784"/>
    </row>
    <row r="669" spans="1:6" ht="15" customHeight="1">
      <c r="A669" s="1789"/>
      <c r="B669" s="1816" t="s">
        <v>1538</v>
      </c>
      <c r="C669" s="1815">
        <v>1300</v>
      </c>
      <c r="D669" s="1815">
        <v>1300</v>
      </c>
      <c r="E669" s="1815">
        <v>2600</v>
      </c>
      <c r="F669" s="1784"/>
    </row>
    <row r="670" spans="1:6" ht="15" customHeight="1">
      <c r="A670" s="1789"/>
      <c r="B670" s="1816" t="s">
        <v>1537</v>
      </c>
      <c r="C670" s="1815">
        <v>2400</v>
      </c>
      <c r="D670" s="1815">
        <v>1100</v>
      </c>
      <c r="E670" s="1815">
        <v>3500</v>
      </c>
      <c r="F670" s="1784"/>
    </row>
    <row r="671" spans="1:6" ht="15" customHeight="1">
      <c r="A671" s="1789"/>
      <c r="B671" s="1816" t="s">
        <v>1536</v>
      </c>
      <c r="C671" s="1815">
        <v>22600</v>
      </c>
      <c r="D671" s="1815">
        <v>1700</v>
      </c>
      <c r="E671" s="1815">
        <v>24300</v>
      </c>
      <c r="F671" s="1784"/>
    </row>
    <row r="672" spans="1:6" ht="15" customHeight="1">
      <c r="A672" s="1789"/>
      <c r="B672" s="1816" t="s">
        <v>1535</v>
      </c>
      <c r="C672" s="1815">
        <v>43800</v>
      </c>
      <c r="D672" s="1815">
        <v>2200</v>
      </c>
      <c r="E672" s="1815">
        <v>46000</v>
      </c>
      <c r="F672" s="1784"/>
    </row>
    <row r="673" spans="1:18" ht="15" customHeight="1">
      <c r="A673" s="1789"/>
      <c r="B673" s="1816" t="s">
        <v>1534</v>
      </c>
      <c r="C673" s="1815">
        <v>36100</v>
      </c>
      <c r="D673" s="1815">
        <v>1900</v>
      </c>
      <c r="E673" s="1815">
        <v>38000</v>
      </c>
      <c r="F673" s="1784"/>
    </row>
    <row r="674" spans="1:18" ht="15" customHeight="1">
      <c r="A674" s="1789"/>
      <c r="B674" s="1816" t="s">
        <v>1533</v>
      </c>
      <c r="C674" s="1815">
        <v>27900</v>
      </c>
      <c r="D674" s="1815">
        <v>1500</v>
      </c>
      <c r="E674" s="1815">
        <v>29400</v>
      </c>
      <c r="F674" s="1784"/>
    </row>
    <row r="675" spans="1:18" ht="15" customHeight="1">
      <c r="A675" s="1789"/>
      <c r="B675" s="1816" t="s">
        <v>1532</v>
      </c>
      <c r="C675" s="1815">
        <v>21000</v>
      </c>
      <c r="D675" s="1815">
        <v>1000</v>
      </c>
      <c r="E675" s="1815">
        <v>22100</v>
      </c>
      <c r="F675" s="1784"/>
    </row>
    <row r="676" spans="1:18" ht="15" customHeight="1">
      <c r="A676" s="1789"/>
      <c r="B676" s="1816" t="s">
        <v>1531</v>
      </c>
      <c r="C676" s="1815">
        <v>13000</v>
      </c>
      <c r="D676" s="1815">
        <v>600</v>
      </c>
      <c r="E676" s="1815">
        <v>13600</v>
      </c>
      <c r="F676" s="1784"/>
    </row>
    <row r="677" spans="1:18" ht="15" customHeight="1">
      <c r="A677" s="1789"/>
      <c r="B677" s="1816" t="s">
        <v>1530</v>
      </c>
      <c r="C677" s="1815">
        <v>8700</v>
      </c>
      <c r="D677" s="1815">
        <v>400</v>
      </c>
      <c r="E677" s="1815">
        <v>9100</v>
      </c>
      <c r="F677" s="1784"/>
    </row>
    <row r="678" spans="1:18" ht="15" customHeight="1">
      <c r="A678" s="1789"/>
      <c r="B678" s="1816" t="s">
        <v>1529</v>
      </c>
      <c r="C678" s="1815">
        <v>4300</v>
      </c>
      <c r="D678" s="1815">
        <v>200</v>
      </c>
      <c r="E678" s="1815">
        <v>4500</v>
      </c>
      <c r="F678" s="1784"/>
    </row>
    <row r="679" spans="1:18" ht="15" customHeight="1">
      <c r="A679" s="1789"/>
      <c r="B679" s="1816" t="s">
        <v>1528</v>
      </c>
      <c r="C679" s="1815">
        <v>1100</v>
      </c>
      <c r="D679" s="1815">
        <v>100</v>
      </c>
      <c r="E679" s="1815">
        <v>1200</v>
      </c>
      <c r="F679" s="1784"/>
    </row>
    <row r="680" spans="1:18" ht="15" customHeight="1">
      <c r="A680" s="1789"/>
      <c r="B680" s="1816" t="s">
        <v>1527</v>
      </c>
      <c r="C680" s="1815">
        <v>200</v>
      </c>
      <c r="D680" s="1815">
        <v>0</v>
      </c>
      <c r="E680" s="1815">
        <v>200</v>
      </c>
      <c r="F680" s="1784"/>
    </row>
    <row r="681" spans="1:18" ht="15" customHeight="1">
      <c r="A681" s="1789"/>
      <c r="B681" s="1816" t="s">
        <v>1526</v>
      </c>
      <c r="C681" s="1815">
        <v>0</v>
      </c>
      <c r="D681" s="1815">
        <v>0</v>
      </c>
      <c r="E681" s="1815">
        <v>100</v>
      </c>
      <c r="F681" s="1784"/>
    </row>
    <row r="682" spans="1:18" ht="15" customHeight="1">
      <c r="A682" s="1789"/>
      <c r="B682" s="1816" t="s">
        <v>1525</v>
      </c>
      <c r="C682" s="1815">
        <v>0</v>
      </c>
      <c r="D682" s="1815">
        <v>0</v>
      </c>
      <c r="E682" s="1815">
        <v>0</v>
      </c>
      <c r="F682" s="1784"/>
    </row>
    <row r="683" spans="1:18" ht="15" customHeight="1">
      <c r="A683" s="1789"/>
      <c r="B683" s="1816" t="s">
        <v>1524</v>
      </c>
      <c r="C683" s="1815">
        <v>0</v>
      </c>
      <c r="D683" s="1815">
        <v>0</v>
      </c>
      <c r="E683" s="1815">
        <v>0</v>
      </c>
      <c r="F683" s="1784"/>
    </row>
    <row r="684" spans="1:18" ht="15" customHeight="1">
      <c r="B684" s="1768" t="s">
        <v>1503</v>
      </c>
      <c r="C684" s="1814"/>
      <c r="D684" s="1814"/>
      <c r="E684" s="1814"/>
      <c r="F684" s="1784"/>
    </row>
    <row r="685" spans="1:18">
      <c r="B685" s="1813" t="s">
        <v>1523</v>
      </c>
    </row>
    <row r="686" spans="1:18" ht="15">
      <c r="B686" s="2463" t="s">
        <v>1522</v>
      </c>
      <c r="C686" s="2463"/>
      <c r="D686" s="2463"/>
      <c r="E686" s="2463"/>
      <c r="F686" s="2463"/>
      <c r="H686" s="2463"/>
      <c r="I686" s="2463"/>
      <c r="J686" s="2463"/>
      <c r="K686" s="2463"/>
      <c r="L686" s="2463"/>
      <c r="M686" s="1775"/>
      <c r="N686" s="2463"/>
      <c r="O686" s="2463"/>
      <c r="P686" s="2463"/>
      <c r="Q686" s="2463"/>
      <c r="R686" s="2463"/>
    </row>
    <row r="687" spans="1:18">
      <c r="B687" s="1781" t="s">
        <v>1521</v>
      </c>
      <c r="C687" s="1811" t="s">
        <v>8</v>
      </c>
      <c r="D687" s="1811" t="s">
        <v>11</v>
      </c>
      <c r="E687" s="1812" t="s">
        <v>1516</v>
      </c>
      <c r="F687" s="1811" t="s">
        <v>207</v>
      </c>
      <c r="H687" s="1781"/>
      <c r="I687" s="1811"/>
      <c r="J687" s="1811"/>
      <c r="K687" s="1812"/>
      <c r="L687" s="1811"/>
      <c r="M687" s="1775"/>
      <c r="N687" s="1781"/>
      <c r="O687" s="1811"/>
      <c r="P687" s="1811"/>
      <c r="Q687" s="1812"/>
      <c r="R687" s="1811"/>
    </row>
    <row r="688" spans="1:18">
      <c r="B688" s="2465" t="s">
        <v>1520</v>
      </c>
      <c r="C688" s="2465"/>
      <c r="D688" s="2465"/>
      <c r="E688" s="2465"/>
      <c r="F688" s="2465"/>
      <c r="H688" s="2464"/>
      <c r="I688" s="2464"/>
      <c r="J688" s="2464"/>
      <c r="K688" s="2464"/>
      <c r="L688" s="2464"/>
      <c r="M688" s="1775"/>
      <c r="N688" s="2464"/>
      <c r="O688" s="2464"/>
      <c r="P688" s="2464"/>
      <c r="Q688" s="2464"/>
      <c r="R688" s="2464"/>
    </row>
    <row r="689" spans="1:18">
      <c r="A689" s="1789"/>
      <c r="B689" s="1787" t="s">
        <v>89</v>
      </c>
      <c r="C689" s="1809">
        <v>22.368194801073251</v>
      </c>
      <c r="D689" s="1809">
        <v>22.171270646111154</v>
      </c>
      <c r="E689" s="1809">
        <v>29.01063118672635</v>
      </c>
      <c r="F689" s="1809">
        <v>8.8613152067463332</v>
      </c>
      <c r="H689" s="1790"/>
      <c r="I689" s="1808"/>
      <c r="J689" s="1808"/>
      <c r="K689" s="1808"/>
      <c r="L689" s="1808"/>
      <c r="M689" s="1775"/>
      <c r="N689" s="1790"/>
      <c r="O689" s="1808"/>
      <c r="P689" s="1808"/>
      <c r="Q689" s="1808"/>
      <c r="R689" s="1808"/>
    </row>
    <row r="690" spans="1:18">
      <c r="B690" s="1788" t="s">
        <v>1505</v>
      </c>
      <c r="C690" s="1809">
        <v>68.144097361840323</v>
      </c>
      <c r="D690" s="1809">
        <v>66.290559016716941</v>
      </c>
      <c r="E690" s="1809">
        <v>72.53592585792012</v>
      </c>
      <c r="F690" s="1809">
        <v>55.996192893401023</v>
      </c>
      <c r="H690" s="1768"/>
      <c r="I690" s="1808"/>
      <c r="J690" s="1805"/>
      <c r="K690" s="1805"/>
      <c r="L690" s="1805"/>
      <c r="M690" s="1775"/>
      <c r="N690" s="1768"/>
      <c r="O690" s="1807"/>
      <c r="P690" s="1805"/>
      <c r="Q690" s="1805"/>
      <c r="R690" s="1805"/>
    </row>
    <row r="691" spans="1:18">
      <c r="B691" s="1788" t="s">
        <v>1504</v>
      </c>
      <c r="C691" s="1809">
        <v>14.247232018566214</v>
      </c>
      <c r="D691" s="1809">
        <v>15.444139499197279</v>
      </c>
      <c r="E691" s="1809">
        <v>16.135524224440555</v>
      </c>
      <c r="F691" s="1809">
        <v>4.9826913738819885</v>
      </c>
      <c r="H691" s="1768"/>
      <c r="I691" s="1808"/>
      <c r="J691" s="1805"/>
      <c r="K691" s="1805"/>
      <c r="L691" s="1805"/>
      <c r="M691" s="1775"/>
      <c r="N691" s="1768"/>
      <c r="O691" s="1807"/>
      <c r="P691" s="1805"/>
      <c r="Q691" s="1805"/>
      <c r="R691" s="1805"/>
    </row>
    <row r="692" spans="1:18">
      <c r="B692" s="2465" t="s">
        <v>1496</v>
      </c>
      <c r="C692" s="2465"/>
      <c r="D692" s="2465"/>
      <c r="E692" s="2465"/>
      <c r="F692" s="2465"/>
      <c r="H692" s="2464"/>
      <c r="I692" s="2464"/>
      <c r="J692" s="2464"/>
      <c r="K692" s="2464"/>
      <c r="L692" s="2464"/>
      <c r="M692" s="1775"/>
      <c r="N692" s="2464"/>
      <c r="O692" s="2464"/>
      <c r="P692" s="2464"/>
      <c r="Q692" s="2464"/>
      <c r="R692" s="2464"/>
    </row>
    <row r="693" spans="1:18">
      <c r="A693" s="1789"/>
      <c r="B693" s="1787" t="s">
        <v>89</v>
      </c>
      <c r="C693" s="1809">
        <v>1.1082196128213266</v>
      </c>
      <c r="D693" s="1809">
        <v>1.0524225205552002</v>
      </c>
      <c r="E693" s="1809">
        <v>1.5385328124000361</v>
      </c>
      <c r="F693" s="1809">
        <v>0.4558984576641596</v>
      </c>
      <c r="H693" s="1790"/>
      <c r="I693" s="1808"/>
      <c r="J693" s="1808"/>
      <c r="K693" s="1808"/>
      <c r="L693" s="1808"/>
      <c r="M693" s="1775"/>
      <c r="N693" s="1790"/>
      <c r="O693" s="1808"/>
      <c r="P693" s="1808"/>
      <c r="Q693" s="1808"/>
      <c r="R693" s="1808"/>
    </row>
    <row r="694" spans="1:18">
      <c r="B694" s="1788" t="s">
        <v>1505</v>
      </c>
      <c r="C694" s="1809">
        <v>3.760593423173987</v>
      </c>
      <c r="D694" s="1809">
        <v>3.2545879965043838</v>
      </c>
      <c r="E694" s="1809">
        <v>4.44446591996289</v>
      </c>
      <c r="F694" s="1809">
        <v>3.8261421319796955</v>
      </c>
      <c r="H694" s="1768"/>
      <c r="I694" s="1808"/>
      <c r="J694" s="1805"/>
      <c r="K694" s="1805"/>
      <c r="L694" s="1805"/>
      <c r="M694" s="1775"/>
      <c r="N694" s="1768"/>
      <c r="O694" s="1807"/>
      <c r="P694" s="1805"/>
      <c r="Q694" s="1805"/>
      <c r="R694" s="1805"/>
    </row>
    <row r="695" spans="1:18">
      <c r="B695" s="1788" t="s">
        <v>1504</v>
      </c>
      <c r="C695" s="1809">
        <v>0.6376700923487062</v>
      </c>
      <c r="D695" s="1809">
        <v>0.71664521065221276</v>
      </c>
      <c r="E695" s="1809">
        <v>0.67893611425565736</v>
      </c>
      <c r="F695" s="1809">
        <v>0.17856863144374305</v>
      </c>
      <c r="H695" s="1768"/>
      <c r="I695" s="1808"/>
      <c r="J695" s="1805"/>
      <c r="K695" s="1805"/>
      <c r="L695" s="1805"/>
      <c r="M695" s="1775"/>
      <c r="N695" s="1768"/>
      <c r="O695" s="1807"/>
      <c r="P695" s="1805"/>
      <c r="Q695" s="1805"/>
      <c r="R695" s="1805"/>
    </row>
    <row r="696" spans="1:18">
      <c r="B696" s="2465" t="s">
        <v>1519</v>
      </c>
      <c r="C696" s="2465"/>
      <c r="D696" s="2465"/>
      <c r="E696" s="2465"/>
      <c r="F696" s="2465"/>
      <c r="H696" s="2464"/>
      <c r="I696" s="2464"/>
      <c r="J696" s="2464"/>
      <c r="K696" s="2464"/>
      <c r="L696" s="2464"/>
      <c r="M696" s="1775"/>
      <c r="N696" s="2464"/>
      <c r="O696" s="2464"/>
      <c r="P696" s="2464"/>
      <c r="Q696" s="2464"/>
      <c r="R696" s="2464"/>
    </row>
    <row r="697" spans="1:18">
      <c r="B697" s="1810" t="s">
        <v>89</v>
      </c>
      <c r="C697" s="1809">
        <v>21.259975188251925</v>
      </c>
      <c r="D697" s="1809">
        <v>21.118848125555957</v>
      </c>
      <c r="E697" s="1809">
        <v>27.472098374326315</v>
      </c>
      <c r="F697" s="1809">
        <v>8.405416749082173</v>
      </c>
      <c r="H697" s="1790"/>
      <c r="I697" s="1808"/>
      <c r="J697" s="1808"/>
      <c r="K697" s="1808"/>
      <c r="L697" s="1808"/>
      <c r="M697" s="1775"/>
      <c r="N697" s="1790"/>
      <c r="O697" s="1808"/>
      <c r="P697" s="1808"/>
      <c r="Q697" s="1808"/>
      <c r="R697" s="1808"/>
    </row>
    <row r="698" spans="1:18">
      <c r="B698" s="1788" t="s">
        <v>1505</v>
      </c>
      <c r="C698" s="1809">
        <v>64.383503938666337</v>
      </c>
      <c r="D698" s="1809">
        <v>63.035971020212557</v>
      </c>
      <c r="E698" s="1809">
        <v>68.091459937957239</v>
      </c>
      <c r="F698" s="1809">
        <v>52.170050761421315</v>
      </c>
      <c r="H698" s="1768"/>
      <c r="I698" s="1808"/>
      <c r="J698" s="1805"/>
      <c r="K698" s="1805"/>
      <c r="L698" s="1805"/>
      <c r="M698" s="1775"/>
      <c r="N698" s="1768"/>
      <c r="O698" s="1807"/>
      <c r="P698" s="1805"/>
      <c r="Q698" s="1805"/>
      <c r="R698" s="1805"/>
    </row>
    <row r="699" spans="1:18">
      <c r="B699" s="1788" t="s">
        <v>1504</v>
      </c>
      <c r="C699" s="1809">
        <v>13.609561926217509</v>
      </c>
      <c r="D699" s="1809">
        <v>14.727494288545067</v>
      </c>
      <c r="E699" s="1809">
        <v>15.456588110184899</v>
      </c>
      <c r="F699" s="1809">
        <v>4.8041227424382456</v>
      </c>
      <c r="H699" s="1768"/>
      <c r="I699" s="1808"/>
      <c r="J699" s="1805"/>
      <c r="K699" s="1805"/>
      <c r="L699" s="1805"/>
      <c r="M699" s="1775"/>
      <c r="N699" s="1768"/>
      <c r="O699" s="1807"/>
      <c r="P699" s="1805"/>
      <c r="Q699" s="1805"/>
      <c r="R699" s="1805"/>
    </row>
    <row r="700" spans="1:18">
      <c r="B700" s="1768" t="s">
        <v>1503</v>
      </c>
      <c r="C700" s="1806"/>
      <c r="D700" s="1805"/>
      <c r="E700" s="1805"/>
      <c r="F700" s="1805"/>
      <c r="H700" s="1768"/>
      <c r="I700" s="1806"/>
      <c r="J700" s="1805"/>
      <c r="K700" s="1805"/>
      <c r="L700" s="1805"/>
      <c r="M700" s="1775"/>
      <c r="N700" s="1768"/>
      <c r="O700" s="1806"/>
      <c r="P700" s="1805"/>
      <c r="Q700" s="1805"/>
      <c r="R700" s="1805"/>
    </row>
    <row r="701" spans="1:18">
      <c r="C701" s="1778"/>
      <c r="D701" s="1778"/>
      <c r="E701" s="1778"/>
      <c r="F701" s="1778"/>
      <c r="H701" s="1775"/>
      <c r="I701" s="1775"/>
      <c r="J701" s="1804"/>
      <c r="K701" s="1775"/>
      <c r="L701" s="1775"/>
      <c r="M701" s="1775"/>
    </row>
    <row r="702" spans="1:18" ht="14.25" customHeight="1">
      <c r="B702" s="1803" t="s">
        <v>1518</v>
      </c>
      <c r="C702" s="1778"/>
      <c r="D702" s="1778"/>
      <c r="E702" s="1778"/>
      <c r="F702" s="1778"/>
      <c r="H702" s="2463"/>
      <c r="I702" s="2463"/>
      <c r="J702" s="2463"/>
      <c r="K702" s="2463"/>
      <c r="L702" s="2463"/>
      <c r="M702" s="1775"/>
      <c r="N702" s="2463"/>
      <c r="O702" s="2463"/>
      <c r="P702" s="2463"/>
      <c r="Q702" s="2463"/>
      <c r="R702" s="2463"/>
    </row>
    <row r="703" spans="1:18" ht="14.25" customHeight="1">
      <c r="B703" s="1795" t="s">
        <v>1513</v>
      </c>
      <c r="C703" s="1778"/>
      <c r="D703" s="1778"/>
      <c r="E703" s="1778"/>
      <c r="F703" s="1778"/>
      <c r="H703" s="1802"/>
      <c r="I703" s="1802"/>
      <c r="J703" s="1802"/>
      <c r="K703" s="1802"/>
      <c r="L703" s="1802"/>
      <c r="M703" s="1775"/>
      <c r="N703" s="1802"/>
      <c r="O703" s="1802"/>
      <c r="P703" s="1802"/>
      <c r="Q703" s="1802"/>
      <c r="R703" s="1802"/>
    </row>
    <row r="704" spans="1:18" ht="25.5">
      <c r="B704" s="1781" t="s">
        <v>1512</v>
      </c>
      <c r="C704" s="1791" t="s">
        <v>8</v>
      </c>
      <c r="D704" s="1779" t="s">
        <v>1517</v>
      </c>
      <c r="E704" s="1791" t="s">
        <v>1516</v>
      </c>
      <c r="F704" s="1779" t="s">
        <v>207</v>
      </c>
      <c r="H704" s="1781"/>
      <c r="I704" s="1791"/>
      <c r="J704" s="1779"/>
      <c r="K704" s="1791"/>
      <c r="L704" s="1779"/>
      <c r="M704" s="1775"/>
      <c r="N704" s="1781"/>
      <c r="O704" s="1791"/>
      <c r="P704" s="1779"/>
      <c r="Q704" s="1791"/>
      <c r="R704" s="1779"/>
    </row>
    <row r="705" spans="1:18">
      <c r="B705" s="1790" t="s">
        <v>89</v>
      </c>
      <c r="C705" s="1801">
        <v>241.55258495732005</v>
      </c>
      <c r="D705" s="1801">
        <v>233.24008138351985</v>
      </c>
      <c r="E705" s="1801">
        <v>189.07563025210084</v>
      </c>
      <c r="F705" s="1801">
        <v>788.58267716535431</v>
      </c>
      <c r="H705" s="1790"/>
      <c r="I705" s="1775"/>
      <c r="J705" s="1800"/>
      <c r="K705" s="1800"/>
      <c r="L705" s="1800"/>
      <c r="M705" s="1775"/>
      <c r="N705" s="1790"/>
      <c r="P705" s="1800"/>
      <c r="Q705" s="1800"/>
      <c r="R705" s="1800"/>
    </row>
    <row r="706" spans="1:18">
      <c r="B706" s="1788" t="s">
        <v>1505</v>
      </c>
      <c r="C706" s="1799">
        <v>106.53809971777987</v>
      </c>
      <c r="D706" s="1799">
        <v>106.56742556917689</v>
      </c>
      <c r="E706" s="1799">
        <v>102.61066969353007</v>
      </c>
      <c r="F706" s="1799">
        <v>138.83495145631068</v>
      </c>
      <c r="H706" s="1787"/>
      <c r="I706" s="1775"/>
      <c r="J706" s="1798"/>
      <c r="K706" s="1798"/>
      <c r="L706" s="1798"/>
      <c r="M706" s="1775"/>
      <c r="N706" s="1787"/>
      <c r="P706" s="1798"/>
      <c r="Q706" s="1798"/>
      <c r="R706" s="1798"/>
    </row>
    <row r="707" spans="1:18">
      <c r="B707" s="1788" t="s">
        <v>1504</v>
      </c>
      <c r="C707" s="1799">
        <v>311.87852069556698</v>
      </c>
      <c r="D707" s="1799">
        <v>285.05376344086022</v>
      </c>
      <c r="E707" s="1799">
        <v>255.77933450087565</v>
      </c>
      <c r="F707" s="1799">
        <v>1231.1258278145694</v>
      </c>
      <c r="H707" s="1787"/>
      <c r="I707" s="1775"/>
      <c r="J707" s="1798"/>
      <c r="K707" s="1798"/>
      <c r="L707" s="1798"/>
      <c r="M707" s="1775"/>
      <c r="N707" s="1787"/>
      <c r="P707" s="1798"/>
      <c r="Q707" s="1798"/>
      <c r="R707" s="1798"/>
    </row>
    <row r="708" spans="1:18">
      <c r="B708" s="1768" t="s">
        <v>1515</v>
      </c>
      <c r="C708" s="1797"/>
      <c r="D708" s="1797"/>
      <c r="E708" s="1796"/>
      <c r="F708" s="1796"/>
      <c r="H708" s="1768"/>
      <c r="I708" s="1797"/>
      <c r="J708" s="1797"/>
      <c r="K708" s="1796"/>
      <c r="L708" s="1796"/>
      <c r="M708" s="1775"/>
      <c r="N708" s="1768"/>
      <c r="O708" s="1797"/>
      <c r="P708" s="1797"/>
      <c r="Q708" s="1796"/>
      <c r="R708" s="1796"/>
    </row>
    <row r="709" spans="1:18">
      <c r="H709" s="1775"/>
      <c r="I709" s="1775"/>
      <c r="J709" s="1775"/>
      <c r="K709" s="1775"/>
      <c r="L709" s="1775"/>
      <c r="M709" s="1775"/>
    </row>
    <row r="710" spans="1:18" ht="15" customHeight="1">
      <c r="B710" s="1794" t="s">
        <v>1514</v>
      </c>
      <c r="C710" s="1793"/>
      <c r="D710" s="1793"/>
      <c r="E710" s="1793"/>
      <c r="F710" s="1793"/>
      <c r="H710" s="2463"/>
      <c r="I710" s="2463"/>
      <c r="J710" s="2463"/>
      <c r="K710" s="2463"/>
      <c r="L710" s="2463"/>
      <c r="M710" s="1775"/>
      <c r="N710" s="2463"/>
      <c r="O710" s="2463"/>
      <c r="P710" s="2463"/>
      <c r="Q710" s="2463"/>
      <c r="R710" s="2463"/>
    </row>
    <row r="711" spans="1:18" ht="15" customHeight="1">
      <c r="B711" s="1795" t="s">
        <v>1513</v>
      </c>
      <c r="C711" s="1793"/>
      <c r="D711" s="1793"/>
      <c r="E711" s="1793"/>
      <c r="F711" s="1793"/>
      <c r="H711" s="1794"/>
      <c r="I711" s="1793"/>
      <c r="J711" s="1793"/>
      <c r="K711" s="1793"/>
      <c r="L711" s="1793"/>
      <c r="M711" s="1775"/>
      <c r="N711" s="1794"/>
      <c r="O711" s="1793"/>
      <c r="P711" s="1793"/>
      <c r="Q711" s="1793"/>
      <c r="R711" s="1793"/>
    </row>
    <row r="712" spans="1:18" ht="15" customHeight="1">
      <c r="B712" s="1781" t="s">
        <v>1512</v>
      </c>
      <c r="C712" s="1791">
        <v>2005</v>
      </c>
      <c r="D712" s="1791">
        <v>2009</v>
      </c>
      <c r="E712" s="1791">
        <v>2010</v>
      </c>
      <c r="F712" s="1791">
        <v>2011</v>
      </c>
      <c r="H712" s="1792"/>
      <c r="I712" s="1791"/>
      <c r="J712" s="1791"/>
      <c r="K712" s="1791"/>
      <c r="L712" s="1791"/>
      <c r="M712" s="1775"/>
      <c r="N712" s="1792"/>
      <c r="O712" s="1791"/>
      <c r="P712" s="1791"/>
      <c r="Q712" s="1791"/>
      <c r="R712" s="1791"/>
    </row>
    <row r="713" spans="1:18" ht="15" customHeight="1">
      <c r="A713" s="1789"/>
      <c r="B713" s="1790" t="s">
        <v>89</v>
      </c>
      <c r="C713" s="1776">
        <v>197.2429456743925</v>
      </c>
      <c r="D713" s="1776">
        <v>225.46160313327738</v>
      </c>
      <c r="E713" s="1776">
        <v>234.61255504681867</v>
      </c>
      <c r="F713" s="1776">
        <v>241.55258495732005</v>
      </c>
      <c r="H713" s="1790"/>
      <c r="I713" s="1776"/>
      <c r="J713" s="1776"/>
      <c r="K713" s="1776"/>
      <c r="L713" s="1776"/>
      <c r="M713" s="1775"/>
      <c r="N713" s="1790"/>
      <c r="O713" s="1776"/>
      <c r="P713" s="1776"/>
      <c r="Q713" s="1776"/>
      <c r="R713" s="1776"/>
    </row>
    <row r="714" spans="1:18" ht="15" customHeight="1">
      <c r="A714" s="1789"/>
      <c r="B714" s="1788" t="s">
        <v>1505</v>
      </c>
      <c r="C714" s="1770">
        <v>101.97784021256501</v>
      </c>
      <c r="D714" s="1770">
        <v>101.13289955139251</v>
      </c>
      <c r="E714" s="1770">
        <v>100.875281690118</v>
      </c>
      <c r="F714" s="1770">
        <v>106.53809971777987</v>
      </c>
      <c r="H714" s="1787"/>
      <c r="I714" s="1770"/>
      <c r="J714" s="1770"/>
      <c r="K714" s="1770"/>
      <c r="L714" s="1770"/>
      <c r="M714" s="1775"/>
      <c r="N714" s="1787"/>
      <c r="O714" s="1770"/>
      <c r="P714" s="1770"/>
      <c r="Q714" s="1770"/>
      <c r="R714" s="1770"/>
    </row>
    <row r="715" spans="1:18" ht="15" customHeight="1">
      <c r="A715" s="1789"/>
      <c r="B715" s="1788" t="s">
        <v>1504</v>
      </c>
      <c r="C715" s="1770">
        <v>252.90011514104788</v>
      </c>
      <c r="D715" s="1770">
        <v>297.58474001905449</v>
      </c>
      <c r="E715" s="1770">
        <v>312.22878299459273</v>
      </c>
      <c r="F715" s="1770">
        <v>311.87852069556698</v>
      </c>
      <c r="H715" s="1787"/>
      <c r="I715" s="1770"/>
      <c r="J715" s="1770"/>
      <c r="K715" s="1770"/>
      <c r="L715" s="1770"/>
      <c r="M715" s="1775"/>
      <c r="N715" s="1787"/>
      <c r="O715" s="1770"/>
      <c r="P715" s="1770"/>
      <c r="Q715" s="1770"/>
      <c r="R715" s="1770"/>
    </row>
    <row r="716" spans="1:18" ht="15" customHeight="1">
      <c r="B716" s="1768" t="s">
        <v>1503</v>
      </c>
      <c r="C716" s="1786"/>
      <c r="D716" s="1786"/>
      <c r="E716" s="1786"/>
      <c r="F716" s="1786"/>
      <c r="H716" s="1768"/>
      <c r="I716" s="1786"/>
      <c r="J716" s="1786"/>
      <c r="K716" s="1786"/>
      <c r="L716" s="1786"/>
      <c r="M716" s="1775"/>
      <c r="N716" s="1768"/>
      <c r="O716" s="1786"/>
      <c r="P716" s="1786"/>
      <c r="Q716" s="1786"/>
      <c r="R716" s="1786"/>
    </row>
    <row r="717" spans="1:18">
      <c r="H717" s="1775"/>
      <c r="I717" s="1775"/>
      <c r="J717" s="1775"/>
      <c r="K717" s="1775"/>
      <c r="L717" s="1775"/>
      <c r="M717" s="1775"/>
    </row>
    <row r="718" spans="1:18" ht="15" customHeight="1">
      <c r="B718" s="2469" t="s">
        <v>1511</v>
      </c>
      <c r="C718" s="2469"/>
      <c r="D718" s="2469"/>
      <c r="E718" s="2469"/>
      <c r="F718" s="2469"/>
      <c r="H718" s="2468"/>
      <c r="I718" s="2468"/>
      <c r="J718" s="2468"/>
      <c r="K718" s="2468"/>
      <c r="L718" s="2468"/>
      <c r="M718" s="1775"/>
    </row>
    <row r="719" spans="1:18" ht="15" customHeight="1">
      <c r="B719" s="1785" t="s">
        <v>1510</v>
      </c>
      <c r="C719" s="1784"/>
      <c r="D719" s="1784"/>
      <c r="E719" s="1784"/>
      <c r="F719" s="1784"/>
      <c r="H719" s="1783"/>
      <c r="I719" s="1782"/>
      <c r="J719" s="1782"/>
      <c r="K719" s="1782"/>
      <c r="L719" s="1782"/>
      <c r="M719" s="1775"/>
      <c r="N719" s="1778"/>
    </row>
    <row r="720" spans="1:18" ht="22.5" customHeight="1">
      <c r="A720" s="1775"/>
      <c r="B720" s="1781" t="s">
        <v>1509</v>
      </c>
      <c r="C720" s="1779" t="s">
        <v>1508</v>
      </c>
      <c r="D720" s="1779" t="s">
        <v>1507</v>
      </c>
      <c r="E720" s="1779" t="s">
        <v>1506</v>
      </c>
      <c r="H720" s="1780"/>
      <c r="I720" s="1779"/>
      <c r="J720" s="1779"/>
      <c r="K720" s="1779"/>
      <c r="L720" s="1779"/>
      <c r="M720" s="1775"/>
      <c r="N720" s="1778"/>
    </row>
    <row r="721" spans="1:13" ht="15" customHeight="1">
      <c r="A721" s="1775"/>
      <c r="B721" s="1777" t="s">
        <v>89</v>
      </c>
      <c r="C721" s="1776">
        <v>17.373775287617025</v>
      </c>
      <c r="D721" s="1776">
        <v>81.720581203771204</v>
      </c>
      <c r="E721" s="1776">
        <v>0.90564350861177101</v>
      </c>
      <c r="H721" s="1777"/>
      <c r="I721" s="1776"/>
      <c r="J721" s="1776"/>
      <c r="K721" s="1776"/>
      <c r="L721" s="1776"/>
      <c r="M721" s="1775"/>
    </row>
    <row r="722" spans="1:13" ht="15" customHeight="1">
      <c r="B722" s="1772" t="s">
        <v>1499</v>
      </c>
      <c r="C722" s="1769">
        <v>12.758245934539246</v>
      </c>
      <c r="D722" s="1769">
        <v>86.511004580519128</v>
      </c>
      <c r="E722" s="1769">
        <v>0.73074948494162673</v>
      </c>
      <c r="H722" s="1771"/>
      <c r="I722" s="1770"/>
      <c r="J722" s="1769"/>
      <c r="K722" s="1769"/>
      <c r="L722" s="1769"/>
      <c r="M722" s="1775"/>
    </row>
    <row r="723" spans="1:13" ht="15" customHeight="1">
      <c r="B723" s="1772" t="s">
        <v>1498</v>
      </c>
      <c r="C723" s="1769">
        <v>28.52343156077259</v>
      </c>
      <c r="D723" s="1769">
        <v>70.148436392686421</v>
      </c>
      <c r="E723" s="1769">
        <v>1.3281320465409938</v>
      </c>
      <c r="H723" s="1771"/>
      <c r="I723" s="1770"/>
      <c r="J723" s="1769"/>
      <c r="K723" s="1769"/>
      <c r="L723" s="1769"/>
      <c r="M723" s="1775"/>
    </row>
    <row r="724" spans="1:13" ht="15" customHeight="1">
      <c r="B724" s="1774" t="s">
        <v>1505</v>
      </c>
      <c r="C724" s="1769">
        <v>38.290671482874146</v>
      </c>
      <c r="D724" s="1769">
        <v>59.472798372935706</v>
      </c>
      <c r="E724" s="1769">
        <v>2.2365301441901462</v>
      </c>
      <c r="H724" s="1773"/>
      <c r="I724" s="1769"/>
      <c r="J724" s="1769"/>
      <c r="K724" s="1769"/>
      <c r="L724" s="1769"/>
      <c r="M724" s="1775"/>
    </row>
    <row r="725" spans="1:13" ht="15" customHeight="1">
      <c r="B725" s="1772" t="s">
        <v>1499</v>
      </c>
      <c r="C725" s="1769">
        <v>38.417143563656921</v>
      </c>
      <c r="D725" s="1769">
        <v>59.18379963261269</v>
      </c>
      <c r="E725" s="1769">
        <v>2.3990568037303941</v>
      </c>
      <c r="H725" s="1771"/>
      <c r="I725" s="1770"/>
      <c r="J725" s="1769"/>
      <c r="K725" s="1769"/>
      <c r="L725" s="1769"/>
    </row>
    <row r="726" spans="1:13" ht="15" customHeight="1">
      <c r="B726" s="1772" t="s">
        <v>1498</v>
      </c>
      <c r="C726" s="1769">
        <v>38.155957649958374</v>
      </c>
      <c r="D726" s="1769">
        <v>59.78063017087706</v>
      </c>
      <c r="E726" s="1769">
        <v>2.0634121791645699</v>
      </c>
      <c r="H726" s="1771"/>
      <c r="I726" s="1770"/>
      <c r="J726" s="1769"/>
      <c r="K726" s="1769"/>
      <c r="L726" s="1769"/>
    </row>
    <row r="727" spans="1:13" ht="15" customHeight="1">
      <c r="B727" s="1774" t="s">
        <v>1504</v>
      </c>
      <c r="C727" s="1769">
        <v>11.912377819364437</v>
      </c>
      <c r="D727" s="1769">
        <v>87.529472909898672</v>
      </c>
      <c r="E727" s="1769">
        <v>0.55814927073688669</v>
      </c>
      <c r="H727" s="1773"/>
      <c r="I727" s="1769"/>
      <c r="J727" s="1769"/>
      <c r="K727" s="1769"/>
      <c r="L727" s="1769"/>
    </row>
    <row r="728" spans="1:13" ht="15" customHeight="1">
      <c r="B728" s="1772" t="s">
        <v>1499</v>
      </c>
      <c r="C728" s="1769">
        <v>8.1948944765291376</v>
      </c>
      <c r="D728" s="1769">
        <v>91.371059067071059</v>
      </c>
      <c r="E728" s="1769">
        <v>0.4340464563998096</v>
      </c>
      <c r="H728" s="1771"/>
      <c r="I728" s="1770"/>
      <c r="J728" s="1769"/>
      <c r="K728" s="1769"/>
      <c r="L728" s="1769"/>
    </row>
    <row r="729" spans="1:13" ht="15" customHeight="1">
      <c r="B729" s="1772" t="s">
        <v>1498</v>
      </c>
      <c r="C729" s="1769">
        <v>23.507151027646394</v>
      </c>
      <c r="D729" s="1769">
        <v>75.547624937846436</v>
      </c>
      <c r="E729" s="1769">
        <v>0.94522403450716819</v>
      </c>
      <c r="H729" s="1771"/>
      <c r="I729" s="1770"/>
      <c r="J729" s="1769"/>
      <c r="K729" s="1769"/>
      <c r="L729" s="1769"/>
    </row>
    <row r="730" spans="1:13" ht="15" customHeight="1">
      <c r="B730" s="1768" t="s">
        <v>1503</v>
      </c>
      <c r="C730" s="1768"/>
      <c r="D730" s="1768"/>
      <c r="E730" s="1768"/>
      <c r="F730" s="1768"/>
      <c r="H730" s="1768"/>
      <c r="I730" s="1768"/>
      <c r="J730" s="1768"/>
      <c r="K730" s="1768"/>
      <c r="L730" s="1768"/>
    </row>
  </sheetData>
  <protectedRanges>
    <protectedRange sqref="C87:D87" name="All_2_2"/>
    <protectedRange sqref="C78:D78 C81:D81 C84:D84" name="All_2_1_1"/>
    <protectedRange sqref="C56:E57 C59:E60" name="All_4"/>
    <protectedRange sqref="C77:D77" name="All_2_1_1_1"/>
    <protectedRange sqref="C80:D80" name="All_2_1_1_1_1"/>
    <protectedRange sqref="C83:D83" name="All_2_1_1_1_2"/>
    <protectedRange sqref="C86:D86" name="All_2_1_1_1_3"/>
    <protectedRange sqref="I725:I726 I728:I729" name="All_4_2"/>
  </protectedRanges>
  <mergeCells count="46">
    <mergeCell ref="B282:E283"/>
    <mergeCell ref="B305:E306"/>
    <mergeCell ref="B328:E329"/>
    <mergeCell ref="B351:E352"/>
    <mergeCell ref="C126:D126"/>
    <mergeCell ref="E126:F126"/>
    <mergeCell ref="B192:E192"/>
    <mergeCell ref="B214:E214"/>
    <mergeCell ref="B236:E237"/>
    <mergeCell ref="B2:F2"/>
    <mergeCell ref="H702:L702"/>
    <mergeCell ref="N702:R702"/>
    <mergeCell ref="H718:L718"/>
    <mergeCell ref="B718:F718"/>
    <mergeCell ref="H710:L710"/>
    <mergeCell ref="N710:R710"/>
    <mergeCell ref="B7:E7"/>
    <mergeCell ref="B49:F49"/>
    <mergeCell ref="B91:F91"/>
    <mergeCell ref="B553:E553"/>
    <mergeCell ref="B575:E575"/>
    <mergeCell ref="B597:E598"/>
    <mergeCell ref="B620:E620"/>
    <mergeCell ref="B642:E642"/>
    <mergeCell ref="B259:E260"/>
    <mergeCell ref="B374:E375"/>
    <mergeCell ref="B664:E664"/>
    <mergeCell ref="B420:E420"/>
    <mergeCell ref="B442:E442"/>
    <mergeCell ref="B464:E464"/>
    <mergeCell ref="B486:E486"/>
    <mergeCell ref="B508:E508"/>
    <mergeCell ref="B530:E531"/>
    <mergeCell ref="B397:E398"/>
    <mergeCell ref="N686:R686"/>
    <mergeCell ref="N688:R688"/>
    <mergeCell ref="N692:R692"/>
    <mergeCell ref="N696:R696"/>
    <mergeCell ref="B686:F686"/>
    <mergeCell ref="B688:F688"/>
    <mergeCell ref="B692:F692"/>
    <mergeCell ref="B696:F696"/>
    <mergeCell ref="H686:L686"/>
    <mergeCell ref="H688:L688"/>
    <mergeCell ref="H692:L692"/>
    <mergeCell ref="H696:L696"/>
  </mergeCells>
  <pageMargins left="0.7" right="0.7" top="0.75" bottom="0.56999999999999995" header="0.3" footer="0.3"/>
  <pageSetup paperSize="9" scale="70" orientation="portrait" r:id="rId1"/>
  <headerFooter>
    <oddFooter>&amp;C&amp;P</oddFooter>
  </headerFooter>
  <rowBreaks count="14" manualBreakCount="14">
    <brk id="3" max="16383" man="1"/>
    <brk id="25" max="16383" man="1"/>
    <brk id="61" max="5" man="1"/>
    <brk id="90" max="5" man="1"/>
    <brk id="124" max="5" man="1"/>
    <brk id="169" max="5" man="1"/>
    <brk id="213" max="5" man="1"/>
    <brk id="281" max="16383" man="1"/>
    <brk id="350" max="5" man="1"/>
    <brk id="419" max="5" man="1"/>
    <brk id="485" max="5" man="1"/>
    <brk id="552" max="5" man="1"/>
    <brk id="619" max="5" man="1"/>
    <brk id="685" max="5" man="1"/>
  </rowBreaks>
  <colBreaks count="1" manualBreakCount="1">
    <brk id="6" max="702"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S443"/>
  <sheetViews>
    <sheetView view="pageBreakPreview" topLeftCell="A64" zoomScale="90" zoomScaleSheetLayoutView="90" workbookViewId="0">
      <selection activeCell="C34" sqref="C34"/>
    </sheetView>
  </sheetViews>
  <sheetFormatPr defaultColWidth="9.140625" defaultRowHeight="14.25"/>
  <cols>
    <col min="1" max="1" width="1.85546875" style="1767" customWidth="1"/>
    <col min="2" max="2" width="32.28515625" style="1767" customWidth="1"/>
    <col min="3" max="3" width="12" style="1767" customWidth="1"/>
    <col min="4" max="4" width="15.5703125" style="1767" customWidth="1"/>
    <col min="5" max="5" width="12.5703125" style="1767" customWidth="1"/>
    <col min="6" max="6" width="14.28515625" style="1767" customWidth="1"/>
    <col min="7" max="7" width="9.42578125" style="1767" bestFit="1" customWidth="1"/>
    <col min="8" max="8" width="10.85546875" style="1767" customWidth="1"/>
    <col min="9" max="9" width="10.7109375" style="1767" customWidth="1"/>
    <col min="10" max="13" width="10.140625" style="1767" bestFit="1" customWidth="1"/>
    <col min="14" max="15" width="9.140625" style="1767"/>
    <col min="16" max="16" width="11.5703125" style="1767" bestFit="1" customWidth="1"/>
    <col min="17" max="18" width="14.42578125" style="1767" customWidth="1"/>
    <col min="19" max="19" width="11" style="1767" customWidth="1"/>
    <col min="20" max="20" width="14" style="1767" customWidth="1"/>
    <col min="21" max="16384" width="9.140625" style="1767"/>
  </cols>
  <sheetData>
    <row r="1" spans="2:6" ht="18">
      <c r="B1" s="1874" t="s">
        <v>1684</v>
      </c>
    </row>
    <row r="2" spans="2:6" ht="159" customHeight="1">
      <c r="B2" s="2476" t="s">
        <v>1683</v>
      </c>
      <c r="C2" s="2476"/>
      <c r="D2" s="2476"/>
      <c r="E2" s="2476"/>
      <c r="F2" s="2476"/>
    </row>
    <row r="3" spans="2:6" ht="264" customHeight="1">
      <c r="B3" s="2476"/>
      <c r="C3" s="2476"/>
      <c r="D3" s="2476"/>
      <c r="E3" s="2476"/>
      <c r="F3" s="2476"/>
    </row>
    <row r="4" spans="2:6" ht="15">
      <c r="B4" s="1858" t="s">
        <v>1682</v>
      </c>
    </row>
    <row r="5" spans="2:6" ht="15">
      <c r="B5" s="1830" t="s">
        <v>1681</v>
      </c>
    </row>
    <row r="21" spans="2:8">
      <c r="B21" s="1768" t="s">
        <v>1680</v>
      </c>
    </row>
    <row r="22" spans="2:8" ht="15" customHeight="1"/>
    <row r="23" spans="2:8" ht="15" customHeight="1">
      <c r="B23" s="2463" t="s">
        <v>1679</v>
      </c>
      <c r="C23" s="2463"/>
      <c r="D23" s="2463"/>
      <c r="E23" s="2463"/>
      <c r="F23" s="2463"/>
      <c r="H23" s="1775"/>
    </row>
    <row r="24" spans="2:8" ht="15" customHeight="1">
      <c r="B24" s="1972" t="s">
        <v>1513</v>
      </c>
      <c r="C24" s="1802"/>
      <c r="D24" s="1802"/>
      <c r="E24" s="1802"/>
      <c r="F24" s="1802"/>
    </row>
    <row r="25" spans="2:8" ht="15" customHeight="1">
      <c r="B25" s="1781" t="s">
        <v>1677</v>
      </c>
      <c r="C25" s="1779">
        <v>2005</v>
      </c>
      <c r="D25" s="1779">
        <v>2009</v>
      </c>
      <c r="E25" s="1791">
        <v>2010</v>
      </c>
      <c r="F25" s="1779">
        <v>2011</v>
      </c>
      <c r="H25" s="1971"/>
    </row>
    <row r="26" spans="2:8" ht="15" customHeight="1">
      <c r="B26" s="1882" t="s">
        <v>89</v>
      </c>
      <c r="C26" s="1970">
        <v>106.30802008826663</v>
      </c>
      <c r="D26" s="1970">
        <v>105.85151601020119</v>
      </c>
      <c r="E26" s="1970">
        <v>108.41022001419446</v>
      </c>
      <c r="F26" s="1970">
        <v>103.50120512495242</v>
      </c>
    </row>
    <row r="27" spans="2:8" ht="15" customHeight="1">
      <c r="B27" s="1916" t="s">
        <v>1505</v>
      </c>
      <c r="C27" s="1799">
        <v>105.1893876188887</v>
      </c>
      <c r="D27" s="1799">
        <v>106.94103194103195</v>
      </c>
      <c r="E27" s="1969">
        <v>107.32718894009217</v>
      </c>
      <c r="F27" s="1969">
        <v>103.05216426193118</v>
      </c>
    </row>
    <row r="28" spans="2:8" ht="15" customHeight="1">
      <c r="B28" s="1916" t="s">
        <v>1504</v>
      </c>
      <c r="C28" s="1799">
        <v>107.24576863897049</v>
      </c>
      <c r="D28" s="1799">
        <v>104.98023715415019</v>
      </c>
      <c r="E28" s="1969">
        <v>109.25925925925925</v>
      </c>
      <c r="F28" s="1969">
        <v>103.86688539957815</v>
      </c>
    </row>
    <row r="29" spans="2:8" ht="15" customHeight="1">
      <c r="B29" s="1768" t="s">
        <v>1515</v>
      </c>
    </row>
    <row r="30" spans="2:8" ht="15" customHeight="1">
      <c r="B30" s="1768"/>
    </row>
    <row r="31" spans="2:8" ht="15" customHeight="1">
      <c r="B31" s="2463" t="s">
        <v>1678</v>
      </c>
      <c r="C31" s="2463"/>
      <c r="D31" s="2463"/>
      <c r="E31" s="2463"/>
      <c r="F31" s="2463"/>
      <c r="H31" s="1775"/>
    </row>
    <row r="32" spans="2:8" ht="15" customHeight="1">
      <c r="B32" s="1972" t="s">
        <v>1513</v>
      </c>
      <c r="C32" s="1802"/>
      <c r="D32" s="1802"/>
      <c r="E32" s="1802"/>
      <c r="F32" s="1802"/>
    </row>
    <row r="33" spans="2:8" ht="15" customHeight="1">
      <c r="B33" s="1781" t="s">
        <v>1677</v>
      </c>
      <c r="C33" s="1945" t="s">
        <v>8</v>
      </c>
      <c r="D33" s="1945" t="s">
        <v>11</v>
      </c>
      <c r="E33" s="1831" t="s">
        <v>12</v>
      </c>
      <c r="F33" s="1945" t="s">
        <v>207</v>
      </c>
      <c r="H33" s="1971"/>
    </row>
    <row r="34" spans="2:8" ht="15" customHeight="1">
      <c r="B34" s="1882" t="s">
        <v>89</v>
      </c>
      <c r="C34" s="1970">
        <v>103.50120512495242</v>
      </c>
      <c r="D34" s="1970">
        <v>103.92819429778245</v>
      </c>
      <c r="E34" s="1970">
        <v>102.32558139534885</v>
      </c>
      <c r="F34" s="1970">
        <v>105.08474576271188</v>
      </c>
    </row>
    <row r="35" spans="2:8" ht="15" customHeight="1">
      <c r="B35" s="1916" t="s">
        <v>1505</v>
      </c>
      <c r="C35" s="1799">
        <v>103.05216426193118</v>
      </c>
      <c r="D35" s="1799">
        <v>103.09003729355355</v>
      </c>
      <c r="E35" s="1969">
        <v>102.16828478964402</v>
      </c>
      <c r="F35" s="1969">
        <v>105.88235294117648</v>
      </c>
    </row>
    <row r="36" spans="2:8" ht="15" customHeight="1">
      <c r="B36" s="1916" t="s">
        <v>1504</v>
      </c>
      <c r="C36" s="1799">
        <v>103.86688539957815</v>
      </c>
      <c r="D36" s="1799">
        <v>104.5398773006135</v>
      </c>
      <c r="E36" s="1969">
        <v>102.40821160679036</v>
      </c>
      <c r="F36" s="1969">
        <v>104.09556313993174</v>
      </c>
    </row>
    <row r="37" spans="2:8" ht="15" customHeight="1">
      <c r="B37" s="1768" t="s">
        <v>1515</v>
      </c>
    </row>
    <row r="38" spans="2:8" ht="15" customHeight="1">
      <c r="B38" s="1768"/>
      <c r="C38" s="1787"/>
      <c r="D38" s="1787"/>
      <c r="E38" s="1876"/>
      <c r="F38" s="1876"/>
    </row>
    <row r="39" spans="2:8" ht="15" customHeight="1">
      <c r="B39" s="1830" t="s">
        <v>1676</v>
      </c>
      <c r="C39" s="1830"/>
      <c r="D39" s="1830"/>
      <c r="E39" s="1830"/>
      <c r="F39" s="1830"/>
    </row>
    <row r="40" spans="2:8" ht="15" customHeight="1">
      <c r="B40" s="1781" t="s">
        <v>1509</v>
      </c>
      <c r="C40" s="1945" t="s">
        <v>8</v>
      </c>
      <c r="D40" s="1945" t="s">
        <v>11</v>
      </c>
      <c r="E40" s="1831" t="s">
        <v>12</v>
      </c>
      <c r="F40" s="1945" t="s">
        <v>207</v>
      </c>
    </row>
    <row r="41" spans="2:8" ht="15" customHeight="1">
      <c r="B41" s="1882" t="s">
        <v>89</v>
      </c>
      <c r="C41" s="1964">
        <v>31755</v>
      </c>
      <c r="D41" s="1964">
        <v>19293</v>
      </c>
      <c r="E41" s="1964">
        <v>11374</v>
      </c>
      <c r="F41" s="1964">
        <v>1088</v>
      </c>
    </row>
    <row r="42" spans="2:8" ht="15" customHeight="1">
      <c r="B42" s="1931" t="s">
        <v>1499</v>
      </c>
      <c r="C42" s="1968">
        <v>16142</v>
      </c>
      <c r="D42" s="1965">
        <v>9834</v>
      </c>
      <c r="E42" s="1965">
        <v>5751</v>
      </c>
      <c r="F42" s="1965">
        <v>557</v>
      </c>
    </row>
    <row r="43" spans="2:8" ht="15" customHeight="1">
      <c r="B43" s="1931" t="s">
        <v>1498</v>
      </c>
      <c r="C43" s="1966">
        <v>15613</v>
      </c>
      <c r="D43" s="1965">
        <v>9459</v>
      </c>
      <c r="E43" s="1965">
        <v>5623</v>
      </c>
      <c r="F43" s="1965">
        <v>531</v>
      </c>
    </row>
    <row r="44" spans="2:8" ht="15" customHeight="1">
      <c r="B44" s="1960" t="s">
        <v>1505</v>
      </c>
      <c r="C44" s="1964">
        <v>14361</v>
      </c>
      <c r="D44" s="1963">
        <v>7624</v>
      </c>
      <c r="E44" s="1963">
        <v>6247</v>
      </c>
      <c r="F44" s="1963">
        <v>490</v>
      </c>
    </row>
    <row r="45" spans="2:8" ht="15" customHeight="1">
      <c r="B45" s="1931" t="s">
        <v>1499</v>
      </c>
      <c r="C45" s="1966">
        <v>7279</v>
      </c>
      <c r="D45" s="1965">
        <v>3870</v>
      </c>
      <c r="E45" s="1965">
        <v>3157</v>
      </c>
      <c r="F45" s="1965">
        <v>252</v>
      </c>
    </row>
    <row r="46" spans="2:8" ht="15" customHeight="1">
      <c r="B46" s="1931" t="s">
        <v>1498</v>
      </c>
      <c r="C46" s="1966">
        <v>7082</v>
      </c>
      <c r="D46" s="1965">
        <v>3754</v>
      </c>
      <c r="E46" s="1965">
        <v>3090</v>
      </c>
      <c r="F46" s="1965">
        <v>238</v>
      </c>
    </row>
    <row r="47" spans="2:8" ht="15" customHeight="1">
      <c r="B47" s="1960" t="s">
        <v>1504</v>
      </c>
      <c r="C47" s="1964">
        <v>17394</v>
      </c>
      <c r="D47" s="1963">
        <v>11669</v>
      </c>
      <c r="E47" s="1963">
        <v>5127</v>
      </c>
      <c r="F47" s="1963">
        <v>598</v>
      </c>
    </row>
    <row r="48" spans="2:8" ht="15" customHeight="1">
      <c r="B48" s="1931" t="s">
        <v>1499</v>
      </c>
      <c r="C48" s="1966">
        <v>8863</v>
      </c>
      <c r="D48" s="1965">
        <v>5964</v>
      </c>
      <c r="E48" s="1965">
        <v>2594</v>
      </c>
      <c r="F48" s="1965">
        <v>305</v>
      </c>
      <c r="H48" s="1967"/>
    </row>
    <row r="49" spans="2:6" ht="15" customHeight="1">
      <c r="B49" s="1931" t="s">
        <v>1498</v>
      </c>
      <c r="C49" s="1966">
        <v>8531</v>
      </c>
      <c r="D49" s="1965">
        <v>5705</v>
      </c>
      <c r="E49" s="1965">
        <v>2533</v>
      </c>
      <c r="F49" s="1965">
        <v>293</v>
      </c>
    </row>
    <row r="50" spans="2:6" ht="15" customHeight="1">
      <c r="B50" s="1768" t="s">
        <v>1645</v>
      </c>
      <c r="C50" s="1787"/>
      <c r="D50" s="1787"/>
      <c r="E50" s="1876"/>
      <c r="F50" s="1876"/>
    </row>
    <row r="51" spans="2:6" ht="15" customHeight="1">
      <c r="B51" s="2478" t="s">
        <v>1672</v>
      </c>
      <c r="C51" s="2478"/>
      <c r="D51" s="2478"/>
      <c r="E51" s="2478"/>
      <c r="F51" s="2478"/>
    </row>
    <row r="52" spans="2:6" ht="15" customHeight="1">
      <c r="B52" s="2478"/>
      <c r="C52" s="2478"/>
      <c r="D52" s="2478"/>
      <c r="E52" s="2478"/>
      <c r="F52" s="2478"/>
    </row>
    <row r="53" spans="2:6" ht="15" customHeight="1">
      <c r="B53" s="2463" t="s">
        <v>1675</v>
      </c>
      <c r="C53" s="2463"/>
      <c r="D53" s="2463"/>
      <c r="E53" s="2463"/>
      <c r="F53" s="2463"/>
    </row>
    <row r="54" spans="2:6" ht="15" customHeight="1">
      <c r="B54" s="1781" t="s">
        <v>1509</v>
      </c>
      <c r="C54" s="1779">
        <v>2005</v>
      </c>
      <c r="D54" s="1779">
        <v>2009</v>
      </c>
      <c r="E54" s="1791">
        <v>2010</v>
      </c>
      <c r="F54" s="1779">
        <v>2011</v>
      </c>
    </row>
    <row r="55" spans="2:6" ht="15" customHeight="1">
      <c r="B55" s="1882" t="s">
        <v>89</v>
      </c>
      <c r="C55" s="1879">
        <v>19.730455364977804</v>
      </c>
      <c r="D55" s="1879">
        <v>15.91308538830312</v>
      </c>
      <c r="E55" s="1879">
        <v>15</v>
      </c>
      <c r="F55" s="1879">
        <v>15.128952582682526</v>
      </c>
    </row>
    <row r="56" spans="2:6" ht="15" customHeight="1">
      <c r="B56" s="1788" t="s">
        <v>1505</v>
      </c>
      <c r="C56" s="1799">
        <v>35.710844195166395</v>
      </c>
      <c r="D56" s="1799">
        <v>32.523310374989698</v>
      </c>
      <c r="E56" s="1799">
        <v>31.116607890319447</v>
      </c>
      <c r="F56" s="1799">
        <v>33.333864755974517</v>
      </c>
    </row>
    <row r="57" spans="2:6" ht="15" customHeight="1">
      <c r="B57" s="1788" t="s">
        <v>1504</v>
      </c>
      <c r="C57" s="1799">
        <v>14.386968719249918</v>
      </c>
      <c r="D57" s="1799">
        <v>11.021558587281579</v>
      </c>
      <c r="E57" s="1799">
        <v>10.313772733585388</v>
      </c>
      <c r="F57" s="1799">
        <v>10.345920533006984</v>
      </c>
    </row>
    <row r="58" spans="2:6" ht="15" customHeight="1">
      <c r="B58" s="1768" t="s">
        <v>1515</v>
      </c>
    </row>
    <row r="59" spans="2:6" ht="15" customHeight="1">
      <c r="B59" s="1875" t="s">
        <v>1674</v>
      </c>
    </row>
    <row r="60" spans="2:6" ht="15" customHeight="1">
      <c r="B60" s="1768"/>
      <c r="C60" s="1787"/>
      <c r="D60" s="1787"/>
      <c r="E60" s="1876"/>
      <c r="F60" s="1876"/>
    </row>
    <row r="61" spans="2:6" ht="15" customHeight="1">
      <c r="B61" s="2463" t="s">
        <v>1673</v>
      </c>
      <c r="C61" s="2463"/>
      <c r="D61" s="2463"/>
      <c r="E61" s="2463"/>
      <c r="F61" s="2463"/>
    </row>
    <row r="62" spans="2:6" ht="15" customHeight="1">
      <c r="B62" s="1781" t="s">
        <v>1509</v>
      </c>
      <c r="C62" s="1779" t="s">
        <v>8</v>
      </c>
      <c r="D62" s="1779" t="s">
        <v>11</v>
      </c>
      <c r="E62" s="1791" t="s">
        <v>12</v>
      </c>
      <c r="F62" s="1779" t="s">
        <v>207</v>
      </c>
    </row>
    <row r="63" spans="2:6" ht="15" customHeight="1">
      <c r="B63" s="1882" t="s">
        <v>89</v>
      </c>
      <c r="C63" s="1938">
        <v>15.128952582682526</v>
      </c>
      <c r="D63" s="1938">
        <v>14.739059423320564</v>
      </c>
      <c r="E63" s="1938">
        <v>19.489014023813638</v>
      </c>
      <c r="F63" s="1938">
        <v>4.8260366672427768</v>
      </c>
    </row>
    <row r="64" spans="2:6" ht="15" customHeight="1">
      <c r="B64" s="1788" t="s">
        <v>1505</v>
      </c>
      <c r="C64" s="1958">
        <v>33.333864755974517</v>
      </c>
      <c r="D64" s="1957">
        <v>32.31151966705233</v>
      </c>
      <c r="E64" s="1957">
        <v>34.990338028957908</v>
      </c>
      <c r="F64" s="1957">
        <v>19.930852145617248</v>
      </c>
    </row>
    <row r="65" spans="2:15" ht="15" customHeight="1">
      <c r="B65" s="1788" t="s">
        <v>1504</v>
      </c>
      <c r="C65" s="1958">
        <v>10.345920533006984</v>
      </c>
      <c r="D65" s="1957">
        <v>10.86188584827242</v>
      </c>
      <c r="E65" s="1957">
        <v>12.620121302823835</v>
      </c>
      <c r="F65" s="1957">
        <v>2.9741477922672157</v>
      </c>
    </row>
    <row r="66" spans="2:15" ht="15" customHeight="1">
      <c r="B66" s="1768" t="s">
        <v>1515</v>
      </c>
      <c r="C66" s="1787"/>
      <c r="D66" s="1787"/>
      <c r="E66" s="1876"/>
      <c r="F66" s="1876"/>
    </row>
    <row r="67" spans="2:15" ht="15" customHeight="1">
      <c r="B67" s="2478" t="s">
        <v>1672</v>
      </c>
      <c r="C67" s="2478"/>
      <c r="D67" s="2478"/>
      <c r="E67" s="2478"/>
      <c r="F67" s="2478"/>
    </row>
    <row r="68" spans="2:15" ht="15" customHeight="1">
      <c r="B68" s="2478"/>
      <c r="C68" s="2478"/>
      <c r="D68" s="2478"/>
      <c r="E68" s="2478"/>
      <c r="F68" s="2478"/>
    </row>
    <row r="69" spans="2:15" ht="15" customHeight="1">
      <c r="B69" s="1830" t="s">
        <v>1671</v>
      </c>
      <c r="C69" s="1830"/>
      <c r="D69" s="1830"/>
      <c r="E69" s="1830"/>
      <c r="F69" s="1830"/>
    </row>
    <row r="70" spans="2:15" ht="15" customHeight="1">
      <c r="B70" s="1781" t="s">
        <v>1509</v>
      </c>
      <c r="C70" s="1779" t="s">
        <v>8</v>
      </c>
      <c r="D70" s="1779" t="s">
        <v>11</v>
      </c>
      <c r="E70" s="1791" t="s">
        <v>12</v>
      </c>
      <c r="F70" s="1779" t="s">
        <v>207</v>
      </c>
    </row>
    <row r="71" spans="2:15" ht="15" customHeight="1">
      <c r="B71" s="1882" t="s">
        <v>89</v>
      </c>
      <c r="C71" s="1964">
        <v>2814</v>
      </c>
      <c r="D71" s="1964">
        <v>1635</v>
      </c>
      <c r="E71" s="1964">
        <v>952</v>
      </c>
      <c r="F71" s="1964">
        <v>227</v>
      </c>
    </row>
    <row r="72" spans="2:15" ht="15" customHeight="1">
      <c r="B72" s="1931" t="s">
        <v>1499</v>
      </c>
      <c r="C72" s="1966">
        <v>2017</v>
      </c>
      <c r="D72" s="1965">
        <v>1163</v>
      </c>
      <c r="E72" s="1965">
        <v>646</v>
      </c>
      <c r="F72" s="1965">
        <v>208</v>
      </c>
    </row>
    <row r="73" spans="2:15" ht="15" customHeight="1">
      <c r="B73" s="1931" t="s">
        <v>1498</v>
      </c>
      <c r="C73" s="1966">
        <v>797</v>
      </c>
      <c r="D73" s="1965">
        <v>472</v>
      </c>
      <c r="E73" s="1965">
        <v>306</v>
      </c>
      <c r="F73" s="1965">
        <v>19</v>
      </c>
      <c r="K73" s="1960"/>
      <c r="L73" s="1964"/>
      <c r="M73" s="1963"/>
      <c r="N73" s="1963"/>
      <c r="O73" s="1963"/>
    </row>
    <row r="74" spans="2:15" ht="15" customHeight="1">
      <c r="B74" s="1960" t="s">
        <v>1505</v>
      </c>
      <c r="C74" s="1964">
        <v>861</v>
      </c>
      <c r="D74" s="1963">
        <v>468</v>
      </c>
      <c r="E74" s="1963">
        <v>351</v>
      </c>
      <c r="F74" s="1963">
        <v>42</v>
      </c>
    </row>
    <row r="75" spans="2:15" ht="15" customHeight="1">
      <c r="B75" s="1931" t="s">
        <v>1499</v>
      </c>
      <c r="C75" s="1966">
        <v>518</v>
      </c>
      <c r="D75" s="1965">
        <v>282</v>
      </c>
      <c r="E75" s="1965">
        <v>205</v>
      </c>
      <c r="F75" s="1965">
        <v>31</v>
      </c>
    </row>
    <row r="76" spans="2:15" ht="15" customHeight="1">
      <c r="B76" s="1931" t="s">
        <v>1498</v>
      </c>
      <c r="C76" s="1966">
        <v>343</v>
      </c>
      <c r="D76" s="1965">
        <v>186</v>
      </c>
      <c r="E76" s="1965">
        <v>146</v>
      </c>
      <c r="F76" s="1965">
        <v>11</v>
      </c>
    </row>
    <row r="77" spans="2:15" ht="15" customHeight="1">
      <c r="B77" s="1960" t="s">
        <v>1504</v>
      </c>
      <c r="C77" s="1964">
        <v>1953</v>
      </c>
      <c r="D77" s="1963">
        <v>1167</v>
      </c>
      <c r="E77" s="1963">
        <v>601</v>
      </c>
      <c r="F77" s="1963">
        <v>185</v>
      </c>
    </row>
    <row r="78" spans="2:15" ht="15" customHeight="1">
      <c r="B78" s="1931" t="s">
        <v>1499</v>
      </c>
      <c r="C78" s="1966">
        <v>1499</v>
      </c>
      <c r="D78" s="1965">
        <v>881</v>
      </c>
      <c r="E78" s="1965">
        <v>441</v>
      </c>
      <c r="F78" s="1965">
        <v>177</v>
      </c>
    </row>
    <row r="79" spans="2:15" ht="15" customHeight="1">
      <c r="B79" s="1931" t="s">
        <v>1498</v>
      </c>
      <c r="C79" s="1966">
        <v>454</v>
      </c>
      <c r="D79" s="1965">
        <v>286</v>
      </c>
      <c r="E79" s="1965">
        <v>160</v>
      </c>
      <c r="F79" s="1965">
        <v>8</v>
      </c>
    </row>
    <row r="80" spans="2:15" s="1784" customFormat="1" ht="15" customHeight="1">
      <c r="B80" s="1768" t="s">
        <v>1645</v>
      </c>
      <c r="C80" s="1787"/>
      <c r="D80" s="1787"/>
      <c r="E80" s="1787"/>
      <c r="F80" s="1876"/>
      <c r="H80" s="1960"/>
      <c r="I80" s="1964"/>
      <c r="J80" s="1963"/>
      <c r="K80" s="1963"/>
      <c r="L80" s="1963"/>
    </row>
    <row r="81" spans="2:19" s="1784" customFormat="1" ht="15" customHeight="1">
      <c r="B81" s="1813" t="s">
        <v>1666</v>
      </c>
      <c r="C81" s="1787"/>
      <c r="D81" s="1787"/>
      <c r="E81" s="1787"/>
      <c r="F81" s="1876"/>
    </row>
    <row r="82" spans="2:19" s="1784" customFormat="1" ht="15" customHeight="1">
      <c r="B82" s="1813" t="s">
        <v>1670</v>
      </c>
      <c r="C82" s="1787"/>
      <c r="D82" s="1787"/>
      <c r="E82" s="1787"/>
      <c r="F82" s="1876"/>
    </row>
    <row r="83" spans="2:19" ht="15" customHeight="1">
      <c r="B83" s="2463" t="s">
        <v>1669</v>
      </c>
      <c r="C83" s="2463"/>
      <c r="D83" s="2463"/>
      <c r="E83" s="2463"/>
      <c r="F83" s="2463"/>
      <c r="I83" s="1775"/>
      <c r="J83" s="1775"/>
      <c r="K83" s="1775"/>
      <c r="L83" s="1775"/>
      <c r="M83" s="1775"/>
      <c r="N83" s="1775"/>
      <c r="O83" s="1775"/>
      <c r="P83" s="1775"/>
      <c r="Q83" s="1775"/>
      <c r="R83" s="1775"/>
      <c r="S83" s="1775"/>
    </row>
    <row r="84" spans="2:19" ht="15" customHeight="1">
      <c r="B84" s="1781" t="s">
        <v>1509</v>
      </c>
      <c r="C84" s="1779">
        <v>2005</v>
      </c>
      <c r="D84" s="1779">
        <v>2009</v>
      </c>
      <c r="E84" s="1791">
        <v>2010</v>
      </c>
      <c r="F84" s="1779">
        <v>2011</v>
      </c>
      <c r="I84" s="1775"/>
      <c r="J84" s="1962"/>
      <c r="K84" s="1775"/>
      <c r="L84" s="1775"/>
      <c r="M84" s="1775"/>
      <c r="N84" s="1775"/>
      <c r="O84" s="1775"/>
      <c r="P84" s="1775"/>
      <c r="Q84" s="1775"/>
      <c r="R84" s="1775"/>
      <c r="S84" s="1775"/>
    </row>
    <row r="85" spans="2:19" ht="15" customHeight="1">
      <c r="B85" s="1882" t="s">
        <v>89</v>
      </c>
      <c r="C85" s="1927">
        <v>1.7778004077985015</v>
      </c>
      <c r="D85" s="1927">
        <v>1.6357609446900274</v>
      </c>
      <c r="E85" s="1927">
        <v>1.4631600708510153</v>
      </c>
      <c r="F85" s="1927">
        <v>1.3684147984959698</v>
      </c>
      <c r="I85" s="1775"/>
      <c r="J85" s="1787"/>
      <c r="K85" s="1775"/>
      <c r="L85" s="1775"/>
      <c r="M85" s="1775"/>
      <c r="N85" s="1775"/>
      <c r="O85" s="1775"/>
      <c r="P85" s="1775"/>
      <c r="Q85" s="1775"/>
      <c r="R85" s="1775"/>
      <c r="S85" s="1775"/>
    </row>
    <row r="86" spans="2:19" ht="15" customHeight="1">
      <c r="B86" s="1931" t="s">
        <v>1499</v>
      </c>
      <c r="C86" s="1799">
        <v>1.9048884251294289</v>
      </c>
      <c r="D86" s="1799">
        <v>1.7646355911726854</v>
      </c>
      <c r="E86" s="1799">
        <v>1.4866434416808023</v>
      </c>
      <c r="F86" s="1799">
        <v>1.3834901288812733</v>
      </c>
      <c r="I86" s="1775"/>
      <c r="J86" s="1860"/>
      <c r="K86" s="1775"/>
      <c r="L86" s="1775"/>
      <c r="M86" s="1775"/>
      <c r="N86" s="1775"/>
      <c r="O86" s="1775"/>
      <c r="P86" s="1775"/>
      <c r="Q86" s="1775"/>
      <c r="R86" s="1775"/>
      <c r="S86" s="1775"/>
    </row>
    <row r="87" spans="2:19" ht="15" customHeight="1">
      <c r="B87" s="1931" t="s">
        <v>1498</v>
      </c>
      <c r="C87" s="1799">
        <v>1.5271284529673004</v>
      </c>
      <c r="D87" s="1799">
        <v>1.3434146148241113</v>
      </c>
      <c r="E87" s="1799">
        <v>1.4046640110227595</v>
      </c>
      <c r="F87" s="1799">
        <v>1.3271656637761085</v>
      </c>
      <c r="I87" s="1775"/>
      <c r="J87" s="1860"/>
      <c r="K87" s="1775"/>
      <c r="L87" s="1775"/>
      <c r="M87" s="1775"/>
      <c r="N87" s="1775"/>
      <c r="O87" s="1775"/>
      <c r="P87" s="1775"/>
      <c r="Q87" s="1775"/>
      <c r="R87" s="1775"/>
      <c r="S87" s="1775"/>
    </row>
    <row r="88" spans="2:19" ht="15" customHeight="1">
      <c r="B88" s="1960" t="s">
        <v>1505</v>
      </c>
      <c r="C88" s="1927">
        <v>2.3783997231716092</v>
      </c>
      <c r="D88" s="1927">
        <v>2.3718683951787871</v>
      </c>
      <c r="E88" s="1927">
        <v>2.2292013505659289</v>
      </c>
      <c r="F88" s="1927">
        <v>2.1408740687767183</v>
      </c>
      <c r="I88" s="1775"/>
      <c r="J88" s="1787"/>
      <c r="K88" s="1775"/>
      <c r="L88" s="1775"/>
      <c r="M88" s="1775"/>
      <c r="N88" s="1775"/>
      <c r="O88" s="1775"/>
      <c r="P88" s="1775"/>
      <c r="Q88" s="1775"/>
      <c r="R88" s="1775"/>
      <c r="S88" s="1775"/>
    </row>
    <row r="89" spans="2:19" ht="15" customHeight="1">
      <c r="B89" s="1931" t="s">
        <v>1499</v>
      </c>
      <c r="C89" s="1799">
        <v>2.8413661825787755</v>
      </c>
      <c r="D89" s="1799">
        <v>2.9608366621006241</v>
      </c>
      <c r="E89" s="1799">
        <v>2.6257936305858389</v>
      </c>
      <c r="F89" s="1799">
        <v>2.5213720503038011</v>
      </c>
      <c r="I89" s="1775"/>
      <c r="J89" s="1860"/>
      <c r="K89" s="1775"/>
      <c r="L89" s="1775"/>
      <c r="M89" s="1775"/>
      <c r="N89" s="1775"/>
      <c r="O89" s="1775"/>
      <c r="P89" s="1775"/>
      <c r="Q89" s="1775"/>
      <c r="R89" s="1775"/>
      <c r="S89" s="1775"/>
    </row>
    <row r="90" spans="2:19" ht="15" customHeight="1">
      <c r="B90" s="1931" t="s">
        <v>1498</v>
      </c>
      <c r="C90" s="1799">
        <v>1.9062796017420029</v>
      </c>
      <c r="D90" s="1799">
        <v>1.7762320120534059</v>
      </c>
      <c r="E90" s="1799">
        <v>1.8198763138665606</v>
      </c>
      <c r="F90" s="1799">
        <v>1.7308768678654245</v>
      </c>
      <c r="I90" s="1775"/>
      <c r="J90" s="1860"/>
      <c r="K90" s="1775"/>
      <c r="L90" s="1775"/>
      <c r="M90" s="1775"/>
      <c r="N90" s="1775"/>
      <c r="O90" s="1775"/>
      <c r="P90" s="1775"/>
      <c r="Q90" s="1775"/>
      <c r="R90" s="1775"/>
      <c r="S90" s="1775"/>
    </row>
    <row r="91" spans="2:19" ht="15" customHeight="1">
      <c r="B91" s="1960" t="s">
        <v>1504</v>
      </c>
      <c r="C91" s="1927">
        <v>1.5769733531359251</v>
      </c>
      <c r="D91" s="1927">
        <v>1.4091167098419748</v>
      </c>
      <c r="E91" s="1927">
        <v>1.2308724981674595</v>
      </c>
      <c r="F91" s="1927">
        <v>1.1643471895406181</v>
      </c>
      <c r="I91" s="1775"/>
      <c r="J91" s="1787"/>
      <c r="K91" s="1775"/>
      <c r="L91" s="1775"/>
      <c r="M91" s="1775"/>
      <c r="N91" s="1775"/>
      <c r="O91" s="1775"/>
      <c r="P91" s="1775"/>
      <c r="Q91" s="1775"/>
      <c r="R91" s="1775"/>
      <c r="S91" s="1775"/>
    </row>
    <row r="92" spans="2:19" ht="15" customHeight="1">
      <c r="B92" s="1931" t="s">
        <v>1499</v>
      </c>
      <c r="C92" s="1799">
        <v>1.6842717908599605</v>
      </c>
      <c r="D92" s="1799">
        <v>1.5193521473836473</v>
      </c>
      <c r="E92" s="1799">
        <v>1.2584148274370583</v>
      </c>
      <c r="F92" s="1799">
        <v>1.1795508911027937</v>
      </c>
      <c r="I92" s="1775"/>
      <c r="J92" s="1860"/>
      <c r="K92" s="1775"/>
      <c r="L92" s="1775"/>
      <c r="M92" s="1775"/>
      <c r="N92" s="1775"/>
      <c r="O92" s="1775"/>
      <c r="P92" s="1775"/>
      <c r="Q92" s="1775"/>
      <c r="R92" s="1775"/>
      <c r="S92" s="1775"/>
    </row>
    <row r="93" spans="2:19" ht="15" customHeight="1">
      <c r="B93" s="1931" t="s">
        <v>1498</v>
      </c>
      <c r="C93" s="1799">
        <v>1.3056153554846286</v>
      </c>
      <c r="D93" s="1799">
        <v>1.078256731579476</v>
      </c>
      <c r="E93" s="1799">
        <v>1.1448774186806283</v>
      </c>
      <c r="F93" s="1799">
        <v>1.112028275890786</v>
      </c>
      <c r="I93" s="1775"/>
      <c r="J93" s="1860"/>
      <c r="K93" s="1775"/>
      <c r="L93" s="1775"/>
      <c r="M93" s="1961"/>
      <c r="N93" s="1775"/>
      <c r="O93" s="1775"/>
      <c r="P93" s="1775"/>
      <c r="Q93" s="1775"/>
      <c r="R93" s="1775"/>
      <c r="S93" s="1775"/>
    </row>
    <row r="94" spans="2:19" ht="15" customHeight="1">
      <c r="B94" s="1768" t="s">
        <v>1515</v>
      </c>
      <c r="I94" s="1775"/>
      <c r="J94" s="1775"/>
      <c r="K94" s="1775"/>
      <c r="L94" s="1775"/>
      <c r="M94" s="1775"/>
      <c r="N94" s="1775"/>
      <c r="O94" s="1775"/>
      <c r="P94" s="1775"/>
      <c r="Q94" s="1775"/>
      <c r="R94" s="1775"/>
      <c r="S94" s="1775"/>
    </row>
    <row r="95" spans="2:19" ht="15" customHeight="1">
      <c r="B95" s="1875" t="s">
        <v>1668</v>
      </c>
      <c r="I95" s="1775"/>
      <c r="J95" s="1775"/>
      <c r="K95" s="1775"/>
      <c r="L95" s="1775"/>
      <c r="M95" s="1775"/>
      <c r="N95" s="1775"/>
      <c r="O95" s="1775"/>
      <c r="P95" s="1775"/>
      <c r="Q95" s="1775"/>
      <c r="R95" s="1775"/>
      <c r="S95" s="1775"/>
    </row>
    <row r="96" spans="2:19" ht="15" customHeight="1">
      <c r="I96" s="1775"/>
      <c r="J96" s="1775"/>
      <c r="K96" s="1775"/>
      <c r="L96" s="1775"/>
      <c r="M96" s="1775"/>
      <c r="N96" s="1775"/>
      <c r="O96" s="1775"/>
      <c r="P96" s="1775"/>
      <c r="Q96" s="1775"/>
      <c r="R96" s="1775"/>
      <c r="S96" s="1775"/>
    </row>
    <row r="97" spans="2:19" ht="29.25" customHeight="1">
      <c r="B97" s="2463" t="s">
        <v>1667</v>
      </c>
      <c r="C97" s="2463"/>
      <c r="D97" s="2463"/>
      <c r="E97" s="2463"/>
      <c r="F97" s="2463"/>
    </row>
    <row r="98" spans="2:19" ht="15" customHeight="1">
      <c r="B98" s="1781" t="s">
        <v>1509</v>
      </c>
      <c r="C98" s="1779" t="s">
        <v>8</v>
      </c>
      <c r="D98" s="1779" t="s">
        <v>11</v>
      </c>
      <c r="E98" s="1791" t="s">
        <v>12</v>
      </c>
      <c r="F98" s="1779" t="s">
        <v>207</v>
      </c>
    </row>
    <row r="99" spans="2:19" ht="15" customHeight="1">
      <c r="B99" s="1882" t="s">
        <v>89</v>
      </c>
      <c r="C99" s="1938">
        <v>1.3684147984959698</v>
      </c>
      <c r="D99" s="1938">
        <v>1.2531863904873843</v>
      </c>
      <c r="E99" s="1938">
        <v>1.6279320304177047</v>
      </c>
      <c r="F99" s="1938">
        <v>1.0059782584610748</v>
      </c>
    </row>
    <row r="100" spans="2:19" ht="15" customHeight="1">
      <c r="B100" s="1931" t="s">
        <v>1499</v>
      </c>
      <c r="C100" s="1958">
        <v>1.3834901288812733</v>
      </c>
      <c r="D100" s="1957">
        <v>1.270361218761654</v>
      </c>
      <c r="E100" s="1957">
        <v>1.6888756428054159</v>
      </c>
      <c r="F100" s="1957">
        <v>1.03862382343395</v>
      </c>
    </row>
    <row r="101" spans="2:19" ht="15" customHeight="1">
      <c r="B101" s="1931" t="s">
        <v>1498</v>
      </c>
      <c r="C101" s="1958">
        <v>1.3271656637761085</v>
      </c>
      <c r="D101" s="1957">
        <v>1.2054995193261411</v>
      </c>
      <c r="E101" s="1957">
        <v>1.5126947718104882</v>
      </c>
      <c r="F101" s="1957">
        <v>0.74844402426534307</v>
      </c>
    </row>
    <row r="102" spans="2:19" ht="15" customHeight="1">
      <c r="B102" s="1960" t="s">
        <v>1505</v>
      </c>
      <c r="C102" s="1933">
        <v>2.1408740687767183</v>
      </c>
      <c r="D102" s="1959">
        <v>1.9876839879128472</v>
      </c>
      <c r="E102" s="1959">
        <v>1.9660010642171002</v>
      </c>
      <c r="F102" s="1959">
        <v>1.7083587553386212</v>
      </c>
    </row>
    <row r="103" spans="2:19" ht="15" customHeight="1">
      <c r="B103" s="1931" t="s">
        <v>1499</v>
      </c>
      <c r="C103" s="1958">
        <v>2.5213720503038011</v>
      </c>
      <c r="D103" s="1957">
        <v>2.3164310533189858</v>
      </c>
      <c r="E103" s="1957">
        <v>2.2674733710139479</v>
      </c>
      <c r="F103" s="1957">
        <v>2.1654093322157024</v>
      </c>
    </row>
    <row r="104" spans="2:19" ht="15" customHeight="1">
      <c r="B104" s="1931" t="s">
        <v>1498</v>
      </c>
      <c r="C104" s="1958">
        <v>1.7308768678654245</v>
      </c>
      <c r="D104" s="1957">
        <v>1.6285218974906754</v>
      </c>
      <c r="E104" s="1957">
        <v>1.6567187890066497</v>
      </c>
      <c r="F104" s="1957">
        <v>1.0711851202648748</v>
      </c>
    </row>
    <row r="105" spans="2:19" ht="15" customHeight="1">
      <c r="B105" s="1960" t="s">
        <v>1504</v>
      </c>
      <c r="C105" s="1933">
        <v>1.1643471895406181</v>
      </c>
      <c r="D105" s="1959">
        <v>1.0881433333302306</v>
      </c>
      <c r="E105" s="1959">
        <v>1.4793627663345281</v>
      </c>
      <c r="F105" s="1959">
        <v>0.92009588891209859</v>
      </c>
      <c r="G105" s="1956"/>
      <c r="H105" s="1956"/>
      <c r="I105" s="1956"/>
      <c r="J105" s="1956"/>
    </row>
    <row r="106" spans="2:19" ht="15" customHeight="1">
      <c r="B106" s="1931" t="s">
        <v>1499</v>
      </c>
      <c r="C106" s="1958">
        <v>1.1795508911027937</v>
      </c>
      <c r="D106" s="1957">
        <v>1.1077260433811169</v>
      </c>
      <c r="E106" s="1957">
        <v>1.5097879449766172</v>
      </c>
      <c r="F106" s="1957">
        <v>0.95187390090831359</v>
      </c>
      <c r="G106" s="1956"/>
      <c r="H106" s="1956"/>
      <c r="I106" s="1956"/>
      <c r="J106" s="1956"/>
    </row>
    <row r="107" spans="2:19" ht="15" customHeight="1">
      <c r="B107" s="1931" t="s">
        <v>1498</v>
      </c>
      <c r="C107" s="1958">
        <v>1.112028275890786</v>
      </c>
      <c r="D107" s="1957">
        <v>1.0251483956069165</v>
      </c>
      <c r="E107" s="1957">
        <v>1.4015171423065469</v>
      </c>
      <c r="F107" s="1957">
        <v>0.5292055301977906</v>
      </c>
      <c r="G107" s="1956"/>
      <c r="H107" s="1956"/>
      <c r="I107" s="1956"/>
      <c r="J107" s="1956"/>
    </row>
    <row r="108" spans="2:19" ht="15" customHeight="1">
      <c r="B108" s="1768" t="s">
        <v>1515</v>
      </c>
      <c r="C108" s="1787"/>
      <c r="D108" s="1787"/>
      <c r="E108" s="1787"/>
      <c r="F108" s="1876"/>
      <c r="G108" s="1956"/>
      <c r="H108" s="1956"/>
      <c r="I108" s="1956"/>
      <c r="J108" s="1956"/>
    </row>
    <row r="109" spans="2:19" ht="15" customHeight="1">
      <c r="B109" s="1813" t="s">
        <v>1666</v>
      </c>
      <c r="C109" s="1787"/>
      <c r="D109" s="1787"/>
      <c r="E109" s="1787"/>
      <c r="F109" s="1876"/>
      <c r="G109" s="1956"/>
      <c r="H109" s="1956"/>
      <c r="I109" s="1956"/>
      <c r="J109" s="1956"/>
    </row>
    <row r="110" spans="2:19" ht="15" customHeight="1">
      <c r="B110" s="1813" t="s">
        <v>1665</v>
      </c>
      <c r="I110" s="1775"/>
      <c r="J110" s="1775"/>
      <c r="K110" s="1775"/>
      <c r="L110" s="1775"/>
      <c r="M110" s="1775"/>
      <c r="N110" s="1775"/>
      <c r="O110" s="1775"/>
      <c r="P110" s="1775"/>
      <c r="Q110" s="1775"/>
      <c r="R110" s="1775"/>
      <c r="S110" s="1775"/>
    </row>
    <row r="111" spans="2:19" ht="15" customHeight="1">
      <c r="B111" s="1768"/>
      <c r="I111" s="1775"/>
      <c r="J111" s="1775"/>
      <c r="K111" s="1775"/>
      <c r="L111" s="1775"/>
      <c r="M111" s="1775"/>
      <c r="N111" s="1775"/>
      <c r="O111" s="1775"/>
      <c r="P111" s="1775"/>
      <c r="Q111" s="1775"/>
      <c r="R111" s="1775"/>
      <c r="S111" s="1775"/>
    </row>
    <row r="112" spans="2:19" ht="15" customHeight="1">
      <c r="B112" s="1955" t="s">
        <v>1664</v>
      </c>
      <c r="C112" s="1775"/>
      <c r="D112" s="1775"/>
      <c r="E112" s="1775"/>
      <c r="H112" s="1782"/>
    </row>
    <row r="113" spans="2:6" ht="15" customHeight="1">
      <c r="B113" s="1781" t="s">
        <v>1541</v>
      </c>
      <c r="C113" s="1779" t="s">
        <v>1663</v>
      </c>
      <c r="D113" s="1779" t="s">
        <v>1499</v>
      </c>
      <c r="E113" s="1791" t="s">
        <v>1498</v>
      </c>
      <c r="F113" s="1954"/>
    </row>
    <row r="114" spans="2:6" ht="15" customHeight="1">
      <c r="B114" s="1953" t="s">
        <v>8</v>
      </c>
      <c r="C114" s="1952">
        <v>1.3684147984959698</v>
      </c>
      <c r="D114" s="1952">
        <v>1.3848236133428455</v>
      </c>
      <c r="E114" s="1952">
        <v>1.3303869396590602</v>
      </c>
      <c r="F114" s="1946"/>
    </row>
    <row r="115" spans="2:6" ht="15" customHeight="1">
      <c r="B115" s="1949" t="s">
        <v>1540</v>
      </c>
      <c r="C115" s="1951">
        <v>1.9832807301885182</v>
      </c>
      <c r="D115" s="1950">
        <v>2.1320213202132021</v>
      </c>
      <c r="E115" s="1950">
        <v>1.8368737593695375</v>
      </c>
      <c r="F115" s="1946"/>
    </row>
    <row r="116" spans="2:6" ht="15" customHeight="1">
      <c r="B116" s="1949" t="s">
        <v>1539</v>
      </c>
      <c r="C116" s="1951">
        <v>0.19214756933324795</v>
      </c>
      <c r="D116" s="1950">
        <v>0.26278365176528784</v>
      </c>
      <c r="E116" s="1950">
        <v>0.11625589583471733</v>
      </c>
      <c r="F116" s="1946"/>
    </row>
    <row r="117" spans="2:6" ht="15" customHeight="1">
      <c r="B117" s="1949" t="s">
        <v>1538</v>
      </c>
      <c r="C117" s="1951">
        <v>0.2430346275737367</v>
      </c>
      <c r="D117" s="1950">
        <v>0.1869508319312021</v>
      </c>
      <c r="E117" s="1950">
        <v>0.30379131561892414</v>
      </c>
      <c r="F117" s="1946"/>
    </row>
    <row r="118" spans="2:6" ht="15" customHeight="1">
      <c r="B118" s="1949" t="s">
        <v>1537</v>
      </c>
      <c r="C118" s="1951">
        <v>0.44367759428148879</v>
      </c>
      <c r="D118" s="1950">
        <v>0.68587105624142652</v>
      </c>
      <c r="E118" s="1950">
        <v>0.16849554539901851</v>
      </c>
      <c r="F118" s="1946"/>
    </row>
    <row r="119" spans="2:6" ht="15" customHeight="1">
      <c r="B119" s="1949" t="s">
        <v>1536</v>
      </c>
      <c r="C119" s="1951">
        <v>0.64197322295898973</v>
      </c>
      <c r="D119" s="1950">
        <v>0.79635341451383812</v>
      </c>
      <c r="E119" s="1950">
        <v>0.26276221479351269</v>
      </c>
      <c r="F119" s="1946"/>
    </row>
    <row r="120" spans="2:6" ht="15" customHeight="1">
      <c r="B120" s="1949" t="s">
        <v>1535</v>
      </c>
      <c r="C120" s="1951">
        <v>0.49253792286805087</v>
      </c>
      <c r="D120" s="1950">
        <v>0.56669730785831252</v>
      </c>
      <c r="E120" s="1950">
        <v>0.23773136355917812</v>
      </c>
      <c r="F120" s="1946"/>
    </row>
    <row r="121" spans="2:6" ht="15" customHeight="1">
      <c r="B121" s="1949" t="s">
        <v>1534</v>
      </c>
      <c r="C121" s="1951">
        <v>0.52641711487323883</v>
      </c>
      <c r="D121" s="1950">
        <v>0.58256951996271555</v>
      </c>
      <c r="E121" s="1950">
        <v>0.34687016382944658</v>
      </c>
      <c r="F121" s="1946"/>
    </row>
    <row r="122" spans="2:6" ht="15" customHeight="1">
      <c r="B122" s="1949" t="s">
        <v>1533</v>
      </c>
      <c r="C122" s="1951">
        <v>0.75159246248266354</v>
      </c>
      <c r="D122" s="1950">
        <v>0.78767345000971101</v>
      </c>
      <c r="E122" s="1950">
        <v>0.64904626257527132</v>
      </c>
      <c r="F122" s="1946"/>
    </row>
    <row r="123" spans="2:6" ht="15" customHeight="1">
      <c r="B123" s="1949" t="s">
        <v>1532</v>
      </c>
      <c r="C123" s="1951">
        <v>1.1490620780787681</v>
      </c>
      <c r="D123" s="1950">
        <v>1.244330564881899</v>
      </c>
      <c r="E123" s="1950">
        <v>0.81069065613640523</v>
      </c>
      <c r="F123" s="1946"/>
    </row>
    <row r="124" spans="2:6" ht="15" customHeight="1">
      <c r="B124" s="1949" t="s">
        <v>1531</v>
      </c>
      <c r="C124" s="1951">
        <v>1.6855544398221203</v>
      </c>
      <c r="D124" s="1950">
        <v>1.7992591285941084</v>
      </c>
      <c r="E124" s="1950">
        <v>1.3207048790611675</v>
      </c>
      <c r="F124" s="1946"/>
    </row>
    <row r="125" spans="2:6" ht="15" customHeight="1">
      <c r="B125" s="1949" t="s">
        <v>1530</v>
      </c>
      <c r="C125" s="1951">
        <v>2.9577774046471976</v>
      </c>
      <c r="D125" s="1950">
        <v>3.2771297098127112</v>
      </c>
      <c r="E125" s="1950">
        <v>1.9427954668105774</v>
      </c>
      <c r="F125" s="1946"/>
    </row>
    <row r="126" spans="2:6" ht="15" customHeight="1">
      <c r="B126" s="1949" t="s">
        <v>1529</v>
      </c>
      <c r="C126" s="1951">
        <v>5.3243507551885259</v>
      </c>
      <c r="D126" s="1950">
        <v>5.6294927682669824</v>
      </c>
      <c r="E126" s="1950">
        <v>4.3073136427566805</v>
      </c>
      <c r="F126" s="1946"/>
    </row>
    <row r="127" spans="2:6" ht="15" customHeight="1">
      <c r="B127" s="1949" t="s">
        <v>1528</v>
      </c>
      <c r="C127" s="1951">
        <v>8.8803088803088794</v>
      </c>
      <c r="D127" s="1950">
        <v>8.6461263981335357</v>
      </c>
      <c r="E127" s="1950">
        <v>9.2728160078086876</v>
      </c>
      <c r="F127" s="1946"/>
    </row>
    <row r="128" spans="2:6" ht="15" customHeight="1">
      <c r="B128" s="1949" t="s">
        <v>1527</v>
      </c>
      <c r="C128" s="1951">
        <v>19.076074465640083</v>
      </c>
      <c r="D128" s="1950">
        <v>19.280205655526991</v>
      </c>
      <c r="E128" s="1950">
        <v>18.734643734643733</v>
      </c>
      <c r="F128" s="1946"/>
    </row>
    <row r="129" spans="2:6" ht="15" customHeight="1">
      <c r="B129" s="1949" t="s">
        <v>1526</v>
      </c>
      <c r="C129" s="1951">
        <v>33.777071329227105</v>
      </c>
      <c r="D129" s="1950">
        <v>35.43586109142452</v>
      </c>
      <c r="E129" s="1950">
        <v>31.659882406151066</v>
      </c>
      <c r="F129" s="1946"/>
    </row>
    <row r="130" spans="2:6" ht="15" customHeight="1">
      <c r="B130" s="1949" t="s">
        <v>1525</v>
      </c>
      <c r="C130" s="1951">
        <v>59.966216216216218</v>
      </c>
      <c r="D130" s="1950">
        <v>60.487038491751761</v>
      </c>
      <c r="E130" s="1950">
        <v>59.3607305936073</v>
      </c>
      <c r="F130" s="1946"/>
    </row>
    <row r="131" spans="2:6" ht="15" customHeight="1">
      <c r="B131" s="1949" t="s">
        <v>1524</v>
      </c>
      <c r="C131" s="1948">
        <v>96.680631646793429</v>
      </c>
      <c r="D131" s="1947">
        <v>95.13742071881606</v>
      </c>
      <c r="E131" s="1947">
        <v>97.980997624703079</v>
      </c>
      <c r="F131" s="1946"/>
    </row>
    <row r="132" spans="2:6" ht="15" customHeight="1">
      <c r="B132" s="1768" t="s">
        <v>1515</v>
      </c>
      <c r="C132" s="1775"/>
      <c r="D132" s="1775"/>
      <c r="E132" s="1775"/>
    </row>
    <row r="133" spans="2:6" ht="15" customHeight="1">
      <c r="B133" s="1875" t="s">
        <v>1662</v>
      </c>
    </row>
    <row r="134" spans="2:6">
      <c r="B134" s="1875"/>
    </row>
    <row r="135" spans="2:6" ht="15">
      <c r="B135" s="1858" t="s">
        <v>1661</v>
      </c>
    </row>
    <row r="136" spans="2:6">
      <c r="B136" s="2475" t="s">
        <v>1660</v>
      </c>
      <c r="C136" s="2475"/>
      <c r="D136" s="2475"/>
      <c r="E136" s="2475"/>
    </row>
    <row r="137" spans="2:6">
      <c r="B137" s="2475"/>
      <c r="C137" s="2475"/>
      <c r="D137" s="2475"/>
      <c r="E137" s="2475"/>
    </row>
    <row r="138" spans="2:6">
      <c r="B138" s="1768"/>
    </row>
    <row r="139" spans="2:6">
      <c r="B139" s="1768"/>
    </row>
    <row r="140" spans="2:6">
      <c r="B140" s="1768"/>
    </row>
    <row r="141" spans="2:6">
      <c r="B141" s="1768"/>
    </row>
    <row r="142" spans="2:6">
      <c r="B142" s="1768"/>
    </row>
    <row r="143" spans="2:6">
      <c r="B143" s="1768"/>
    </row>
    <row r="144" spans="2:6">
      <c r="B144" s="1768"/>
    </row>
    <row r="145" spans="2:8">
      <c r="B145" s="1768"/>
    </row>
    <row r="146" spans="2:8">
      <c r="B146" s="1768"/>
    </row>
    <row r="147" spans="2:8">
      <c r="B147" s="1768"/>
    </row>
    <row r="148" spans="2:8">
      <c r="B148" s="1768"/>
    </row>
    <row r="149" spans="2:8">
      <c r="B149" s="1768"/>
    </row>
    <row r="150" spans="2:8">
      <c r="B150" s="1768"/>
    </row>
    <row r="151" spans="2:8">
      <c r="B151" s="1768"/>
    </row>
    <row r="152" spans="2:8">
      <c r="B152" s="1768"/>
    </row>
    <row r="153" spans="2:8">
      <c r="B153" s="1768" t="s">
        <v>1515</v>
      </c>
    </row>
    <row r="154" spans="2:8">
      <c r="B154" s="1875" t="s">
        <v>1657</v>
      </c>
    </row>
    <row r="155" spans="2:8">
      <c r="B155" s="1768"/>
    </row>
    <row r="156" spans="2:8" ht="15">
      <c r="B156" s="1858" t="s">
        <v>1659</v>
      </c>
    </row>
    <row r="157" spans="2:8" ht="15" customHeight="1">
      <c r="B157" s="2475" t="s">
        <v>1658</v>
      </c>
      <c r="C157" s="2475"/>
      <c r="D157" s="2475"/>
      <c r="E157" s="2475"/>
      <c r="F157" s="2475"/>
      <c r="G157" s="2475"/>
      <c r="H157" s="2475"/>
    </row>
    <row r="158" spans="2:8">
      <c r="B158" s="2475"/>
      <c r="C158" s="2475"/>
      <c r="D158" s="2475"/>
      <c r="E158" s="2475"/>
      <c r="F158" s="2475"/>
      <c r="G158" s="2475"/>
      <c r="H158" s="2475"/>
    </row>
    <row r="159" spans="2:8">
      <c r="B159" s="1768"/>
    </row>
    <row r="160" spans="2:8">
      <c r="B160" s="1768"/>
    </row>
    <row r="161" spans="2:2">
      <c r="B161" s="1768"/>
    </row>
    <row r="162" spans="2:2">
      <c r="B162" s="1768"/>
    </row>
    <row r="163" spans="2:2">
      <c r="B163" s="1768"/>
    </row>
    <row r="164" spans="2:2">
      <c r="B164" s="1768"/>
    </row>
    <row r="165" spans="2:2">
      <c r="B165" s="1768"/>
    </row>
    <row r="166" spans="2:2">
      <c r="B166" s="1768"/>
    </row>
    <row r="167" spans="2:2">
      <c r="B167" s="1768"/>
    </row>
    <row r="168" spans="2:2">
      <c r="B168" s="1768"/>
    </row>
    <row r="169" spans="2:2">
      <c r="B169" s="1768"/>
    </row>
    <row r="170" spans="2:2">
      <c r="B170" s="1768"/>
    </row>
    <row r="171" spans="2:2">
      <c r="B171" s="1768"/>
    </row>
    <row r="172" spans="2:2">
      <c r="B172" s="1768"/>
    </row>
    <row r="173" spans="2:2">
      <c r="B173" s="1768"/>
    </row>
    <row r="174" spans="2:2">
      <c r="B174" s="1768" t="s">
        <v>1515</v>
      </c>
    </row>
    <row r="175" spans="2:2">
      <c r="B175" s="1875" t="s">
        <v>1657</v>
      </c>
    </row>
    <row r="176" spans="2:2">
      <c r="B176" s="1768"/>
    </row>
    <row r="177" spans="1:11" ht="15" customHeight="1">
      <c r="B177" s="1830" t="s">
        <v>1656</v>
      </c>
      <c r="C177" s="1830"/>
      <c r="D177" s="1830"/>
      <c r="E177" s="1830"/>
      <c r="F177" s="1830"/>
    </row>
    <row r="178" spans="1:11" ht="15" customHeight="1">
      <c r="B178" s="1781" t="s">
        <v>1586</v>
      </c>
      <c r="C178" s="1945" t="s">
        <v>1655</v>
      </c>
      <c r="D178" s="1831" t="s">
        <v>1654</v>
      </c>
      <c r="E178" s="1831" t="s">
        <v>1653</v>
      </c>
      <c r="F178" s="1831" t="s">
        <v>1652</v>
      </c>
    </row>
    <row r="179" spans="1:11" ht="15" customHeight="1">
      <c r="B179" s="1781"/>
      <c r="C179" s="1945" t="s">
        <v>1651</v>
      </c>
      <c r="D179" s="1831" t="s">
        <v>1650</v>
      </c>
      <c r="E179" s="1831" t="s">
        <v>1649</v>
      </c>
      <c r="F179" s="1831" t="s">
        <v>1648</v>
      </c>
    </row>
    <row r="180" spans="1:11" ht="15" customHeight="1">
      <c r="A180" s="1789"/>
      <c r="B180" s="1944" t="s">
        <v>1087</v>
      </c>
      <c r="C180" s="1941">
        <v>2821</v>
      </c>
      <c r="D180" s="1941">
        <v>127</v>
      </c>
      <c r="E180" s="1941">
        <v>202</v>
      </c>
      <c r="F180" s="1941">
        <v>72</v>
      </c>
      <c r="J180" s="1775"/>
      <c r="K180" s="1775"/>
    </row>
    <row r="181" spans="1:11" ht="15" customHeight="1">
      <c r="A181" s="1789"/>
      <c r="B181" s="1772" t="s">
        <v>11</v>
      </c>
      <c r="C181" s="1941">
        <v>1642</v>
      </c>
      <c r="D181" s="1941">
        <v>102</v>
      </c>
      <c r="E181" s="1941">
        <v>157</v>
      </c>
      <c r="F181" s="1941">
        <v>47</v>
      </c>
      <c r="I181" s="1775"/>
    </row>
    <row r="182" spans="1:11" ht="15" customHeight="1">
      <c r="A182" s="1789"/>
      <c r="B182" s="1772" t="s">
        <v>12</v>
      </c>
      <c r="C182" s="1941">
        <v>952</v>
      </c>
      <c r="D182" s="1941">
        <v>21</v>
      </c>
      <c r="E182" s="1941">
        <v>40</v>
      </c>
      <c r="F182" s="1941">
        <v>22</v>
      </c>
      <c r="I182" s="1775"/>
    </row>
    <row r="183" spans="1:11" ht="15" customHeight="1">
      <c r="A183" s="1789"/>
      <c r="B183" s="1772" t="s">
        <v>209</v>
      </c>
      <c r="C183" s="1941">
        <v>227</v>
      </c>
      <c r="D183" s="1941">
        <v>4</v>
      </c>
      <c r="E183" s="1941">
        <v>5</v>
      </c>
      <c r="F183" s="1941">
        <v>3</v>
      </c>
      <c r="I183" s="1775"/>
    </row>
    <row r="184" spans="1:11" ht="15" customHeight="1">
      <c r="B184" s="1926" t="s">
        <v>1512</v>
      </c>
      <c r="C184" s="1942"/>
      <c r="D184" s="1942"/>
      <c r="E184" s="1942"/>
      <c r="F184" s="1942"/>
    </row>
    <row r="185" spans="1:11" ht="15" customHeight="1">
      <c r="B185" s="1772" t="s">
        <v>1505</v>
      </c>
      <c r="C185" s="1941">
        <v>862</v>
      </c>
      <c r="D185" s="1941">
        <v>57</v>
      </c>
      <c r="E185" s="1941">
        <v>87</v>
      </c>
      <c r="F185" s="1941">
        <v>38</v>
      </c>
    </row>
    <row r="186" spans="1:11" ht="15" customHeight="1">
      <c r="B186" s="1772" t="s">
        <v>1504</v>
      </c>
      <c r="C186" s="1941">
        <v>1955</v>
      </c>
      <c r="D186" s="1941">
        <v>69</v>
      </c>
      <c r="E186" s="1941">
        <v>117</v>
      </c>
      <c r="F186" s="1941">
        <v>37</v>
      </c>
    </row>
    <row r="187" spans="1:11" ht="15" customHeight="1">
      <c r="B187" s="1772" t="s">
        <v>1646</v>
      </c>
      <c r="C187" s="1941">
        <v>4</v>
      </c>
      <c r="D187" s="1941">
        <v>1</v>
      </c>
      <c r="E187" s="1941">
        <v>1</v>
      </c>
      <c r="F187" s="1941">
        <v>0</v>
      </c>
    </row>
    <row r="188" spans="1:11" ht="15" customHeight="1">
      <c r="B188" s="1943" t="s">
        <v>1647</v>
      </c>
      <c r="C188" s="1942"/>
      <c r="D188" s="1942"/>
      <c r="E188" s="1942"/>
      <c r="F188" s="1942"/>
    </row>
    <row r="189" spans="1:11" ht="15" customHeight="1">
      <c r="B189" s="1772" t="s">
        <v>1499</v>
      </c>
      <c r="C189" s="1941">
        <v>2019</v>
      </c>
      <c r="D189" s="1941">
        <v>78</v>
      </c>
      <c r="E189" s="1941">
        <v>115</v>
      </c>
      <c r="F189" s="1941">
        <v>41</v>
      </c>
    </row>
    <row r="190" spans="1:11" ht="15" customHeight="1">
      <c r="B190" s="1772" t="s">
        <v>1498</v>
      </c>
      <c r="C190" s="1941">
        <v>799</v>
      </c>
      <c r="D190" s="1941">
        <v>49</v>
      </c>
      <c r="E190" s="1941">
        <v>90</v>
      </c>
      <c r="F190" s="1941">
        <v>34</v>
      </c>
    </row>
    <row r="191" spans="1:11" ht="15" customHeight="1">
      <c r="B191" s="1772" t="s">
        <v>1646</v>
      </c>
      <c r="C191" s="1941">
        <v>3</v>
      </c>
      <c r="D191" s="1941">
        <v>0</v>
      </c>
      <c r="E191" s="1941">
        <v>0</v>
      </c>
      <c r="F191" s="1941">
        <v>0</v>
      </c>
    </row>
    <row r="192" spans="1:11" ht="15" customHeight="1">
      <c r="B192" s="1768" t="s">
        <v>1645</v>
      </c>
      <c r="C192" s="1940"/>
      <c r="D192" s="1940"/>
      <c r="E192" s="1940"/>
      <c r="F192" s="1787"/>
    </row>
    <row r="193" spans="2:9" ht="15" customHeight="1">
      <c r="B193" s="1813" t="s">
        <v>1644</v>
      </c>
      <c r="C193" s="1940"/>
      <c r="D193" s="1940"/>
      <c r="E193" s="1940"/>
      <c r="F193" s="1787"/>
    </row>
    <row r="194" spans="2:9" ht="15" customHeight="1">
      <c r="B194" s="1813" t="s">
        <v>1643</v>
      </c>
      <c r="C194" s="1787"/>
      <c r="D194" s="1787"/>
      <c r="E194" s="1940"/>
      <c r="F194" s="1787"/>
    </row>
    <row r="195" spans="2:9" ht="15" customHeight="1">
      <c r="B195" s="2463" t="s">
        <v>1642</v>
      </c>
      <c r="C195" s="2463"/>
      <c r="D195" s="2463"/>
      <c r="E195" s="2463"/>
      <c r="F195" s="2463"/>
    </row>
    <row r="196" spans="2:9" ht="15" customHeight="1">
      <c r="B196" s="2463"/>
      <c r="C196" s="2463"/>
      <c r="D196" s="2463"/>
      <c r="E196" s="2463"/>
      <c r="F196" s="2463"/>
    </row>
    <row r="197" spans="2:9" s="1881" customFormat="1" ht="20.25" customHeight="1">
      <c r="B197" s="1781" t="s">
        <v>1509</v>
      </c>
      <c r="C197" s="1791" t="s">
        <v>8</v>
      </c>
      <c r="D197" s="1779" t="s">
        <v>11</v>
      </c>
      <c r="E197" s="1791" t="s">
        <v>12</v>
      </c>
      <c r="F197" s="1779" t="s">
        <v>207</v>
      </c>
      <c r="I197" s="1939"/>
    </row>
    <row r="198" spans="2:9" ht="15" customHeight="1">
      <c r="B198" s="1882" t="s">
        <v>89</v>
      </c>
      <c r="C198" s="1938">
        <v>6.2648048871711755</v>
      </c>
      <c r="D198" s="1938">
        <v>8.0778790389395194</v>
      </c>
      <c r="E198" s="1938">
        <v>3.5096955339124332</v>
      </c>
      <c r="F198" s="1938">
        <v>4.5913682277318637</v>
      </c>
    </row>
    <row r="199" spans="2:9" ht="15" customHeight="1">
      <c r="B199" s="1931" t="s">
        <v>1499</v>
      </c>
      <c r="C199" s="1937">
        <v>6.9861502635126858</v>
      </c>
      <c r="D199" s="1877">
        <v>9.0428774639300951</v>
      </c>
      <c r="E199" s="1877">
        <v>3.8167938931297707</v>
      </c>
      <c r="F199" s="1877">
        <v>5.3763440860215059</v>
      </c>
    </row>
    <row r="200" spans="2:9" ht="15" customHeight="1">
      <c r="B200" s="1931" t="s">
        <v>1498</v>
      </c>
      <c r="C200" s="1937">
        <v>5.5182037295445898</v>
      </c>
      <c r="D200" s="1877">
        <v>7.074973600844773</v>
      </c>
      <c r="E200" s="1877">
        <v>3.1954553523877154</v>
      </c>
      <c r="F200" s="1877">
        <v>3.766478342749529</v>
      </c>
    </row>
    <row r="201" spans="2:9" ht="15" customHeight="1">
      <c r="B201" s="1934" t="s">
        <v>1505</v>
      </c>
      <c r="C201" s="1933">
        <v>5.7392730254167805</v>
      </c>
      <c r="D201" s="1932">
        <v>8.5257082896117531</v>
      </c>
      <c r="E201" s="1932">
        <v>2.4011525532255482</v>
      </c>
      <c r="F201" s="1932">
        <v>8.1632653061224492</v>
      </c>
    </row>
    <row r="202" spans="2:9" ht="15" customHeight="1">
      <c r="B202" s="1931" t="s">
        <v>1499</v>
      </c>
      <c r="C202" s="1937">
        <v>5.9235325794291862</v>
      </c>
      <c r="D202" s="1877">
        <v>9.0439276485788103</v>
      </c>
      <c r="E202" s="1877">
        <v>1.9005384859043395</v>
      </c>
      <c r="F202" s="1877">
        <v>11.904761904761903</v>
      </c>
    </row>
    <row r="203" spans="2:9" ht="15" customHeight="1">
      <c r="B203" s="1931" t="s">
        <v>1498</v>
      </c>
      <c r="C203" s="1937">
        <v>5.5493895671476139</v>
      </c>
      <c r="D203" s="1877">
        <v>7.9914757591901964</v>
      </c>
      <c r="E203" s="1877">
        <v>2.912621359223301</v>
      </c>
      <c r="F203" s="1877">
        <v>4.2016806722689077</v>
      </c>
    </row>
    <row r="204" spans="2:9" ht="15" customHeight="1">
      <c r="B204" s="1934" t="s">
        <v>1641</v>
      </c>
      <c r="C204" s="1933">
        <v>6.7249109092999202</v>
      </c>
      <c r="D204" s="1932">
        <v>7.798440311937612</v>
      </c>
      <c r="E204" s="1932">
        <v>4.8761458942851572</v>
      </c>
      <c r="F204" s="1932">
        <v>1.6722408026755853</v>
      </c>
    </row>
    <row r="205" spans="2:9" ht="15" customHeight="1">
      <c r="B205" s="1931" t="s">
        <v>1499</v>
      </c>
      <c r="C205" s="1937">
        <v>7.8971119133574001</v>
      </c>
      <c r="D205" s="1877">
        <v>9.0543259557344076</v>
      </c>
      <c r="E205" s="1877">
        <v>6.1680801850424052</v>
      </c>
      <c r="F205" s="1877">
        <v>0</v>
      </c>
    </row>
    <row r="206" spans="2:9" ht="15" customHeight="1">
      <c r="B206" s="1931" t="s">
        <v>1498</v>
      </c>
      <c r="C206" s="1937">
        <v>5.5073822357628313</v>
      </c>
      <c r="D206" s="1877">
        <v>6.4855390008764244</v>
      </c>
      <c r="E206" s="1877">
        <v>3.5530990919857874</v>
      </c>
      <c r="F206" s="1877">
        <v>3.4129692832764507</v>
      </c>
    </row>
    <row r="207" spans="2:9" ht="15" customHeight="1">
      <c r="B207" s="1768" t="s">
        <v>1515</v>
      </c>
      <c r="C207" s="1787"/>
      <c r="D207" s="1787"/>
      <c r="E207" s="1787"/>
      <c r="F207" s="1876"/>
    </row>
    <row r="208" spans="2:9" ht="15" customHeight="1">
      <c r="B208" s="1813" t="s">
        <v>1640</v>
      </c>
      <c r="C208" s="1928"/>
      <c r="D208" s="1928"/>
    </row>
    <row r="209" spans="2:6">
      <c r="B209" s="1813" t="s">
        <v>1637</v>
      </c>
      <c r="C209" s="1928"/>
      <c r="D209" s="1928"/>
    </row>
    <row r="210" spans="2:6" ht="15" customHeight="1">
      <c r="B210" s="1768"/>
    </row>
    <row r="211" spans="2:6" ht="15" customHeight="1">
      <c r="B211" s="2463" t="s">
        <v>1639</v>
      </c>
      <c r="C211" s="2463"/>
      <c r="D211" s="2463"/>
      <c r="E211" s="2463"/>
      <c r="F211" s="2463"/>
    </row>
    <row r="212" spans="2:6" ht="15" customHeight="1">
      <c r="B212" s="2463"/>
      <c r="C212" s="2463"/>
      <c r="D212" s="2463"/>
      <c r="E212" s="2463"/>
      <c r="F212" s="2463"/>
    </row>
    <row r="213" spans="2:6" s="1881" customFormat="1" ht="20.25" customHeight="1">
      <c r="B213" s="1781" t="s">
        <v>1509</v>
      </c>
      <c r="C213" s="1791" t="s">
        <v>8</v>
      </c>
      <c r="D213" s="1779" t="s">
        <v>11</v>
      </c>
      <c r="E213" s="1791" t="s">
        <v>12</v>
      </c>
      <c r="F213" s="1779" t="s">
        <v>207</v>
      </c>
    </row>
    <row r="214" spans="2:6" ht="15" customHeight="1">
      <c r="B214" s="1790" t="s">
        <v>89</v>
      </c>
      <c r="C214" s="1936">
        <v>8.5089141004862228</v>
      </c>
      <c r="D214" s="1936">
        <v>10.511599005799503</v>
      </c>
      <c r="E214" s="1936">
        <v>5.4400280775642713</v>
      </c>
      <c r="F214" s="1936">
        <v>7.3461891643709825</v>
      </c>
    </row>
    <row r="215" spans="2:6" ht="15" customHeight="1">
      <c r="B215" s="1931" t="s">
        <v>1499</v>
      </c>
      <c r="C215" s="1930">
        <v>9.3148670180169137</v>
      </c>
      <c r="D215" s="1929">
        <v>11.786222312538102</v>
      </c>
      <c r="E215" s="1929">
        <v>5.2047189451769604</v>
      </c>
      <c r="F215" s="1929">
        <v>10.752688172043012</v>
      </c>
    </row>
    <row r="216" spans="2:6" ht="15" customHeight="1">
      <c r="B216" s="1931" t="s">
        <v>1498</v>
      </c>
      <c r="C216" s="1930">
        <v>7.6747431181022456</v>
      </c>
      <c r="D216" s="1799">
        <v>9.1869060190073917</v>
      </c>
      <c r="E216" s="1929">
        <v>5.6808095153559375</v>
      </c>
      <c r="F216" s="1929">
        <v>3.766478342749529</v>
      </c>
    </row>
    <row r="217" spans="2:6" ht="15" customHeight="1">
      <c r="B217" s="1934" t="s">
        <v>1505</v>
      </c>
      <c r="C217" s="1933">
        <v>8.1306367860071056</v>
      </c>
      <c r="D217" s="1935">
        <v>11.411332633788037</v>
      </c>
      <c r="E217" s="1932">
        <v>4.0019209220425802</v>
      </c>
      <c r="F217" s="1932">
        <v>14.285714285714285</v>
      </c>
    </row>
    <row r="218" spans="2:6" ht="15" customHeight="1">
      <c r="B218" s="1931" t="s">
        <v>1499</v>
      </c>
      <c r="C218" s="1930">
        <v>8.4814216478190634</v>
      </c>
      <c r="D218" s="1929">
        <v>12.403100775193799</v>
      </c>
      <c r="E218" s="1929">
        <v>2.8508077288565095</v>
      </c>
      <c r="F218" s="1929">
        <v>23.809523809523807</v>
      </c>
    </row>
    <row r="219" spans="2:6" ht="15" customHeight="1">
      <c r="B219" s="1931" t="s">
        <v>1498</v>
      </c>
      <c r="C219" s="1930">
        <v>7.7691453940066593</v>
      </c>
      <c r="D219" s="1929">
        <v>10.388918486947256</v>
      </c>
      <c r="E219" s="1929">
        <v>5.1779935275080904</v>
      </c>
      <c r="F219" s="1929">
        <v>4.2016806722689077</v>
      </c>
    </row>
    <row r="220" spans="2:6" ht="15" customHeight="1">
      <c r="B220" s="1934" t="s">
        <v>1504</v>
      </c>
      <c r="C220" s="1933">
        <v>8.851592137027243</v>
      </c>
      <c r="D220" s="1932">
        <v>9.9408689690633292</v>
      </c>
      <c r="E220" s="1932">
        <v>7.2166959235420327</v>
      </c>
      <c r="F220" s="1932">
        <v>1.6722408026755853</v>
      </c>
    </row>
    <row r="221" spans="2:6" ht="15" customHeight="1">
      <c r="B221" s="1931" t="s">
        <v>1499</v>
      </c>
      <c r="C221" s="1930">
        <v>10.040613718411553</v>
      </c>
      <c r="D221" s="1929">
        <v>11.401743796109994</v>
      </c>
      <c r="E221" s="1929">
        <v>8.0956052428681566</v>
      </c>
      <c r="F221" s="1929">
        <v>0</v>
      </c>
    </row>
    <row r="222" spans="2:6" ht="15" customHeight="1">
      <c r="B222" s="1931" t="s">
        <v>1498</v>
      </c>
      <c r="C222" s="1930">
        <v>7.6165924537145537</v>
      </c>
      <c r="D222" s="1929">
        <v>8.4136722173531986</v>
      </c>
      <c r="E222" s="1929">
        <v>6.3166206079747331</v>
      </c>
      <c r="F222" s="1929">
        <v>3.4129692832764507</v>
      </c>
    </row>
    <row r="223" spans="2:6" ht="15" customHeight="1">
      <c r="B223" s="1768" t="s">
        <v>1515</v>
      </c>
      <c r="C223" s="1747"/>
      <c r="D223" s="1747"/>
      <c r="E223" s="1747"/>
      <c r="F223" s="1747"/>
    </row>
    <row r="224" spans="2:6" ht="15" customHeight="1">
      <c r="B224" s="1813" t="s">
        <v>1638</v>
      </c>
      <c r="C224" s="1928"/>
      <c r="D224" s="1928"/>
    </row>
    <row r="225" spans="2:6">
      <c r="B225" s="1813" t="s">
        <v>1637</v>
      </c>
      <c r="C225" s="1928"/>
      <c r="D225" s="1928"/>
    </row>
    <row r="226" spans="2:6">
      <c r="B226" s="1914"/>
    </row>
    <row r="227" spans="2:6" ht="15" customHeight="1">
      <c r="B227" s="2463" t="s">
        <v>1636</v>
      </c>
      <c r="C227" s="2463"/>
      <c r="D227" s="2463"/>
      <c r="E227" s="2463"/>
      <c r="F227" s="2463"/>
    </row>
    <row r="228" spans="2:6" ht="15" customHeight="1">
      <c r="B228" s="2463"/>
      <c r="C228" s="2463"/>
      <c r="D228" s="2463"/>
      <c r="E228" s="2463"/>
      <c r="F228" s="2463"/>
    </row>
    <row r="229" spans="2:6" s="1881" customFormat="1" ht="15" customHeight="1">
      <c r="B229" s="1781" t="s">
        <v>1512</v>
      </c>
      <c r="C229" s="1791" t="s">
        <v>8</v>
      </c>
      <c r="D229" s="1779" t="s">
        <v>11</v>
      </c>
      <c r="E229" s="1791" t="s">
        <v>12</v>
      </c>
      <c r="F229" s="1779" t="s">
        <v>207</v>
      </c>
    </row>
    <row r="230" spans="2:6" ht="15" customHeight="1">
      <c r="B230" s="1882" t="s">
        <v>89</v>
      </c>
      <c r="C230" s="1927">
        <v>1.3760537784186557</v>
      </c>
      <c r="D230" s="1927">
        <v>1.3485873032833178</v>
      </c>
      <c r="E230" s="1927">
        <v>1.7861081993395933</v>
      </c>
      <c r="F230" s="1927">
        <v>0.3820058408781703</v>
      </c>
    </row>
    <row r="231" spans="2:6" ht="15" customHeight="1">
      <c r="B231" s="1788" t="s">
        <v>1505</v>
      </c>
      <c r="C231" s="1799">
        <v>3.1192990687197804</v>
      </c>
      <c r="D231" s="1799">
        <v>3.032383567913949</v>
      </c>
      <c r="E231" s="1799">
        <v>3.3024336964740808</v>
      </c>
      <c r="F231" s="1799">
        <v>1.8222493390278625</v>
      </c>
    </row>
    <row r="232" spans="2:6" ht="15" customHeight="1">
      <c r="B232" s="1788" t="s">
        <v>1504</v>
      </c>
      <c r="C232" s="1799">
        <v>0.91815733434663649</v>
      </c>
      <c r="D232" s="1799">
        <v>0.97737425149421897</v>
      </c>
      <c r="E232" s="1799">
        <v>1.1140758536489306</v>
      </c>
      <c r="F232" s="1799">
        <v>0.20540519033551172</v>
      </c>
    </row>
    <row r="233" spans="2:6" ht="15" customHeight="1">
      <c r="B233" s="1768" t="s">
        <v>1515</v>
      </c>
    </row>
    <row r="234" spans="2:6" ht="15" customHeight="1">
      <c r="B234" s="1768"/>
    </row>
    <row r="235" spans="2:6" ht="15" customHeight="1">
      <c r="B235" s="2463" t="s">
        <v>1635</v>
      </c>
      <c r="C235" s="2463"/>
      <c r="D235" s="2463"/>
      <c r="E235" s="2463"/>
      <c r="F235" s="2463"/>
    </row>
    <row r="236" spans="2:6" ht="15" customHeight="1">
      <c r="B236" s="2463"/>
      <c r="C236" s="2463"/>
      <c r="D236" s="2463"/>
      <c r="E236" s="2463"/>
      <c r="F236" s="2463"/>
    </row>
    <row r="237" spans="2:6" s="1881" customFormat="1" ht="15" customHeight="1">
      <c r="B237" s="1781" t="s">
        <v>1512</v>
      </c>
      <c r="C237" s="1791" t="s">
        <v>8</v>
      </c>
      <c r="D237" s="1779" t="s">
        <v>11</v>
      </c>
      <c r="E237" s="1791" t="s">
        <v>12</v>
      </c>
      <c r="F237" s="1779" t="s">
        <v>207</v>
      </c>
    </row>
    <row r="238" spans="2:6" ht="15" customHeight="1">
      <c r="B238" s="1926" t="s">
        <v>1633</v>
      </c>
      <c r="C238" s="1801">
        <v>80.314609779237458</v>
      </c>
      <c r="D238" s="1801">
        <v>75.591340188430365</v>
      </c>
      <c r="E238" s="1801">
        <v>88.551338331844136</v>
      </c>
      <c r="F238" s="1801">
        <v>71.199738476626351</v>
      </c>
    </row>
    <row r="239" spans="2:6" ht="15" customHeight="1">
      <c r="B239" s="1916" t="s">
        <v>1505</v>
      </c>
      <c r="C239" s="1799">
        <v>127.406943138689</v>
      </c>
      <c r="D239" s="1799">
        <v>121.7638509574689</v>
      </c>
      <c r="E239" s="1799">
        <v>133.20965540771067</v>
      </c>
      <c r="F239" s="1799">
        <v>91.2986771008012</v>
      </c>
    </row>
    <row r="240" spans="2:6" ht="15" customHeight="1">
      <c r="B240" s="1916" t="s">
        <v>1632</v>
      </c>
      <c r="C240" s="1799">
        <v>61.130768122612899</v>
      </c>
      <c r="D240" s="1799">
        <v>60.503147262866442</v>
      </c>
      <c r="E240" s="1799">
        <v>62.670366341111617</v>
      </c>
      <c r="F240" s="1799">
        <v>60.233682514101531</v>
      </c>
    </row>
    <row r="241" spans="2:6" ht="15" customHeight="1">
      <c r="B241" s="1768" t="s">
        <v>1515</v>
      </c>
    </row>
    <row r="242" spans="2:6" ht="15" customHeight="1">
      <c r="B242" s="1813" t="s">
        <v>1630</v>
      </c>
    </row>
    <row r="243" spans="2:6" ht="15" customHeight="1">
      <c r="B243" s="2463" t="s">
        <v>1634</v>
      </c>
      <c r="C243" s="2463"/>
      <c r="D243" s="2463"/>
      <c r="E243" s="2463"/>
      <c r="F243" s="2463"/>
    </row>
    <row r="244" spans="2:6" ht="15" customHeight="1">
      <c r="B244" s="2463"/>
      <c r="C244" s="2463"/>
      <c r="D244" s="2463"/>
      <c r="E244" s="2463"/>
      <c r="F244" s="2463"/>
    </row>
    <row r="245" spans="2:6" s="1881" customFormat="1" ht="15" customHeight="1">
      <c r="B245" s="1781" t="s">
        <v>1512</v>
      </c>
      <c r="C245" s="1791" t="s">
        <v>8</v>
      </c>
      <c r="D245" s="1779" t="s">
        <v>11</v>
      </c>
      <c r="E245" s="1791" t="s">
        <v>12</v>
      </c>
      <c r="F245" s="1779" t="s">
        <v>207</v>
      </c>
    </row>
    <row r="246" spans="2:6" ht="15" customHeight="1">
      <c r="B246" s="1926" t="s">
        <v>1633</v>
      </c>
      <c r="C246" s="1801">
        <f>1890.96793539185/1000</f>
        <v>1.89096793539185</v>
      </c>
      <c r="D246" s="1801">
        <f>1977.07286504888/1000</f>
        <v>1.97707286504888</v>
      </c>
      <c r="E246" s="1801">
        <f>1786.3459347085/1000</f>
        <v>1.7863459347085</v>
      </c>
      <c r="F246" s="1801">
        <f>1376.2482268362/1000</f>
        <v>1.3762482268362</v>
      </c>
    </row>
    <row r="247" spans="2:6" ht="15" customHeight="1">
      <c r="B247" s="1916" t="s">
        <v>1505</v>
      </c>
      <c r="C247" s="1799">
        <f>3756.00653606564/1000</f>
        <v>3.7560065360656401</v>
      </c>
      <c r="D247" s="1799">
        <f>2951.11791017143/1000</f>
        <v>2.9511179101714302</v>
      </c>
      <c r="E247" s="1799">
        <f>5550.9315545734/1000</f>
        <v>5.5509315545733999</v>
      </c>
      <c r="F247" s="1799">
        <f>3018.59465049349/1000</f>
        <v>3.01859465049349</v>
      </c>
    </row>
    <row r="248" spans="2:6" ht="15" customHeight="1">
      <c r="B248" s="1916" t="s">
        <v>1632</v>
      </c>
      <c r="C248" s="1799">
        <f>1370.46177224516/1000</f>
        <v>1.3704617722451602</v>
      </c>
      <c r="D248" s="1799">
        <f>1664.7227105377/1000</f>
        <v>1.6647227105377</v>
      </c>
      <c r="E248" s="1799">
        <f>1033.13000754518/1000</f>
        <v>1.0331300075451799</v>
      </c>
      <c r="F248" s="1799">
        <f>958.540383246857/1000</f>
        <v>0.95854038324685698</v>
      </c>
    </row>
    <row r="249" spans="2:6" ht="15" customHeight="1">
      <c r="B249" s="1768" t="s">
        <v>1515</v>
      </c>
      <c r="C249" s="1797"/>
      <c r="D249" s="1797"/>
      <c r="E249" s="1796"/>
      <c r="F249" s="1796"/>
    </row>
    <row r="250" spans="2:6" ht="15" customHeight="1">
      <c r="B250" s="1813" t="s">
        <v>1630</v>
      </c>
      <c r="C250" s="1797"/>
      <c r="D250" s="1797"/>
      <c r="E250" s="1796"/>
      <c r="F250" s="1796"/>
    </row>
    <row r="251" spans="2:6" ht="15" customHeight="1">
      <c r="B251" s="2475" t="s">
        <v>1631</v>
      </c>
      <c r="C251" s="2475"/>
      <c r="D251" s="2475"/>
      <c r="E251" s="2475"/>
      <c r="F251" s="2475"/>
    </row>
    <row r="252" spans="2:6" ht="15" customHeight="1">
      <c r="B252" s="2475"/>
      <c r="C252" s="2475"/>
      <c r="D252" s="2475"/>
      <c r="E252" s="2475"/>
      <c r="F252" s="2475"/>
    </row>
    <row r="253" spans="2:6" s="1881" customFormat="1" ht="15" customHeight="1">
      <c r="B253" s="1781" t="s">
        <v>1541</v>
      </c>
      <c r="C253" s="1791" t="s">
        <v>8</v>
      </c>
      <c r="D253" s="1779" t="s">
        <v>11</v>
      </c>
      <c r="E253" s="1791" t="s">
        <v>12</v>
      </c>
      <c r="F253" s="1779" t="s">
        <v>207</v>
      </c>
    </row>
    <row r="254" spans="2:6" ht="15" customHeight="1">
      <c r="B254" s="1916" t="s">
        <v>1537</v>
      </c>
      <c r="C254" s="1799">
        <v>22.26433955927461</v>
      </c>
      <c r="D254" s="1799">
        <v>20.09896638374984</v>
      </c>
      <c r="E254" s="1799">
        <v>25.551207812525789</v>
      </c>
      <c r="F254" s="1799">
        <v>16.879511665916461</v>
      </c>
    </row>
    <row r="255" spans="2:6" ht="15" customHeight="1">
      <c r="B255" s="1916" t="s">
        <v>1536</v>
      </c>
      <c r="C255" s="1799">
        <v>81.054082292122828</v>
      </c>
      <c r="D255" s="1799">
        <v>82.463039960597186</v>
      </c>
      <c r="E255" s="1799">
        <v>79.945519591880966</v>
      </c>
      <c r="F255" s="1799">
        <v>54.905020369195277</v>
      </c>
    </row>
    <row r="256" spans="2:6" ht="15" customHeight="1">
      <c r="B256" s="1916" t="s">
        <v>1535</v>
      </c>
      <c r="C256" s="1799">
        <v>93.959715875590405</v>
      </c>
      <c r="D256" s="1799">
        <v>103.81748486809344</v>
      </c>
      <c r="E256" s="1799">
        <v>82.969290594814822</v>
      </c>
      <c r="F256" s="1799">
        <v>56.55394740353335</v>
      </c>
    </row>
    <row r="257" spans="2:6" ht="15" customHeight="1">
      <c r="B257" s="1916" t="s">
        <v>1534</v>
      </c>
      <c r="C257" s="1799">
        <v>91.798995122712398</v>
      </c>
      <c r="D257" s="1799">
        <v>97.855946706728773</v>
      </c>
      <c r="E257" s="1799">
        <v>83.780988569467141</v>
      </c>
      <c r="F257" s="1799">
        <v>66.502084582864512</v>
      </c>
    </row>
    <row r="258" spans="2:6" ht="15" customHeight="1">
      <c r="B258" s="1916" t="s">
        <v>1533</v>
      </c>
      <c r="C258" s="1799">
        <v>62.002128477554578</v>
      </c>
      <c r="D258" s="1799">
        <v>64.207891553439083</v>
      </c>
      <c r="E258" s="1799">
        <v>58.844679931532248</v>
      </c>
      <c r="F258" s="1799">
        <v>51.909782121839783</v>
      </c>
    </row>
    <row r="259" spans="2:6" ht="15" customHeight="1">
      <c r="B259" s="1916" t="s">
        <v>1532</v>
      </c>
      <c r="C259" s="1799">
        <v>22.789812037031066</v>
      </c>
      <c r="D259" s="1799">
        <v>23.234893791312381</v>
      </c>
      <c r="E259" s="1799">
        <v>21.459244688274914</v>
      </c>
      <c r="F259" s="1799">
        <v>22.29903284310582</v>
      </c>
    </row>
    <row r="260" spans="2:6" ht="15" customHeight="1">
      <c r="B260" s="1916" t="s">
        <v>1531</v>
      </c>
      <c r="C260" s="1799">
        <v>3.2205090117686552</v>
      </c>
      <c r="D260" s="1799">
        <v>2.8341761038971724</v>
      </c>
      <c r="E260" s="1799">
        <v>3.3591714459215862</v>
      </c>
      <c r="F260" s="1799">
        <v>4.5301074645400057</v>
      </c>
    </row>
    <row r="261" spans="2:6" ht="15" customHeight="1">
      <c r="B261" s="1768" t="s">
        <v>1515</v>
      </c>
      <c r="C261"/>
      <c r="D261"/>
      <c r="E261"/>
      <c r="F261"/>
    </row>
    <row r="262" spans="2:6" ht="15" customHeight="1">
      <c r="B262" s="1813" t="s">
        <v>1630</v>
      </c>
      <c r="C262" s="1797"/>
      <c r="D262" s="1797"/>
      <c r="E262" s="1796"/>
      <c r="F262" s="1796"/>
    </row>
    <row r="263" spans="2:6" ht="15" customHeight="1">
      <c r="B263" s="1925"/>
    </row>
    <row r="264" spans="2:6" ht="15" customHeight="1">
      <c r="B264" s="1830" t="s">
        <v>1629</v>
      </c>
      <c r="C264" s="1830"/>
      <c r="D264" s="1830"/>
      <c r="E264" s="1830"/>
      <c r="F264" s="1830"/>
    </row>
    <row r="265" spans="2:6" s="1881" customFormat="1" ht="15" customHeight="1">
      <c r="B265" s="1792" t="s">
        <v>1626</v>
      </c>
      <c r="C265" s="1812" t="s">
        <v>178</v>
      </c>
      <c r="D265" s="1812" t="s">
        <v>1499</v>
      </c>
      <c r="E265" s="1812" t="s">
        <v>1498</v>
      </c>
    </row>
    <row r="266" spans="2:6" ht="15" customHeight="1">
      <c r="B266" s="1850" t="s">
        <v>8</v>
      </c>
      <c r="C266" s="1919">
        <v>77.641381943563516</v>
      </c>
      <c r="D266" s="1919">
        <v>77.070958204864397</v>
      </c>
      <c r="E266" s="1919">
        <v>78.240326869197602</v>
      </c>
    </row>
    <row r="267" spans="2:6" ht="15" customHeight="1">
      <c r="B267" s="1916" t="s">
        <v>1505</v>
      </c>
      <c r="C267" s="1898">
        <v>76.527827343985066</v>
      </c>
      <c r="D267" s="1898">
        <v>75.619927674789807</v>
      </c>
      <c r="E267" s="1898">
        <v>77.481121996640098</v>
      </c>
    </row>
    <row r="268" spans="2:6" ht="15" customHeight="1">
      <c r="B268" s="1916" t="s">
        <v>1504</v>
      </c>
      <c r="C268" s="1898">
        <v>78.204651487281353</v>
      </c>
      <c r="D268" s="1898">
        <v>77.243496184257793</v>
      </c>
      <c r="E268" s="1898">
        <v>79.213864555456098</v>
      </c>
    </row>
    <row r="269" spans="2:6" ht="15" customHeight="1">
      <c r="B269" s="1924"/>
      <c r="C269" s="1900"/>
      <c r="D269" s="1900"/>
      <c r="E269" s="1900"/>
    </row>
    <row r="270" spans="2:6" ht="15" customHeight="1">
      <c r="B270" s="1916" t="s">
        <v>1517</v>
      </c>
      <c r="C270" s="1923">
        <v>77.451235718030119</v>
      </c>
      <c r="D270" s="1915">
        <v>77.133334844217302</v>
      </c>
      <c r="E270" s="1915">
        <v>77.785031635533599</v>
      </c>
    </row>
    <row r="271" spans="2:6" ht="15" customHeight="1">
      <c r="B271" s="1916" t="s">
        <v>1516</v>
      </c>
      <c r="C271" s="1923">
        <v>77.924895558667259</v>
      </c>
      <c r="D271" s="1915">
        <v>76.7</v>
      </c>
      <c r="E271" s="1915">
        <v>79.211035895267898</v>
      </c>
    </row>
    <row r="272" spans="2:6" ht="15" customHeight="1">
      <c r="B272" s="1916" t="s">
        <v>209</v>
      </c>
      <c r="C272" s="1923">
        <v>79.489390242631259</v>
      </c>
      <c r="D272" s="1922" t="s">
        <v>541</v>
      </c>
      <c r="E272" s="1922" t="s">
        <v>541</v>
      </c>
    </row>
    <row r="273" spans="2:6" ht="15" customHeight="1">
      <c r="B273" s="1768" t="s">
        <v>1515</v>
      </c>
    </row>
    <row r="274" spans="2:6">
      <c r="B274" s="1914"/>
    </row>
    <row r="275" spans="2:6" ht="15" customHeight="1">
      <c r="B275" s="2475" t="s">
        <v>1628</v>
      </c>
      <c r="C275" s="2475"/>
      <c r="D275" s="2475"/>
      <c r="E275" s="2475"/>
      <c r="F275" s="2475"/>
    </row>
    <row r="276" spans="2:6" s="1881" customFormat="1" ht="15" customHeight="1">
      <c r="B276" s="1792" t="s">
        <v>1626</v>
      </c>
      <c r="C276" s="1812" t="s">
        <v>178</v>
      </c>
      <c r="D276" s="1812" t="s">
        <v>1499</v>
      </c>
      <c r="E276" s="1812" t="s">
        <v>1498</v>
      </c>
    </row>
    <row r="277" spans="2:6" ht="15" customHeight="1">
      <c r="B277" s="1850" t="s">
        <v>178</v>
      </c>
      <c r="C277" s="1919">
        <v>88.631847966320692</v>
      </c>
      <c r="D277" s="1919">
        <v>87.555897982900504</v>
      </c>
      <c r="E277" s="1919">
        <v>89.761595448911905</v>
      </c>
      <c r="F277" s="1921"/>
    </row>
    <row r="278" spans="2:6" ht="15" customHeight="1">
      <c r="B278" s="1916" t="s">
        <v>1505</v>
      </c>
      <c r="C278" s="1898">
        <v>85.92352610903086</v>
      </c>
      <c r="D278" s="1898">
        <v>82.831250294075105</v>
      </c>
      <c r="E278" s="1898">
        <v>89.170415714734403</v>
      </c>
      <c r="F278" s="1921"/>
    </row>
    <row r="279" spans="2:6" ht="15" customHeight="1">
      <c r="B279" s="1916" t="s">
        <v>1504</v>
      </c>
      <c r="C279" s="1898">
        <v>89.263530299510165</v>
      </c>
      <c r="D279" s="1898">
        <v>88.545218103518295</v>
      </c>
      <c r="E279" s="1898">
        <v>90.01775810530161</v>
      </c>
      <c r="F279" s="1921"/>
    </row>
    <row r="280" spans="2:6" ht="15" customHeight="1">
      <c r="B280" s="1917"/>
      <c r="C280" s="1900"/>
      <c r="D280" s="1900"/>
      <c r="E280" s="1900"/>
      <c r="F280" s="1921"/>
    </row>
    <row r="281" spans="2:6" ht="15" customHeight="1">
      <c r="B281" s="1916" t="s">
        <v>1517</v>
      </c>
      <c r="C281" s="1898">
        <v>89.982162674766869</v>
      </c>
      <c r="D281" s="1915">
        <v>88.400019172925298</v>
      </c>
      <c r="E281" s="1915">
        <v>91.643413351700502</v>
      </c>
      <c r="F281" s="1921"/>
    </row>
    <row r="282" spans="2:6" ht="15" customHeight="1">
      <c r="B282" s="1916" t="s">
        <v>1516</v>
      </c>
      <c r="C282" s="1898">
        <v>85.272769063726486</v>
      </c>
      <c r="D282" s="1915">
        <v>84.59</v>
      </c>
      <c r="E282" s="1915">
        <v>85.989676580639298</v>
      </c>
      <c r="F282" s="1921"/>
    </row>
    <row r="283" spans="2:6" ht="15" customHeight="1">
      <c r="B283" s="1916" t="s">
        <v>207</v>
      </c>
      <c r="C283" s="1898">
        <v>88.820582415678331</v>
      </c>
      <c r="D283" s="1922" t="s">
        <v>541</v>
      </c>
      <c r="E283" s="1922" t="s">
        <v>541</v>
      </c>
      <c r="F283" s="1921"/>
    </row>
    <row r="284" spans="2:6" ht="15" customHeight="1">
      <c r="B284" s="1768" t="s">
        <v>1515</v>
      </c>
    </row>
    <row r="285" spans="2:6" ht="15" customHeight="1">
      <c r="B285" s="1914"/>
    </row>
    <row r="286" spans="2:6" ht="15" customHeight="1">
      <c r="B286" s="2475" t="s">
        <v>1627</v>
      </c>
      <c r="C286" s="2475"/>
      <c r="D286" s="2475"/>
      <c r="E286" s="2475"/>
      <c r="F286" s="2475"/>
    </row>
    <row r="287" spans="2:6" ht="15" customHeight="1">
      <c r="B287" s="2475"/>
      <c r="C287" s="2475"/>
      <c r="D287" s="2475"/>
      <c r="E287" s="2475"/>
      <c r="F287" s="2475"/>
    </row>
    <row r="288" spans="2:6" s="1881" customFormat="1" ht="15" customHeight="1">
      <c r="B288" s="1792" t="s">
        <v>1626</v>
      </c>
      <c r="C288" s="1812" t="s">
        <v>178</v>
      </c>
      <c r="D288" s="1812" t="s">
        <v>1499</v>
      </c>
      <c r="E288" s="1812" t="s">
        <v>1498</v>
      </c>
    </row>
    <row r="289" spans="2:6" ht="15" customHeight="1">
      <c r="B289" s="1850" t="s">
        <v>178</v>
      </c>
      <c r="C289" s="1919">
        <v>93.822524522277917</v>
      </c>
      <c r="D289" s="1919">
        <v>92.6002831301236</v>
      </c>
      <c r="E289" s="1919">
        <v>95.105877984039935</v>
      </c>
    </row>
    <row r="290" spans="2:6" ht="15" customHeight="1">
      <c r="B290" s="1916" t="s">
        <v>1505</v>
      </c>
      <c r="C290" s="1898">
        <v>91.742230662345889</v>
      </c>
      <c r="D290" s="1898">
        <v>89.214627125103846</v>
      </c>
      <c r="E290" s="1898">
        <v>94.396214376450018</v>
      </c>
    </row>
    <row r="291" spans="2:6" ht="15" customHeight="1">
      <c r="B291" s="1916" t="s">
        <v>1504</v>
      </c>
      <c r="C291" s="1898">
        <v>94.251648259587085</v>
      </c>
      <c r="D291" s="1898">
        <v>93.117346909974017</v>
      </c>
      <c r="E291" s="1898">
        <v>95.442664676680806</v>
      </c>
      <c r="F291" s="1918"/>
    </row>
    <row r="292" spans="2:6" ht="15" customHeight="1">
      <c r="B292" s="1917"/>
      <c r="C292" s="1900"/>
      <c r="D292" s="1900"/>
      <c r="E292" s="1900"/>
    </row>
    <row r="293" spans="2:6" ht="15" customHeight="1">
      <c r="B293" s="1916" t="s">
        <v>1517</v>
      </c>
      <c r="C293" s="1898">
        <v>94.546931631091269</v>
      </c>
      <c r="D293" s="1915">
        <v>93.168144279556614</v>
      </c>
      <c r="E293" s="1915">
        <v>95.994658350202641</v>
      </c>
    </row>
    <row r="294" spans="2:6" ht="15" customHeight="1">
      <c r="B294" s="1916" t="s">
        <v>1516</v>
      </c>
      <c r="C294" s="1898">
        <v>92.109852332027941</v>
      </c>
      <c r="D294" s="1915">
        <v>90.8</v>
      </c>
      <c r="E294" s="1915">
        <v>93.48519728065726</v>
      </c>
    </row>
    <row r="295" spans="2:6" ht="15" customHeight="1">
      <c r="B295" s="1916" t="s">
        <v>207</v>
      </c>
      <c r="C295" s="1898">
        <v>93.192241910852459</v>
      </c>
      <c r="D295" s="1915" t="s">
        <v>541</v>
      </c>
      <c r="E295" s="1915" t="s">
        <v>541</v>
      </c>
    </row>
    <row r="296" spans="2:6" ht="15" customHeight="1">
      <c r="B296" s="1768" t="s">
        <v>1515</v>
      </c>
    </row>
    <row r="297" spans="2:6">
      <c r="B297" s="1914"/>
    </row>
    <row r="298" spans="2:6">
      <c r="B298" s="1914"/>
    </row>
    <row r="299" spans="2:6" ht="27.75" customHeight="1">
      <c r="B299" s="1913" t="s">
        <v>1625</v>
      </c>
      <c r="F299" s="1847"/>
    </row>
    <row r="300" spans="2:6" ht="213.75" customHeight="1">
      <c r="B300" s="2476" t="s">
        <v>1624</v>
      </c>
      <c r="C300" s="2476"/>
      <c r="D300" s="2476"/>
      <c r="E300" s="2476"/>
      <c r="F300" s="2476"/>
    </row>
    <row r="301" spans="2:6" ht="15" customHeight="1">
      <c r="B301" s="1858" t="s">
        <v>1623</v>
      </c>
      <c r="C301" s="1912"/>
      <c r="D301" s="1912"/>
      <c r="E301" s="1912"/>
      <c r="F301" s="1912"/>
    </row>
    <row r="302" spans="2:6" ht="15" customHeight="1">
      <c r="B302" s="1830" t="s">
        <v>1622</v>
      </c>
      <c r="C302" s="1912"/>
      <c r="D302" s="1912"/>
      <c r="E302" s="1912"/>
      <c r="F302" s="1912"/>
    </row>
    <row r="303" spans="2:6" ht="15" customHeight="1">
      <c r="B303" s="1858"/>
      <c r="C303" s="1912"/>
      <c r="D303" s="1912"/>
      <c r="E303" s="1912"/>
      <c r="F303" s="1912"/>
    </row>
    <row r="304" spans="2:6" ht="15" customHeight="1">
      <c r="B304" s="1858"/>
      <c r="C304" s="1912"/>
      <c r="D304" s="1912"/>
      <c r="E304" s="1912"/>
      <c r="F304" s="1912"/>
    </row>
    <row r="305" spans="2:15" ht="15" customHeight="1">
      <c r="B305" s="1858"/>
      <c r="C305" s="1912"/>
      <c r="D305" s="1912"/>
      <c r="E305" s="1912"/>
      <c r="F305" s="1912"/>
    </row>
    <row r="306" spans="2:15" ht="15" customHeight="1">
      <c r="B306" s="1858"/>
      <c r="C306" s="1912"/>
      <c r="D306" s="1912"/>
      <c r="E306" s="1912"/>
      <c r="F306" s="1912"/>
    </row>
    <row r="307" spans="2:15" ht="15" customHeight="1">
      <c r="B307" s="1858"/>
      <c r="C307" s="1912"/>
      <c r="D307" s="1912"/>
      <c r="E307" s="1912"/>
      <c r="F307" s="1912"/>
    </row>
    <row r="308" spans="2:15" ht="15" customHeight="1">
      <c r="B308" s="1858"/>
      <c r="C308" s="1912"/>
      <c r="D308" s="1912"/>
      <c r="E308" s="1912"/>
      <c r="F308" s="1912"/>
      <c r="O308" s="1897"/>
    </row>
    <row r="309" spans="2:15" ht="15" customHeight="1">
      <c r="B309" s="1858"/>
      <c r="C309" s="1912"/>
      <c r="D309" s="1912"/>
      <c r="E309" s="1912"/>
      <c r="F309" s="1912"/>
      <c r="O309" s="1897"/>
    </row>
    <row r="310" spans="2:15" ht="15" customHeight="1">
      <c r="B310" s="1858"/>
      <c r="C310" s="1912"/>
      <c r="D310" s="1912"/>
      <c r="E310" s="1912"/>
      <c r="F310" s="1912"/>
      <c r="O310" s="1897"/>
    </row>
    <row r="311" spans="2:15" ht="15" customHeight="1">
      <c r="B311" s="1858"/>
      <c r="C311" s="1912"/>
      <c r="D311" s="1912"/>
      <c r="E311" s="1912"/>
      <c r="F311" s="1912"/>
      <c r="O311" s="1897"/>
    </row>
    <row r="312" spans="2:15" ht="15" customHeight="1">
      <c r="B312" s="1858"/>
      <c r="C312" s="1912"/>
      <c r="D312" s="1912"/>
      <c r="E312" s="1912"/>
      <c r="F312" s="1912"/>
      <c r="O312" s="1897"/>
    </row>
    <row r="313" spans="2:15" ht="15" customHeight="1">
      <c r="B313" s="1858"/>
      <c r="C313" s="1912"/>
      <c r="D313" s="1912"/>
      <c r="E313" s="1912"/>
      <c r="F313" s="1912"/>
      <c r="O313" s="1897"/>
    </row>
    <row r="314" spans="2:15" ht="15" customHeight="1">
      <c r="B314" s="1858"/>
      <c r="C314" s="1912"/>
      <c r="D314" s="1912"/>
      <c r="E314" s="1912"/>
      <c r="F314" s="1912"/>
      <c r="O314" s="1897"/>
    </row>
    <row r="315" spans="2:15" ht="15" customHeight="1">
      <c r="B315" s="1858"/>
      <c r="C315" s="1912"/>
      <c r="D315" s="1912"/>
      <c r="E315" s="1912"/>
      <c r="F315" s="1912"/>
      <c r="O315" s="1897"/>
    </row>
    <row r="316" spans="2:15" ht="15" customHeight="1">
      <c r="B316" s="1858"/>
      <c r="C316" s="1912"/>
      <c r="D316" s="1912"/>
      <c r="E316" s="1912"/>
      <c r="F316" s="1912"/>
    </row>
    <row r="317" spans="2:15" ht="15" customHeight="1">
      <c r="B317" s="1858"/>
      <c r="C317" s="1912"/>
      <c r="D317" s="1912"/>
      <c r="E317" s="1912"/>
      <c r="F317" s="1912"/>
    </row>
    <row r="318" spans="2:15" ht="15" customHeight="1">
      <c r="B318" s="1768" t="s">
        <v>1515</v>
      </c>
      <c r="C318" s="1912"/>
      <c r="D318" s="1912"/>
      <c r="E318" s="1912"/>
      <c r="F318" s="1912"/>
    </row>
    <row r="319" spans="2:15" ht="15" customHeight="1">
      <c r="B319" s="1858"/>
      <c r="C319" s="1912"/>
      <c r="D319" s="1912"/>
      <c r="E319" s="1912"/>
      <c r="F319" s="1912"/>
    </row>
    <row r="320" spans="2:15" ht="15" customHeight="1">
      <c r="B320" s="2471" t="s">
        <v>1621</v>
      </c>
      <c r="C320" s="2471"/>
      <c r="D320" s="2471"/>
      <c r="E320" s="2471"/>
      <c r="F320" s="2471"/>
    </row>
    <row r="321" spans="2:15" s="1881" customFormat="1" ht="15" customHeight="1">
      <c r="B321" s="1781" t="s">
        <v>1614</v>
      </c>
      <c r="C321" s="1791">
        <v>2005</v>
      </c>
      <c r="D321" s="1791">
        <v>2009</v>
      </c>
      <c r="E321" s="1781">
        <v>2010</v>
      </c>
      <c r="F321" s="1781">
        <v>2011</v>
      </c>
    </row>
    <row r="322" spans="2:15" ht="15" customHeight="1">
      <c r="B322" s="1907" t="s">
        <v>1087</v>
      </c>
      <c r="C322" s="1911">
        <v>5552</v>
      </c>
      <c r="D322" s="1911">
        <v>5911</v>
      </c>
      <c r="E322" s="1911">
        <v>5848</v>
      </c>
      <c r="F322" s="1911">
        <v>5708</v>
      </c>
      <c r="J322" s="1897"/>
      <c r="K322" s="1897"/>
      <c r="L322" s="1897"/>
      <c r="M322" s="1897"/>
      <c r="N322" s="1897"/>
      <c r="O322" s="1897"/>
    </row>
    <row r="323" spans="2:15" ht="15" customHeight="1">
      <c r="B323" s="1905" t="s">
        <v>1505</v>
      </c>
      <c r="C323" s="1910"/>
      <c r="D323" s="1910"/>
      <c r="E323" s="1909"/>
      <c r="F323" s="1909"/>
      <c r="J323" s="1897"/>
      <c r="K323" s="1897"/>
      <c r="L323" s="1897"/>
      <c r="M323" s="1897"/>
      <c r="N323" s="1897"/>
      <c r="O323" s="1897"/>
    </row>
    <row r="324" spans="2:15" ht="15" customHeight="1">
      <c r="B324" s="1899" t="s">
        <v>1499</v>
      </c>
      <c r="C324" s="1887">
        <v>3353</v>
      </c>
      <c r="D324" s="1887">
        <v>3687</v>
      </c>
      <c r="E324" s="1887">
        <v>3642</v>
      </c>
      <c r="F324" s="1887">
        <v>3521</v>
      </c>
    </row>
    <row r="325" spans="2:15" ht="15" customHeight="1">
      <c r="B325" s="1899" t="s">
        <v>1498</v>
      </c>
      <c r="C325" s="1887">
        <v>3059</v>
      </c>
      <c r="D325" s="1887">
        <v>3255</v>
      </c>
      <c r="E325" s="1887">
        <v>3242</v>
      </c>
      <c r="F325" s="1887">
        <v>3145</v>
      </c>
    </row>
    <row r="326" spans="2:15" ht="15" customHeight="1">
      <c r="B326" s="1905" t="s">
        <v>1504</v>
      </c>
      <c r="C326" s="1887"/>
      <c r="D326" s="1887"/>
      <c r="E326" s="1887"/>
      <c r="F326" s="1887"/>
    </row>
    <row r="327" spans="2:15" ht="15" customHeight="1">
      <c r="B327" s="1899" t="s">
        <v>1499</v>
      </c>
      <c r="C327" s="1887">
        <v>2199</v>
      </c>
      <c r="D327" s="1887">
        <v>2224</v>
      </c>
      <c r="E327" s="1887">
        <v>2206</v>
      </c>
      <c r="F327" s="1887">
        <v>2187</v>
      </c>
    </row>
    <row r="328" spans="2:15" ht="15" customHeight="1">
      <c r="B328" s="1899" t="s">
        <v>1498</v>
      </c>
      <c r="C328" s="1887">
        <v>2493</v>
      </c>
      <c r="D328" s="1887">
        <v>2656</v>
      </c>
      <c r="E328" s="1887">
        <v>2606</v>
      </c>
      <c r="F328" s="1887">
        <v>2563</v>
      </c>
    </row>
    <row r="329" spans="2:15" ht="15" customHeight="1">
      <c r="B329" s="1908"/>
      <c r="C329" s="1887"/>
      <c r="D329" s="1887"/>
      <c r="E329" s="1887"/>
      <c r="F329" s="1887"/>
    </row>
    <row r="330" spans="2:15" ht="15" customHeight="1">
      <c r="B330" s="1907" t="s">
        <v>1517</v>
      </c>
      <c r="C330" s="1906">
        <v>3318</v>
      </c>
      <c r="D330" s="1906">
        <v>3410</v>
      </c>
      <c r="E330" s="1906">
        <v>3347</v>
      </c>
      <c r="F330" s="1906">
        <v>3226</v>
      </c>
    </row>
    <row r="331" spans="2:15" ht="15" customHeight="1">
      <c r="B331" s="1905" t="s">
        <v>1505</v>
      </c>
      <c r="C331" s="1887"/>
      <c r="D331" s="1887"/>
      <c r="E331" s="1887"/>
      <c r="F331" s="1887"/>
    </row>
    <row r="332" spans="2:15" ht="15" customHeight="1">
      <c r="B332" s="1899" t="s">
        <v>1499</v>
      </c>
      <c r="C332" s="1887">
        <v>1725</v>
      </c>
      <c r="D332" s="1887">
        <v>1878</v>
      </c>
      <c r="E332" s="1887">
        <v>1818</v>
      </c>
      <c r="F332" s="1887">
        <v>1741</v>
      </c>
    </row>
    <row r="333" spans="2:15" ht="15" customHeight="1">
      <c r="B333" s="1899" t="s">
        <v>1498</v>
      </c>
      <c r="C333" s="1887">
        <v>1483</v>
      </c>
      <c r="D333" s="1887">
        <v>1582</v>
      </c>
      <c r="E333" s="1887">
        <v>1603</v>
      </c>
      <c r="F333" s="1887">
        <v>1517</v>
      </c>
    </row>
    <row r="334" spans="2:15" ht="15" customHeight="1">
      <c r="B334" s="1905" t="s">
        <v>1504</v>
      </c>
      <c r="C334" s="1887"/>
      <c r="D334" s="1887"/>
      <c r="E334" s="1887"/>
      <c r="F334" s="1887"/>
    </row>
    <row r="335" spans="2:15" ht="15" customHeight="1">
      <c r="B335" s="1899" t="s">
        <v>1499</v>
      </c>
      <c r="C335" s="1887">
        <v>1593</v>
      </c>
      <c r="D335" s="1887">
        <v>1532</v>
      </c>
      <c r="E335" s="1887">
        <v>1529</v>
      </c>
      <c r="F335" s="1887">
        <v>1485</v>
      </c>
    </row>
    <row r="336" spans="2:15" ht="15" customHeight="1">
      <c r="B336" s="1899" t="s">
        <v>1498</v>
      </c>
      <c r="C336" s="1887">
        <v>1835</v>
      </c>
      <c r="D336" s="1887">
        <v>1828</v>
      </c>
      <c r="E336" s="1887">
        <v>1744</v>
      </c>
      <c r="F336" s="1887">
        <v>1709</v>
      </c>
    </row>
    <row r="337" spans="2:6" ht="15" customHeight="1">
      <c r="B337" s="1908"/>
      <c r="C337" s="1887"/>
      <c r="D337" s="1887"/>
      <c r="E337" s="1887"/>
      <c r="F337" s="1887"/>
    </row>
    <row r="338" spans="2:6" ht="15" customHeight="1">
      <c r="B338" s="1907" t="s">
        <v>1516</v>
      </c>
      <c r="C338" s="1906">
        <v>2021</v>
      </c>
      <c r="D338" s="1906">
        <v>2253</v>
      </c>
      <c r="E338" s="1906">
        <v>2250</v>
      </c>
      <c r="F338" s="1906">
        <v>2224</v>
      </c>
    </row>
    <row r="339" spans="2:6" ht="15" customHeight="1">
      <c r="B339" s="1905" t="s">
        <v>1505</v>
      </c>
      <c r="C339" s="1887"/>
      <c r="D339" s="1887"/>
      <c r="E339" s="1887"/>
      <c r="F339" s="1887"/>
    </row>
    <row r="340" spans="2:6" ht="15" customHeight="1">
      <c r="B340" s="1899" t="s">
        <v>1499</v>
      </c>
      <c r="C340" s="1887">
        <v>1453</v>
      </c>
      <c r="D340" s="1887">
        <v>1594</v>
      </c>
      <c r="E340" s="1887">
        <v>1614</v>
      </c>
      <c r="F340" s="1887">
        <v>1578</v>
      </c>
    </row>
    <row r="341" spans="2:6" ht="15" customHeight="1">
      <c r="B341" s="1899" t="s">
        <v>1498</v>
      </c>
      <c r="C341" s="1887">
        <v>1412</v>
      </c>
      <c r="D341" s="1887">
        <v>1463</v>
      </c>
      <c r="E341" s="1887">
        <v>1441</v>
      </c>
      <c r="F341" s="1887">
        <v>1430</v>
      </c>
    </row>
    <row r="342" spans="2:6" ht="15" customHeight="1">
      <c r="B342" s="1905" t="s">
        <v>1504</v>
      </c>
      <c r="C342" s="1883"/>
      <c r="D342" s="1883"/>
      <c r="E342" s="1883"/>
      <c r="F342" s="1883"/>
    </row>
    <row r="343" spans="2:6" ht="15" customHeight="1">
      <c r="B343" s="1899" t="s">
        <v>1499</v>
      </c>
      <c r="C343" s="1883">
        <v>568</v>
      </c>
      <c r="D343" s="1883">
        <v>659</v>
      </c>
      <c r="E343" s="1883">
        <v>636</v>
      </c>
      <c r="F343" s="1883">
        <v>646</v>
      </c>
    </row>
    <row r="344" spans="2:6" ht="15" customHeight="1">
      <c r="B344" s="1899" t="s">
        <v>1498</v>
      </c>
      <c r="C344" s="1883">
        <v>609</v>
      </c>
      <c r="D344" s="1883">
        <v>790</v>
      </c>
      <c r="E344" s="1883">
        <v>809</v>
      </c>
      <c r="F344" s="1883">
        <v>794</v>
      </c>
    </row>
    <row r="345" spans="2:6" ht="15" customHeight="1">
      <c r="B345" s="1908"/>
      <c r="C345" s="1883"/>
      <c r="D345" s="1883"/>
      <c r="E345" s="1883"/>
      <c r="F345" s="1883"/>
    </row>
    <row r="346" spans="2:6" ht="15" customHeight="1">
      <c r="B346" s="1907" t="s">
        <v>207</v>
      </c>
      <c r="C346" s="1906">
        <v>213</v>
      </c>
      <c r="D346" s="1906">
        <v>248</v>
      </c>
      <c r="E346" s="1906">
        <v>251</v>
      </c>
      <c r="F346" s="1906">
        <v>258</v>
      </c>
    </row>
    <row r="347" spans="2:6" ht="15" customHeight="1">
      <c r="B347" s="1905" t="s">
        <v>1505</v>
      </c>
      <c r="C347" s="1883"/>
      <c r="D347" s="1883"/>
      <c r="E347" s="1883"/>
      <c r="F347" s="1883"/>
    </row>
    <row r="348" spans="2:6" ht="15" customHeight="1">
      <c r="B348" s="1899" t="s">
        <v>1499</v>
      </c>
      <c r="C348" s="1883">
        <v>175</v>
      </c>
      <c r="D348" s="1883">
        <v>215</v>
      </c>
      <c r="E348" s="1883">
        <v>210</v>
      </c>
      <c r="F348" s="1883">
        <v>202</v>
      </c>
    </row>
    <row r="349" spans="2:6" ht="15" customHeight="1">
      <c r="B349" s="1899" t="s">
        <v>1498</v>
      </c>
      <c r="C349" s="1883">
        <v>164</v>
      </c>
      <c r="D349" s="1883">
        <v>210</v>
      </c>
      <c r="E349" s="1883">
        <v>198</v>
      </c>
      <c r="F349" s="1883">
        <v>198</v>
      </c>
    </row>
    <row r="350" spans="2:6" ht="15" customHeight="1">
      <c r="B350" s="1905" t="s">
        <v>1504</v>
      </c>
      <c r="C350" s="1883"/>
      <c r="D350" s="1883"/>
      <c r="E350" s="1883"/>
      <c r="F350" s="1883"/>
    </row>
    <row r="351" spans="2:6" ht="15" customHeight="1">
      <c r="B351" s="1899" t="s">
        <v>1499</v>
      </c>
      <c r="C351" s="1883">
        <v>38</v>
      </c>
      <c r="D351" s="1883">
        <v>33</v>
      </c>
      <c r="E351" s="1883">
        <v>41</v>
      </c>
      <c r="F351" s="1883">
        <v>56</v>
      </c>
    </row>
    <row r="352" spans="2:6" ht="15" customHeight="1">
      <c r="B352" s="1899" t="s">
        <v>1498</v>
      </c>
      <c r="C352" s="1883">
        <v>49</v>
      </c>
      <c r="D352" s="1883">
        <v>38</v>
      </c>
      <c r="E352" s="1883">
        <v>53</v>
      </c>
      <c r="F352" s="1883">
        <v>60</v>
      </c>
    </row>
    <row r="353" spans="2:6" ht="15" customHeight="1">
      <c r="B353" s="1768" t="s">
        <v>1620</v>
      </c>
      <c r="C353" s="1787"/>
      <c r="D353" s="1787"/>
      <c r="E353" s="1787"/>
      <c r="F353" s="1847"/>
    </row>
    <row r="354" spans="2:6" ht="15" customHeight="1">
      <c r="B354" s="1768"/>
      <c r="C354" s="1787"/>
      <c r="D354" s="1787"/>
      <c r="E354" s="1787"/>
      <c r="F354" s="1847"/>
    </row>
    <row r="355" spans="2:6" ht="15" customHeight="1">
      <c r="B355" s="1830" t="s">
        <v>1619</v>
      </c>
      <c r="F355" s="1847"/>
    </row>
    <row r="356" spans="2:6" s="1881" customFormat="1" ht="15" customHeight="1">
      <c r="B356" s="1896" t="s">
        <v>1509</v>
      </c>
      <c r="C356" s="1904">
        <v>1995</v>
      </c>
      <c r="D356" s="1904">
        <v>2001</v>
      </c>
      <c r="E356" s="1904">
        <v>2005</v>
      </c>
      <c r="F356" s="1904">
        <v>2011</v>
      </c>
    </row>
    <row r="357" spans="2:6" ht="15" customHeight="1">
      <c r="B357" s="1901" t="s">
        <v>89</v>
      </c>
      <c r="C357" s="1903"/>
      <c r="D357" s="1903"/>
      <c r="E357" s="1903"/>
      <c r="F357" s="1902"/>
    </row>
    <row r="358" spans="2:6" ht="15" customHeight="1">
      <c r="B358" s="1899" t="s">
        <v>1499</v>
      </c>
      <c r="C358" s="1898">
        <v>27</v>
      </c>
      <c r="D358" s="1898">
        <v>27.3</v>
      </c>
      <c r="E358" s="1898">
        <v>26.7</v>
      </c>
      <c r="F358" s="1898">
        <v>27.690258261592749</v>
      </c>
    </row>
    <row r="359" spans="2:6" ht="15" customHeight="1">
      <c r="B359" s="1899" t="s">
        <v>1498</v>
      </c>
      <c r="C359" s="1898">
        <v>24.43</v>
      </c>
      <c r="D359" s="1898">
        <v>25.2</v>
      </c>
      <c r="E359" s="1898">
        <v>25.1</v>
      </c>
      <c r="F359" s="1898">
        <v>26.12659149616195</v>
      </c>
    </row>
    <row r="360" spans="2:6" ht="15" customHeight="1">
      <c r="B360" s="1901" t="s">
        <v>1505</v>
      </c>
      <c r="C360" s="1900"/>
      <c r="D360" s="1900"/>
      <c r="E360" s="1900"/>
      <c r="F360" s="1900"/>
    </row>
    <row r="361" spans="2:6" ht="15" customHeight="1">
      <c r="B361" s="1899" t="s">
        <v>1499</v>
      </c>
      <c r="C361" s="1898">
        <v>25.292225434423901</v>
      </c>
      <c r="D361" s="1898">
        <v>25.943443690395949</v>
      </c>
      <c r="E361" s="1898">
        <v>26.12103946905648</v>
      </c>
      <c r="F361" s="1898">
        <v>26.661874811388511</v>
      </c>
    </row>
    <row r="362" spans="2:6" ht="15" customHeight="1">
      <c r="B362" s="1899" t="s">
        <v>1498</v>
      </c>
      <c r="C362" s="1898">
        <v>23.706246469858943</v>
      </c>
      <c r="D362" s="1898">
        <v>24.629873368384491</v>
      </c>
      <c r="E362" s="1898">
        <v>25.175383910643774</v>
      </c>
      <c r="F362" s="1898">
        <v>25.709402443973023</v>
      </c>
    </row>
    <row r="363" spans="2:6" ht="15" customHeight="1">
      <c r="B363" s="1901" t="s">
        <v>1504</v>
      </c>
      <c r="C363" s="1900"/>
      <c r="D363" s="1900"/>
      <c r="E363" s="1900"/>
      <c r="F363" s="1900"/>
    </row>
    <row r="364" spans="2:6" ht="15" customHeight="1">
      <c r="B364" s="1899" t="s">
        <v>1499</v>
      </c>
      <c r="C364" s="1898">
        <v>27.152625835168305</v>
      </c>
      <c r="D364" s="1898">
        <v>27.489279144270498</v>
      </c>
      <c r="E364" s="1898">
        <v>26.791884462013154</v>
      </c>
      <c r="F364" s="1898">
        <v>27.812571410078398</v>
      </c>
    </row>
    <row r="365" spans="2:6" ht="15" customHeight="1">
      <c r="B365" s="1899" t="s">
        <v>1498</v>
      </c>
      <c r="C365" s="1898">
        <v>24.525790244522288</v>
      </c>
      <c r="D365" s="1898">
        <v>25.325758416004692</v>
      </c>
      <c r="E365" s="1898">
        <v>25.063124131792033</v>
      </c>
      <c r="F365" s="1898">
        <v>26.253929250148804</v>
      </c>
    </row>
    <row r="366" spans="2:6" ht="15" customHeight="1">
      <c r="B366" s="1768" t="s">
        <v>1515</v>
      </c>
      <c r="C366" s="1897"/>
      <c r="D366" s="1897"/>
      <c r="E366" s="1897"/>
      <c r="F366" s="1897"/>
    </row>
    <row r="367" spans="2:6" ht="27.75" customHeight="1">
      <c r="B367" s="2477" t="s">
        <v>1618</v>
      </c>
      <c r="C367" s="2477"/>
      <c r="D367" s="2477"/>
      <c r="E367" s="2477"/>
      <c r="F367" s="2477"/>
    </row>
    <row r="368" spans="2:6" ht="15" customHeight="1">
      <c r="B368" s="1893"/>
      <c r="C368" s="1893"/>
      <c r="D368" s="1893"/>
      <c r="E368" s="1893"/>
      <c r="F368" s="1893"/>
    </row>
    <row r="369" spans="2:6" ht="15" customHeight="1">
      <c r="B369" s="2463" t="s">
        <v>1617</v>
      </c>
      <c r="C369" s="2463"/>
      <c r="D369" s="2463"/>
      <c r="E369" s="2463"/>
      <c r="F369" s="2463"/>
    </row>
    <row r="370" spans="2:6" ht="15" customHeight="1">
      <c r="B370" s="2463"/>
      <c r="C370" s="2463"/>
      <c r="D370" s="2463"/>
      <c r="E370" s="2463"/>
      <c r="F370" s="2463"/>
    </row>
    <row r="371" spans="2:6" s="1881" customFormat="1" ht="15" customHeight="1">
      <c r="B371" s="1896" t="s">
        <v>1509</v>
      </c>
      <c r="C371" s="1895" t="s">
        <v>8</v>
      </c>
      <c r="D371" s="1894" t="s">
        <v>11</v>
      </c>
      <c r="E371" s="1895" t="s">
        <v>12</v>
      </c>
      <c r="F371" s="1894" t="s">
        <v>207</v>
      </c>
    </row>
    <row r="372" spans="2:6" ht="15" customHeight="1">
      <c r="B372" s="1882" t="s">
        <v>8</v>
      </c>
      <c r="C372" s="1879">
        <v>2.6915615678204672</v>
      </c>
      <c r="D372" s="1879">
        <v>2.4621067574374553</v>
      </c>
      <c r="E372" s="1879">
        <v>3.8030681046732937</v>
      </c>
      <c r="F372" s="1879">
        <v>1.1433585492641292</v>
      </c>
    </row>
    <row r="373" spans="2:6" ht="15" customHeight="1">
      <c r="B373" s="1788" t="s">
        <v>1610</v>
      </c>
      <c r="C373" s="1877">
        <v>15.547725024727992</v>
      </c>
      <c r="D373" s="1877">
        <v>14.301086751164377</v>
      </c>
      <c r="E373" s="1877">
        <v>17.454014533951266</v>
      </c>
      <c r="F373" s="1877">
        <v>14.110086616373289</v>
      </c>
    </row>
    <row r="374" spans="2:6" ht="15" customHeight="1">
      <c r="B374" s="1788" t="s">
        <v>1609</v>
      </c>
      <c r="C374" s="1878">
        <v>14.79241236259989</v>
      </c>
      <c r="D374" s="1877">
        <v>13.282084508028788</v>
      </c>
      <c r="E374" s="1877">
        <v>16.226766221092525</v>
      </c>
      <c r="F374" s="1877">
        <v>19.281332164767747</v>
      </c>
    </row>
    <row r="375" spans="2:6" ht="15" customHeight="1">
      <c r="B375" s="1788" t="s">
        <v>1608</v>
      </c>
      <c r="C375" s="1878">
        <v>1.7174952056203794</v>
      </c>
      <c r="D375" s="1877">
        <v>1.8671659187525069</v>
      </c>
      <c r="E375" s="1877">
        <v>2.2116168082877432</v>
      </c>
      <c r="F375" s="1877">
        <v>0.30115784435517268</v>
      </c>
    </row>
    <row r="376" spans="2:6" ht="15" customHeight="1">
      <c r="B376" s="1788" t="s">
        <v>1607</v>
      </c>
      <c r="C376" s="1878">
        <v>6.2778160156565743</v>
      </c>
      <c r="D376" s="1877">
        <v>6.1257993289937769</v>
      </c>
      <c r="E376" s="1877">
        <v>6.9550288186962383</v>
      </c>
      <c r="F376" s="1877">
        <v>3.9690414764834294</v>
      </c>
    </row>
    <row r="377" spans="2:6" ht="15" customHeight="1">
      <c r="B377" s="1768" t="s">
        <v>1515</v>
      </c>
      <c r="C377" s="1787"/>
      <c r="D377" s="1787"/>
      <c r="E377" s="1876"/>
      <c r="F377" s="1876"/>
    </row>
    <row r="378" spans="2:6" ht="15" customHeight="1"/>
    <row r="379" spans="2:6" ht="30" customHeight="1">
      <c r="B379" s="2463" t="s">
        <v>1616</v>
      </c>
      <c r="C379" s="2463"/>
      <c r="D379" s="2463"/>
      <c r="E379" s="2463"/>
      <c r="F379" s="2463"/>
    </row>
    <row r="380" spans="2:6" s="1881" customFormat="1" ht="15" customHeight="1">
      <c r="B380" s="1781" t="s">
        <v>1509</v>
      </c>
      <c r="C380" s="1791" t="s">
        <v>8</v>
      </c>
      <c r="D380" s="1779" t="s">
        <v>11</v>
      </c>
      <c r="E380" s="1791" t="s">
        <v>12</v>
      </c>
      <c r="F380" s="1779" t="s">
        <v>207</v>
      </c>
    </row>
    <row r="381" spans="2:6" ht="15" customHeight="1">
      <c r="B381" s="1882" t="s">
        <v>8</v>
      </c>
      <c r="C381" s="1879">
        <v>3.2575148836699661</v>
      </c>
      <c r="D381" s="1879">
        <v>2.9766600692954657</v>
      </c>
      <c r="E381" s="1879">
        <v>4.8320199538090174</v>
      </c>
      <c r="F381" s="1879">
        <v>1.2390264517740168</v>
      </c>
    </row>
    <row r="382" spans="2:6" ht="15" customHeight="1">
      <c r="B382" s="1788" t="s">
        <v>1610</v>
      </c>
      <c r="C382" s="1877">
        <v>25.246839663566682</v>
      </c>
      <c r="D382" s="1877">
        <v>23.14513234336156</v>
      </c>
      <c r="E382" s="1877">
        <v>29.170363797692989</v>
      </c>
      <c r="F382" s="1877">
        <v>19.909323871476442</v>
      </c>
    </row>
    <row r="383" spans="2:6" ht="15" customHeight="1">
      <c r="B383" s="1788" t="s">
        <v>1609</v>
      </c>
      <c r="C383" s="1878">
        <v>23.91889630835222</v>
      </c>
      <c r="D383" s="1877">
        <v>21.279580299906016</v>
      </c>
      <c r="E383" s="1877">
        <v>26.491293071507965</v>
      </c>
      <c r="F383" s="1877">
        <v>31.848158275695678</v>
      </c>
    </row>
    <row r="384" spans="2:6" ht="15" customHeight="1">
      <c r="B384" s="1788" t="s">
        <v>1608</v>
      </c>
      <c r="C384" s="1878">
        <v>1.8708057638268114</v>
      </c>
      <c r="D384" s="1877">
        <v>2.0517709477523782</v>
      </c>
      <c r="E384" s="1877">
        <v>2.4472107101456961</v>
      </c>
      <c r="F384" s="1877">
        <v>0.30892120302742782</v>
      </c>
    </row>
    <row r="385" spans="1:9" ht="15" customHeight="1">
      <c r="B385" s="1788" t="s">
        <v>1607</v>
      </c>
      <c r="C385" s="1878">
        <v>8.2070626208804569</v>
      </c>
      <c r="D385" s="1877">
        <v>8.0050587849547981</v>
      </c>
      <c r="E385" s="1877">
        <v>9.0009409044018458</v>
      </c>
      <c r="F385" s="1877">
        <v>5.6662574369628862</v>
      </c>
    </row>
    <row r="386" spans="1:9" ht="15" customHeight="1">
      <c r="B386" s="1768" t="s">
        <v>1515</v>
      </c>
      <c r="C386" s="1787"/>
      <c r="D386" s="1787"/>
      <c r="E386" s="1876"/>
      <c r="F386" s="1876"/>
    </row>
    <row r="387" spans="1:9" ht="15" customHeight="1">
      <c r="B387" s="1893"/>
      <c r="C387" s="1893"/>
      <c r="D387" s="1893"/>
      <c r="E387" s="1893"/>
      <c r="F387" s="1893"/>
    </row>
    <row r="388" spans="1:9" ht="15" customHeight="1">
      <c r="B388" s="2471" t="s">
        <v>1615</v>
      </c>
      <c r="C388" s="2471"/>
      <c r="D388" s="2471"/>
      <c r="E388" s="2471"/>
      <c r="F388" s="2471"/>
    </row>
    <row r="389" spans="1:9" s="1881" customFormat="1" ht="15" customHeight="1">
      <c r="B389" s="1781" t="s">
        <v>1614</v>
      </c>
      <c r="C389" s="1791">
        <v>2005</v>
      </c>
      <c r="D389" s="1791">
        <v>2009</v>
      </c>
      <c r="E389" s="1781">
        <v>2010</v>
      </c>
      <c r="F389" s="1781">
        <v>2011</v>
      </c>
    </row>
    <row r="390" spans="1:9" ht="15" customHeight="1">
      <c r="A390" s="1789"/>
      <c r="B390" s="1886" t="s">
        <v>1087</v>
      </c>
      <c r="C390" s="1892">
        <v>1804</v>
      </c>
      <c r="D390" s="1892">
        <v>1779</v>
      </c>
      <c r="E390" s="1892">
        <v>1769</v>
      </c>
      <c r="F390" s="1892">
        <v>1803</v>
      </c>
    </row>
    <row r="391" spans="1:9" ht="15" customHeight="1">
      <c r="A391" s="1775"/>
      <c r="B391" s="1884" t="s">
        <v>1505</v>
      </c>
      <c r="C391" s="1891"/>
      <c r="D391" s="1891"/>
      <c r="E391" s="1890"/>
      <c r="F391" s="1890"/>
    </row>
    <row r="392" spans="1:9" ht="15" customHeight="1">
      <c r="A392" s="1789"/>
      <c r="B392" s="1848" t="s">
        <v>1499</v>
      </c>
      <c r="C392" s="1887">
        <v>1177</v>
      </c>
      <c r="D392" s="1887">
        <v>1097</v>
      </c>
      <c r="E392" s="1887">
        <v>1091</v>
      </c>
      <c r="F392" s="1887">
        <v>1136</v>
      </c>
    </row>
    <row r="393" spans="1:9" ht="15" customHeight="1">
      <c r="A393" s="1789"/>
      <c r="B393" s="1848" t="s">
        <v>1498</v>
      </c>
      <c r="C393" s="1887">
        <v>839</v>
      </c>
      <c r="D393" s="1887">
        <v>884</v>
      </c>
      <c r="E393" s="1887">
        <v>820</v>
      </c>
      <c r="F393" s="1887">
        <v>897</v>
      </c>
    </row>
    <row r="394" spans="1:9" ht="15" customHeight="1">
      <c r="A394" s="1775"/>
      <c r="B394" s="1884" t="s">
        <v>1504</v>
      </c>
      <c r="C394" s="1888"/>
      <c r="D394" s="1888"/>
      <c r="E394" s="1888"/>
      <c r="F394" s="1888"/>
    </row>
    <row r="395" spans="1:9" ht="15" customHeight="1">
      <c r="A395" s="1789"/>
      <c r="B395" s="1848" t="s">
        <v>1499</v>
      </c>
      <c r="C395" s="1887">
        <v>627</v>
      </c>
      <c r="D395" s="1887">
        <v>682</v>
      </c>
      <c r="E395" s="1887">
        <v>678</v>
      </c>
      <c r="F395" s="1887">
        <v>667</v>
      </c>
    </row>
    <row r="396" spans="1:9" ht="15" customHeight="1">
      <c r="A396" s="1789"/>
      <c r="B396" s="1848" t="s">
        <v>1498</v>
      </c>
      <c r="C396" s="1887">
        <v>965</v>
      </c>
      <c r="D396" s="1887">
        <v>895</v>
      </c>
      <c r="E396" s="1887">
        <v>949</v>
      </c>
      <c r="F396" s="1887">
        <v>906</v>
      </c>
    </row>
    <row r="397" spans="1:9" ht="15" customHeight="1">
      <c r="A397" s="1789"/>
      <c r="B397" s="1782"/>
      <c r="C397" s="1887"/>
      <c r="D397" s="1887"/>
      <c r="E397" s="1887"/>
      <c r="F397" s="1887"/>
    </row>
    <row r="398" spans="1:9" ht="15" customHeight="1">
      <c r="A398" s="1789"/>
      <c r="B398" s="1886" t="s">
        <v>1517</v>
      </c>
      <c r="C398" s="1885">
        <v>1177</v>
      </c>
      <c r="D398" s="1885">
        <v>1156</v>
      </c>
      <c r="E398" s="1885">
        <v>1201</v>
      </c>
      <c r="F398" s="1885">
        <v>1170</v>
      </c>
    </row>
    <row r="399" spans="1:9" ht="15" customHeight="1">
      <c r="A399" s="1775"/>
      <c r="B399" s="1884" t="s">
        <v>1505</v>
      </c>
      <c r="C399" s="1888"/>
      <c r="D399" s="1888"/>
      <c r="E399" s="1888"/>
      <c r="F399" s="1888"/>
    </row>
    <row r="400" spans="1:9" ht="15" customHeight="1">
      <c r="A400" s="1789"/>
      <c r="B400" s="1848" t="s">
        <v>1499</v>
      </c>
      <c r="C400" s="1887">
        <v>713</v>
      </c>
      <c r="D400" s="1887">
        <v>677</v>
      </c>
      <c r="E400" s="1887">
        <v>707</v>
      </c>
      <c r="F400" s="1887">
        <v>684</v>
      </c>
      <c r="I400" s="1889"/>
    </row>
    <row r="401" spans="1:6" ht="15" customHeight="1">
      <c r="A401" s="1789"/>
      <c r="B401" s="1848" t="s">
        <v>1498</v>
      </c>
      <c r="C401" s="1887">
        <v>473</v>
      </c>
      <c r="D401" s="1887">
        <v>537</v>
      </c>
      <c r="E401" s="1887">
        <v>529</v>
      </c>
      <c r="F401" s="1887">
        <v>538</v>
      </c>
    </row>
    <row r="402" spans="1:6" ht="15" customHeight="1">
      <c r="A402" s="1775"/>
      <c r="B402" s="1884" t="s">
        <v>1504</v>
      </c>
      <c r="C402" s="1888"/>
      <c r="D402" s="1888"/>
      <c r="E402" s="1888"/>
      <c r="F402" s="1888"/>
    </row>
    <row r="403" spans="1:6" ht="15" customHeight="1">
      <c r="A403" s="1789"/>
      <c r="B403" s="1848" t="s">
        <v>1499</v>
      </c>
      <c r="C403" s="1887">
        <v>464</v>
      </c>
      <c r="D403" s="1887">
        <v>479</v>
      </c>
      <c r="E403" s="1887">
        <v>494</v>
      </c>
      <c r="F403" s="1887">
        <v>486</v>
      </c>
    </row>
    <row r="404" spans="1:6" ht="15" customHeight="1">
      <c r="A404" s="1789"/>
      <c r="B404" s="1848" t="s">
        <v>1498</v>
      </c>
      <c r="C404" s="1887">
        <v>704</v>
      </c>
      <c r="D404" s="1887">
        <v>619</v>
      </c>
      <c r="E404" s="1887">
        <v>672</v>
      </c>
      <c r="F404" s="1887">
        <v>632</v>
      </c>
    </row>
    <row r="405" spans="1:6" ht="15" customHeight="1">
      <c r="A405" s="1789"/>
      <c r="B405" s="1782"/>
      <c r="C405" s="1887"/>
      <c r="D405" s="1887"/>
      <c r="E405" s="1887"/>
      <c r="F405" s="1887"/>
    </row>
    <row r="406" spans="1:6" ht="15" customHeight="1">
      <c r="A406" s="1789"/>
      <c r="B406" s="1886" t="s">
        <v>1516</v>
      </c>
      <c r="C406" s="1885">
        <v>571</v>
      </c>
      <c r="D406" s="1885">
        <v>554</v>
      </c>
      <c r="E406" s="1885">
        <v>512</v>
      </c>
      <c r="F406" s="1885">
        <v>583</v>
      </c>
    </row>
    <row r="407" spans="1:6" ht="15" customHeight="1">
      <c r="A407" s="1775"/>
      <c r="B407" s="1884" t="s">
        <v>1505</v>
      </c>
      <c r="C407" s="1888"/>
      <c r="D407" s="1888"/>
      <c r="E407" s="1888"/>
      <c r="F407" s="1888"/>
    </row>
    <row r="408" spans="1:6" ht="15" customHeight="1">
      <c r="A408" s="1789"/>
      <c r="B408" s="1848" t="s">
        <v>1499</v>
      </c>
      <c r="C408" s="1887">
        <v>421</v>
      </c>
      <c r="D408" s="1887">
        <v>373</v>
      </c>
      <c r="E408" s="1887">
        <v>346</v>
      </c>
      <c r="F408" s="1887">
        <v>419</v>
      </c>
    </row>
    <row r="409" spans="1:6" ht="15" customHeight="1">
      <c r="A409" s="1789"/>
      <c r="B409" s="1848" t="s">
        <v>1498</v>
      </c>
      <c r="C409" s="1887">
        <v>331</v>
      </c>
      <c r="D409" s="1887">
        <v>304</v>
      </c>
      <c r="E409" s="1887">
        <v>256</v>
      </c>
      <c r="F409" s="1887">
        <v>327</v>
      </c>
    </row>
    <row r="410" spans="1:6" ht="15" customHeight="1">
      <c r="A410" s="1775"/>
      <c r="B410" s="1884" t="s">
        <v>1504</v>
      </c>
      <c r="C410" s="1852"/>
      <c r="D410" s="1852"/>
      <c r="E410" s="1852"/>
      <c r="F410" s="1852"/>
    </row>
    <row r="411" spans="1:6" ht="15" customHeight="1">
      <c r="A411" s="1789"/>
      <c r="B411" s="1848" t="s">
        <v>1499</v>
      </c>
      <c r="C411" s="1883">
        <v>150</v>
      </c>
      <c r="D411" s="1883">
        <v>181</v>
      </c>
      <c r="E411" s="1883">
        <v>166</v>
      </c>
      <c r="F411" s="1883">
        <v>164</v>
      </c>
    </row>
    <row r="412" spans="1:6" ht="15" customHeight="1">
      <c r="A412" s="1789"/>
      <c r="B412" s="1848" t="s">
        <v>1498</v>
      </c>
      <c r="C412" s="1883">
        <v>240</v>
      </c>
      <c r="D412" s="1883">
        <v>250</v>
      </c>
      <c r="E412" s="1883">
        <v>256</v>
      </c>
      <c r="F412" s="1883">
        <v>256</v>
      </c>
    </row>
    <row r="413" spans="1:6" ht="15" customHeight="1">
      <c r="A413" s="1789"/>
      <c r="B413" s="1782"/>
      <c r="C413" s="1883"/>
      <c r="D413" s="1883"/>
      <c r="E413" s="1883"/>
      <c r="F413" s="1883"/>
    </row>
    <row r="414" spans="1:6" ht="15" customHeight="1">
      <c r="A414" s="1789"/>
      <c r="B414" s="1886" t="s">
        <v>209</v>
      </c>
      <c r="C414" s="1885">
        <v>56</v>
      </c>
      <c r="D414" s="1885">
        <v>69</v>
      </c>
      <c r="E414" s="1885">
        <v>56</v>
      </c>
      <c r="F414" s="1885">
        <v>50</v>
      </c>
    </row>
    <row r="415" spans="1:6" ht="15" customHeight="1">
      <c r="A415" s="1775"/>
      <c r="B415" s="1884" t="s">
        <v>1505</v>
      </c>
      <c r="C415" s="1852"/>
      <c r="D415" s="1852"/>
      <c r="E415" s="1852"/>
      <c r="F415" s="1852"/>
    </row>
    <row r="416" spans="1:6" ht="15" customHeight="1">
      <c r="A416" s="1789"/>
      <c r="B416" s="1848" t="s">
        <v>1499</v>
      </c>
      <c r="C416" s="1883">
        <v>43</v>
      </c>
      <c r="D416" s="1883">
        <v>47</v>
      </c>
      <c r="E416" s="1883">
        <v>38</v>
      </c>
      <c r="F416" s="1883">
        <v>33</v>
      </c>
    </row>
    <row r="417" spans="1:6" ht="15" customHeight="1">
      <c r="A417" s="1789"/>
      <c r="B417" s="1848" t="s">
        <v>1498</v>
      </c>
      <c r="C417" s="1883">
        <v>35</v>
      </c>
      <c r="D417" s="1883">
        <v>43</v>
      </c>
      <c r="E417" s="1883">
        <v>35</v>
      </c>
      <c r="F417" s="1883">
        <v>32</v>
      </c>
    </row>
    <row r="418" spans="1:6" ht="15" customHeight="1">
      <c r="A418" s="1789"/>
      <c r="B418" s="1884" t="s">
        <v>1504</v>
      </c>
      <c r="C418" s="1852"/>
      <c r="D418" s="1852"/>
      <c r="E418" s="1852"/>
      <c r="F418" s="1852"/>
    </row>
    <row r="419" spans="1:6" ht="15" customHeight="1">
      <c r="A419" s="1789"/>
      <c r="B419" s="1848" t="s">
        <v>1499</v>
      </c>
      <c r="C419" s="1883">
        <v>13</v>
      </c>
      <c r="D419" s="1883">
        <v>22</v>
      </c>
      <c r="E419" s="1883">
        <v>18</v>
      </c>
      <c r="F419" s="1883">
        <v>17</v>
      </c>
    </row>
    <row r="420" spans="1:6" ht="15" customHeight="1">
      <c r="A420" s="1789"/>
      <c r="B420" s="1848" t="s">
        <v>1498</v>
      </c>
      <c r="C420" s="1883">
        <v>21</v>
      </c>
      <c r="D420" s="1883">
        <v>26</v>
      </c>
      <c r="E420" s="1883">
        <v>21</v>
      </c>
      <c r="F420" s="1883">
        <v>18</v>
      </c>
    </row>
    <row r="421" spans="1:6" ht="15" customHeight="1">
      <c r="B421" s="1768" t="s">
        <v>1613</v>
      </c>
      <c r="C421" s="1787"/>
      <c r="D421" s="1787"/>
      <c r="E421" s="1787"/>
    </row>
    <row r="422" spans="1:6" ht="15" customHeight="1">
      <c r="B422" s="1768"/>
      <c r="C422" s="1787"/>
      <c r="D422" s="1787"/>
      <c r="E422" s="1787"/>
    </row>
    <row r="423" spans="1:6" ht="15" customHeight="1">
      <c r="B423" s="2463" t="s">
        <v>1612</v>
      </c>
      <c r="C423" s="2463"/>
      <c r="D423" s="2463"/>
      <c r="E423" s="2463"/>
      <c r="F423" s="2463"/>
    </row>
    <row r="424" spans="1:6" ht="15" customHeight="1">
      <c r="B424" s="2463"/>
      <c r="C424" s="2463"/>
      <c r="D424" s="2463"/>
      <c r="E424" s="2463"/>
      <c r="F424" s="2463"/>
    </row>
    <row r="425" spans="1:6" s="1881" customFormat="1" ht="15" customHeight="1">
      <c r="B425" s="1781" t="s">
        <v>1509</v>
      </c>
      <c r="C425" s="1791" t="s">
        <v>8</v>
      </c>
      <c r="D425" s="1779" t="s">
        <v>11</v>
      </c>
      <c r="E425" s="1791" t="s">
        <v>12</v>
      </c>
      <c r="F425" s="1779" t="s">
        <v>209</v>
      </c>
    </row>
    <row r="426" spans="1:6" ht="15" customHeight="1">
      <c r="B426" s="1882" t="s">
        <v>8</v>
      </c>
      <c r="C426" s="1879">
        <v>0.85019017287671717</v>
      </c>
      <c r="D426" s="1879">
        <v>0.89295254376993882</v>
      </c>
      <c r="E426" s="1879">
        <v>0.99693736736714478</v>
      </c>
      <c r="F426" s="1879">
        <v>0.22158111419847465</v>
      </c>
    </row>
    <row r="427" spans="1:6" ht="15" customHeight="1">
      <c r="B427" s="1788" t="s">
        <v>1610</v>
      </c>
      <c r="C427" s="1877">
        <v>5.016249823371485</v>
      </c>
      <c r="D427" s="1877">
        <v>5.618577448475838</v>
      </c>
      <c r="E427" s="1877">
        <v>4.6344943534382645</v>
      </c>
      <c r="F427" s="1877">
        <v>2.3051131601005865</v>
      </c>
    </row>
    <row r="428" spans="1:6" ht="15" customHeight="1">
      <c r="B428" s="1788" t="s">
        <v>1609</v>
      </c>
      <c r="C428" s="1878">
        <v>4.219012365421972</v>
      </c>
      <c r="D428" s="1877">
        <v>4.7104558110214167</v>
      </c>
      <c r="E428" s="1877">
        <v>3.7105961918162631</v>
      </c>
      <c r="F428" s="1877">
        <v>3.1161748953159996</v>
      </c>
    </row>
    <row r="429" spans="1:6" ht="15" customHeight="1">
      <c r="B429" s="1788" t="s">
        <v>1608</v>
      </c>
      <c r="C429" s="1878">
        <v>0.52380855150836447</v>
      </c>
      <c r="D429" s="1877">
        <v>0.61107248250082036</v>
      </c>
      <c r="E429" s="1877">
        <v>0.56146309064890076</v>
      </c>
      <c r="F429" s="1877">
        <v>9.1422917036391702E-2</v>
      </c>
    </row>
    <row r="430" spans="1:6" ht="15" customHeight="1">
      <c r="B430" s="1788" t="s">
        <v>1607</v>
      </c>
      <c r="C430" s="1878">
        <v>2.2191577488040797</v>
      </c>
      <c r="D430" s="1877">
        <v>2.2653628881943049</v>
      </c>
      <c r="E430" s="1877">
        <v>2.2424274276904752</v>
      </c>
      <c r="F430" s="1877">
        <v>1.1907124429450289</v>
      </c>
    </row>
    <row r="431" spans="1:6" ht="15" customHeight="1">
      <c r="B431" s="1768" t="s">
        <v>1515</v>
      </c>
      <c r="C431" s="1787"/>
      <c r="D431" s="1787"/>
      <c r="E431" s="1876"/>
      <c r="F431" s="1876"/>
    </row>
    <row r="432" spans="1:6" ht="15" customHeight="1">
      <c r="B432" s="1768"/>
      <c r="C432" s="1787"/>
      <c r="D432" s="1787"/>
      <c r="E432" s="1876"/>
      <c r="F432" s="1876"/>
    </row>
    <row r="433" spans="2:6" ht="15" customHeight="1">
      <c r="B433" s="2463" t="s">
        <v>1611</v>
      </c>
      <c r="C433" s="2463"/>
      <c r="D433" s="2463"/>
      <c r="E433" s="2463"/>
      <c r="F433" s="2463"/>
    </row>
    <row r="434" spans="2:6" ht="15" customHeight="1">
      <c r="B434" s="2463"/>
      <c r="C434" s="2463"/>
      <c r="D434" s="2463"/>
      <c r="E434" s="2463"/>
      <c r="F434" s="2463"/>
    </row>
    <row r="435" spans="2:6" s="1881" customFormat="1" ht="15" customHeight="1">
      <c r="B435" s="1781" t="s">
        <v>1509</v>
      </c>
      <c r="C435" s="1791" t="s">
        <v>8</v>
      </c>
      <c r="D435" s="1779" t="s">
        <v>11</v>
      </c>
      <c r="E435" s="1791" t="s">
        <v>12</v>
      </c>
      <c r="F435" s="1779" t="s">
        <v>207</v>
      </c>
    </row>
    <row r="436" spans="2:6" ht="15" customHeight="1">
      <c r="B436" s="1880" t="s">
        <v>8</v>
      </c>
      <c r="C436" s="1879">
        <v>1.028959238832682</v>
      </c>
      <c r="D436" s="1879">
        <v>1.0795698329434888</v>
      </c>
      <c r="E436" s="1879">
        <v>1.2666671012008353</v>
      </c>
      <c r="F436" s="1879">
        <v>0.24012140538256144</v>
      </c>
    </row>
    <row r="437" spans="2:6" ht="15" customHeight="1">
      <c r="B437" s="1788" t="s">
        <v>1610</v>
      </c>
      <c r="C437" s="1877">
        <v>8.1455296386855309</v>
      </c>
      <c r="D437" s="1877">
        <v>9.0932053548875977</v>
      </c>
      <c r="E437" s="1877">
        <v>7.745489500147885</v>
      </c>
      <c r="F437" s="1877">
        <v>3.252513305736251</v>
      </c>
    </row>
    <row r="438" spans="2:6" ht="15" customHeight="1">
      <c r="B438" s="1788" t="s">
        <v>1609</v>
      </c>
      <c r="C438" s="1878">
        <v>6.822019074274067</v>
      </c>
      <c r="D438" s="1877">
        <v>7.5467463423529573</v>
      </c>
      <c r="E438" s="1877">
        <v>6.0577991848832902</v>
      </c>
      <c r="F438" s="1877">
        <v>5.1471770950619273</v>
      </c>
    </row>
    <row r="439" spans="2:6" ht="15" customHeight="1">
      <c r="B439" s="1788" t="s">
        <v>1608</v>
      </c>
      <c r="C439" s="1878">
        <v>0.57056581823158814</v>
      </c>
      <c r="D439" s="1877">
        <v>0.67148867380986921</v>
      </c>
      <c r="E439" s="1877">
        <v>0.62127330721965046</v>
      </c>
      <c r="F439" s="1877">
        <v>9.3779650919040572E-2</v>
      </c>
    </row>
    <row r="440" spans="2:6" ht="15" customHeight="1">
      <c r="B440" s="1788" t="s">
        <v>1607</v>
      </c>
      <c r="C440" s="1878">
        <v>2.9011309927888003</v>
      </c>
      <c r="D440" s="1877">
        <v>2.9603260105859759</v>
      </c>
      <c r="E440" s="1877">
        <v>2.9020665888247761</v>
      </c>
      <c r="F440" s="1877">
        <v>1.6998772310888657</v>
      </c>
    </row>
    <row r="441" spans="2:6" ht="15" customHeight="1">
      <c r="B441" s="1768" t="s">
        <v>1515</v>
      </c>
      <c r="C441" s="1787"/>
      <c r="D441" s="1787"/>
      <c r="E441" s="1876"/>
      <c r="F441" s="1876"/>
    </row>
    <row r="442" spans="2:6" ht="15" customHeight="1">
      <c r="B442" s="1875"/>
    </row>
    <row r="443" spans="2:6">
      <c r="B443" s="1768"/>
    </row>
  </sheetData>
  <protectedRanges>
    <protectedRange sqref="C182:F184 D189:F191 C188:F188 D185:F187" name="All_6_3_1_1"/>
  </protectedRanges>
  <mergeCells count="28">
    <mergeCell ref="B61:F61"/>
    <mergeCell ref="B2:F3"/>
    <mergeCell ref="B23:F23"/>
    <mergeCell ref="B31:F31"/>
    <mergeCell ref="B51:F52"/>
    <mergeCell ref="B53:F53"/>
    <mergeCell ref="B251:F252"/>
    <mergeCell ref="B67:F68"/>
    <mergeCell ref="B83:F83"/>
    <mergeCell ref="B97:F97"/>
    <mergeCell ref="B136:E137"/>
    <mergeCell ref="B157:E158"/>
    <mergeCell ref="F157:H158"/>
    <mergeCell ref="B195:F196"/>
    <mergeCell ref="B211:F212"/>
    <mergeCell ref="B227:F228"/>
    <mergeCell ref="B235:F236"/>
    <mergeCell ref="B243:F244"/>
    <mergeCell ref="B379:F379"/>
    <mergeCell ref="B388:F388"/>
    <mergeCell ref="B423:F424"/>
    <mergeCell ref="B433:F434"/>
    <mergeCell ref="B275:F275"/>
    <mergeCell ref="B286:F287"/>
    <mergeCell ref="B300:F300"/>
    <mergeCell ref="B320:F320"/>
    <mergeCell ref="B367:F367"/>
    <mergeCell ref="B369:F370"/>
  </mergeCells>
  <pageMargins left="0.21" right="0.35" top="0.75" bottom="0.56999999999999995" header="0.3" footer="0.3"/>
  <pageSetup paperSize="9" scale="97" orientation="portrait" r:id="rId1"/>
  <headerFooter>
    <oddFooter>&amp;C&amp;P</oddFooter>
  </headerFooter>
  <rowBreaks count="14" manualBreakCount="14">
    <brk id="22" max="5" man="1"/>
    <brk id="52" max="5" man="1"/>
    <brk id="68" max="5" man="1"/>
    <brk id="111" max="5" man="1"/>
    <brk id="134" max="5" man="1"/>
    <brk id="176" max="5" man="1"/>
    <brk id="194" max="5" man="1"/>
    <brk id="226" max="5" man="1"/>
    <brk id="263" max="5" man="1"/>
    <brk id="298" max="16383" man="1"/>
    <brk id="319" max="5" man="1"/>
    <brk id="354" max="16383" man="1"/>
    <brk id="387" max="5" man="1"/>
    <brk id="421" max="5"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B1:C6"/>
  <sheetViews>
    <sheetView view="pageBreakPreview" zoomScale="90" zoomScaleSheetLayoutView="90" workbookViewId="0">
      <selection activeCell="D4" sqref="D4"/>
    </sheetView>
  </sheetViews>
  <sheetFormatPr defaultRowHeight="14.25"/>
  <cols>
    <col min="1" max="16384" width="9.140625" style="1747"/>
  </cols>
  <sheetData>
    <row r="1" spans="2:3" ht="99.75" customHeight="1">
      <c r="B1" s="1976" t="s">
        <v>582</v>
      </c>
      <c r="C1" s="1973"/>
    </row>
    <row r="2" spans="2:3" ht="27" customHeight="1">
      <c r="B2" s="1975" t="s">
        <v>1688</v>
      </c>
      <c r="C2" s="1973"/>
    </row>
    <row r="3" spans="2:3" ht="26.25" customHeight="1">
      <c r="B3" s="1975" t="s">
        <v>1687</v>
      </c>
      <c r="C3" s="1973"/>
    </row>
    <row r="4" spans="2:3" ht="30.75" customHeight="1">
      <c r="B4" s="1975" t="s">
        <v>1686</v>
      </c>
      <c r="C4" s="1975"/>
    </row>
    <row r="5" spans="2:3" ht="30" customHeight="1">
      <c r="B5" s="1975" t="s">
        <v>1685</v>
      </c>
      <c r="C5" s="1973"/>
    </row>
    <row r="6" spans="2:3" ht="15">
      <c r="B6" s="1974"/>
      <c r="C6" s="1973"/>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955"/>
  <sheetViews>
    <sheetView zoomScaleNormal="100" zoomScaleSheetLayoutView="80" workbookViewId="0">
      <selection activeCell="H14" sqref="H14"/>
    </sheetView>
  </sheetViews>
  <sheetFormatPr defaultRowHeight="14.25"/>
  <cols>
    <col min="1" max="1" width="2.28515625" style="1767" customWidth="1"/>
    <col min="2" max="2" width="38.7109375" style="1767" customWidth="1"/>
    <col min="3" max="6" width="15.7109375" style="1767" customWidth="1"/>
    <col min="7" max="7" width="10.85546875" style="1767" customWidth="1"/>
    <col min="8" max="8" width="18.85546875" style="1767" customWidth="1"/>
    <col min="9" max="9" width="17.7109375" style="1767" customWidth="1"/>
    <col min="10" max="11" width="18.140625" style="1767" customWidth="1"/>
    <col min="12" max="16384" width="9.140625" style="1767"/>
  </cols>
  <sheetData>
    <row r="1" spans="1:14" ht="23.25" customHeight="1">
      <c r="B1" s="2210" t="s">
        <v>1877</v>
      </c>
    </row>
    <row r="2" spans="1:14" ht="150" customHeight="1">
      <c r="B2" s="2482" t="s">
        <v>1876</v>
      </c>
      <c r="C2" s="2482"/>
      <c r="D2" s="2482"/>
      <c r="E2" s="2482"/>
      <c r="F2" s="2482"/>
      <c r="G2" s="2016"/>
    </row>
    <row r="3" spans="1:14" ht="13.5" customHeight="1">
      <c r="B3" s="1889"/>
      <c r="H3" s="1775"/>
      <c r="I3" s="1775"/>
      <c r="J3" s="1775"/>
      <c r="K3" s="1775"/>
      <c r="L3" s="1775"/>
    </row>
    <row r="4" spans="1:14" ht="15" customHeight="1">
      <c r="A4" s="2188"/>
      <c r="B4" s="2203" t="s">
        <v>581</v>
      </c>
      <c r="C4" s="2206"/>
      <c r="D4" s="2208"/>
      <c r="E4" s="2207"/>
      <c r="F4" s="2483">
        <v>2011</v>
      </c>
      <c r="G4" s="2200"/>
      <c r="H4" s="1775"/>
      <c r="I4" s="1775"/>
      <c r="J4" s="1775"/>
      <c r="K4" s="1775"/>
      <c r="L4" s="1775"/>
    </row>
    <row r="5" spans="1:14" ht="15">
      <c r="A5" s="2188"/>
      <c r="B5" s="2191" t="s">
        <v>1875</v>
      </c>
      <c r="C5" s="2206"/>
      <c r="D5" s="2208"/>
      <c r="E5" s="2177">
        <v>299</v>
      </c>
      <c r="F5" s="2483"/>
      <c r="G5" s="2200"/>
      <c r="H5" s="1775"/>
      <c r="I5" s="1775"/>
      <c r="J5" s="1775"/>
      <c r="K5" s="1775"/>
      <c r="L5" s="1775"/>
    </row>
    <row r="6" spans="1:14" ht="15">
      <c r="A6" s="2188"/>
      <c r="B6" s="2191" t="s">
        <v>1874</v>
      </c>
      <c r="C6" s="2206"/>
      <c r="D6" s="2208"/>
      <c r="E6" s="2177">
        <v>181</v>
      </c>
      <c r="F6" s="2483"/>
      <c r="G6" s="2200"/>
      <c r="H6" s="2199"/>
      <c r="I6" s="2199"/>
      <c r="J6" s="2199"/>
      <c r="K6" s="2199"/>
      <c r="L6" s="1775"/>
    </row>
    <row r="7" spans="1:14" ht="15">
      <c r="A7" s="2188"/>
      <c r="B7" s="2191" t="s">
        <v>1873</v>
      </c>
      <c r="C7" s="2206"/>
      <c r="D7" s="2208"/>
      <c r="E7" s="2177">
        <v>125949</v>
      </c>
      <c r="F7" s="2483"/>
      <c r="G7" s="2200"/>
      <c r="H7" s="2199"/>
      <c r="I7" s="2199"/>
      <c r="J7" s="2199"/>
      <c r="K7" s="2199"/>
      <c r="L7" s="2199"/>
      <c r="M7" s="2199"/>
      <c r="N7" s="1775"/>
    </row>
    <row r="8" spans="1:14" ht="15">
      <c r="A8" s="2188"/>
      <c r="B8" s="2191" t="s">
        <v>1872</v>
      </c>
      <c r="C8" s="2206"/>
      <c r="D8" s="2208"/>
      <c r="E8" s="2177">
        <v>180548</v>
      </c>
      <c r="F8" s="2483"/>
      <c r="G8" s="2200"/>
      <c r="H8" s="2199"/>
      <c r="I8" s="2199"/>
      <c r="J8" s="2199"/>
      <c r="K8" s="2199"/>
      <c r="L8" s="2199"/>
      <c r="M8" s="2199"/>
      <c r="N8" s="1775"/>
    </row>
    <row r="9" spans="1:14" ht="15">
      <c r="A9" s="2188"/>
      <c r="B9" s="2191" t="s">
        <v>1776</v>
      </c>
      <c r="C9" s="2206"/>
      <c r="D9" s="2208"/>
      <c r="E9" s="2192">
        <v>13.794986047348996</v>
      </c>
      <c r="F9" s="2483"/>
      <c r="G9" s="2200"/>
      <c r="H9" s="2199"/>
      <c r="I9" s="2199"/>
      <c r="J9" s="2199"/>
      <c r="K9" s="2199"/>
      <c r="L9" s="2199"/>
      <c r="M9" s="2199"/>
      <c r="N9" s="1775"/>
    </row>
    <row r="10" spans="1:14" ht="15">
      <c r="A10" s="2188"/>
      <c r="B10" s="2191" t="s">
        <v>1871</v>
      </c>
      <c r="C10" s="2206"/>
      <c r="D10" s="2208"/>
      <c r="E10" s="2192">
        <v>22.656490242460084</v>
      </c>
      <c r="F10" s="2483"/>
      <c r="G10" s="2200"/>
      <c r="H10" s="2199"/>
      <c r="I10" s="2199"/>
      <c r="J10" s="2199"/>
      <c r="K10" s="2199"/>
      <c r="L10" s="2199"/>
      <c r="M10" s="2199"/>
      <c r="N10" s="1775"/>
    </row>
    <row r="11" spans="1:14" ht="15">
      <c r="A11" s="2188"/>
      <c r="B11" s="2191" t="s">
        <v>1839</v>
      </c>
      <c r="C11" s="2206"/>
      <c r="D11" s="2208"/>
      <c r="E11" s="2177">
        <v>9</v>
      </c>
      <c r="F11" s="2483"/>
      <c r="G11" s="2200"/>
      <c r="H11" s="2199"/>
      <c r="I11" s="2199"/>
      <c r="J11" s="2199"/>
      <c r="K11" s="2199"/>
      <c r="L11" s="2199"/>
      <c r="M11" s="2199"/>
      <c r="N11" s="1775"/>
    </row>
    <row r="12" spans="1:14" ht="15">
      <c r="A12" s="2188"/>
      <c r="B12" s="2191" t="s">
        <v>1870</v>
      </c>
      <c r="C12" s="2206"/>
      <c r="D12" s="2208"/>
      <c r="E12" s="2209">
        <v>7.4999999999999997E-2</v>
      </c>
      <c r="F12" s="2483"/>
      <c r="G12" s="2200"/>
      <c r="H12" s="2199"/>
      <c r="I12" s="2199"/>
      <c r="J12" s="2199"/>
      <c r="K12" s="2199"/>
      <c r="L12" s="2199"/>
      <c r="M12" s="2199"/>
      <c r="N12" s="1775"/>
    </row>
    <row r="13" spans="1:14" ht="15.75" customHeight="1">
      <c r="A13" s="2188"/>
      <c r="B13" s="2203" t="s">
        <v>580</v>
      </c>
      <c r="C13" s="2208"/>
      <c r="D13" s="2208"/>
      <c r="E13" s="2207"/>
      <c r="F13" s="2483"/>
      <c r="G13" s="2200"/>
      <c r="H13" s="2199"/>
      <c r="I13" s="2199"/>
      <c r="J13" s="2199"/>
      <c r="K13" s="2199"/>
      <c r="L13" s="2199"/>
      <c r="M13" s="2199"/>
      <c r="N13" s="1775"/>
    </row>
    <row r="14" spans="1:14" ht="15">
      <c r="A14" s="2188"/>
      <c r="B14" s="2191" t="s">
        <v>1869</v>
      </c>
      <c r="C14" s="2206"/>
      <c r="D14" s="2206"/>
      <c r="E14" s="2101">
        <v>2.3156090004413836</v>
      </c>
      <c r="F14" s="2483"/>
      <c r="G14" s="2200"/>
      <c r="H14" s="2199"/>
      <c r="I14" s="2199"/>
      <c r="J14" s="2199"/>
      <c r="K14" s="2199"/>
      <c r="L14" s="2199"/>
      <c r="M14" s="2199"/>
      <c r="N14" s="1775"/>
    </row>
    <row r="15" spans="1:14" ht="15">
      <c r="A15" s="2188"/>
      <c r="B15" s="2191" t="s">
        <v>1868</v>
      </c>
      <c r="C15" s="2206"/>
      <c r="D15" s="2206"/>
      <c r="E15" s="2101">
        <v>4.9639095797216921</v>
      </c>
      <c r="F15" s="2483"/>
      <c r="G15" s="2200"/>
      <c r="H15" s="2199"/>
      <c r="I15" s="2199"/>
      <c r="J15" s="2199"/>
      <c r="K15" s="2199"/>
      <c r="L15" s="2199"/>
      <c r="M15" s="2199"/>
      <c r="N15" s="1775"/>
    </row>
    <row r="16" spans="1:14" ht="15">
      <c r="A16" s="2188"/>
      <c r="B16" s="2191" t="s">
        <v>1867</v>
      </c>
      <c r="C16" s="2206"/>
      <c r="D16" s="2206"/>
      <c r="E16" s="1847">
        <v>35</v>
      </c>
      <c r="F16" s="2483"/>
      <c r="G16" s="2200"/>
      <c r="H16" s="2199"/>
      <c r="I16" s="2199"/>
      <c r="J16" s="2199"/>
      <c r="K16" s="2199"/>
      <c r="L16" s="2199"/>
      <c r="M16" s="2199"/>
      <c r="N16" s="1775"/>
    </row>
    <row r="17" spans="1:12" ht="15">
      <c r="A17" s="2188"/>
      <c r="B17" s="2191" t="s">
        <v>1866</v>
      </c>
      <c r="C17" s="2206"/>
      <c r="D17" s="2206"/>
      <c r="E17" s="1847">
        <v>494</v>
      </c>
      <c r="F17" s="2483"/>
      <c r="G17" s="2200"/>
      <c r="H17" s="1775"/>
      <c r="I17" s="2199"/>
      <c r="J17" s="2199"/>
      <c r="K17" s="2199"/>
      <c r="L17" s="1775"/>
    </row>
    <row r="18" spans="1:12" ht="15">
      <c r="A18" s="2188"/>
      <c r="B18" s="2191" t="s">
        <v>1865</v>
      </c>
      <c r="C18" s="2206"/>
      <c r="D18" s="2206"/>
      <c r="E18" s="1847">
        <v>265</v>
      </c>
      <c r="F18" s="2483"/>
      <c r="G18" s="2200"/>
      <c r="H18" s="2202"/>
      <c r="I18" s="2199"/>
      <c r="J18" s="2199"/>
      <c r="K18" s="2199"/>
      <c r="L18" s="1775"/>
    </row>
    <row r="19" spans="1:12">
      <c r="A19" s="2188"/>
      <c r="B19" s="2191" t="s">
        <v>1864</v>
      </c>
      <c r="E19" s="1847">
        <v>427</v>
      </c>
      <c r="F19" s="2483"/>
      <c r="G19" s="2200"/>
      <c r="H19" s="2202"/>
      <c r="I19" s="2199"/>
      <c r="J19" s="2199"/>
      <c r="K19" s="2199"/>
    </row>
    <row r="20" spans="1:12" ht="15" customHeight="1">
      <c r="A20" s="2188"/>
      <c r="B20" s="2203" t="s">
        <v>579</v>
      </c>
      <c r="E20" s="2205"/>
      <c r="F20" s="2483"/>
      <c r="G20" s="2200"/>
      <c r="H20" s="2202"/>
      <c r="I20" s="2199"/>
      <c r="J20" s="2199"/>
      <c r="K20" s="2199"/>
    </row>
    <row r="21" spans="1:12">
      <c r="A21" s="2188"/>
      <c r="B21" s="2191" t="s">
        <v>1863</v>
      </c>
      <c r="E21" s="2064">
        <v>25373</v>
      </c>
      <c r="F21" s="2483"/>
      <c r="G21" s="2200"/>
      <c r="H21" s="2202"/>
      <c r="I21" s="2199"/>
      <c r="J21" s="2199"/>
      <c r="K21" s="2199"/>
    </row>
    <row r="22" spans="1:12">
      <c r="A22" s="2188"/>
      <c r="B22" s="2191" t="s">
        <v>1862</v>
      </c>
      <c r="E22" s="2204">
        <v>665490</v>
      </c>
      <c r="F22" s="2483"/>
      <c r="H22" s="2202"/>
      <c r="I22" s="2199"/>
      <c r="J22" s="2199"/>
      <c r="K22" s="2199"/>
    </row>
    <row r="23" spans="1:12" ht="15">
      <c r="A23" s="2188"/>
      <c r="B23" s="2203" t="s">
        <v>577</v>
      </c>
      <c r="E23" s="2201"/>
      <c r="F23" s="2483"/>
      <c r="G23" s="2200"/>
      <c r="H23" s="2202"/>
      <c r="I23" s="2199"/>
      <c r="J23" s="2199"/>
      <c r="K23" s="2199"/>
    </row>
    <row r="24" spans="1:12">
      <c r="A24" s="2188"/>
      <c r="B24" s="2191" t="s">
        <v>1861</v>
      </c>
      <c r="E24" s="2201">
        <v>1265.0532700964116</v>
      </c>
      <c r="F24" s="2483"/>
      <c r="G24" s="2200"/>
      <c r="I24" s="2199"/>
      <c r="J24" s="2199"/>
      <c r="K24" s="2199"/>
    </row>
    <row r="25" spans="1:12">
      <c r="A25" s="2188"/>
      <c r="B25" s="2191" t="s">
        <v>1860</v>
      </c>
      <c r="E25" s="2177">
        <v>393587</v>
      </c>
      <c r="F25" s="2483"/>
      <c r="G25" s="2200"/>
      <c r="I25" s="2199"/>
      <c r="J25" s="2199"/>
      <c r="K25" s="2199"/>
    </row>
    <row r="26" spans="1:12">
      <c r="B26" s="2191"/>
      <c r="E26" s="2064"/>
      <c r="F26" s="2483"/>
      <c r="I26" s="2199"/>
      <c r="J26" s="2199"/>
      <c r="K26" s="2199"/>
    </row>
    <row r="27" spans="1:12" ht="30.75" customHeight="1">
      <c r="B27" s="2198" t="s">
        <v>1859</v>
      </c>
    </row>
    <row r="28" spans="1:12" ht="267" customHeight="1">
      <c r="B28" s="2484" t="s">
        <v>1858</v>
      </c>
      <c r="C28" s="2484"/>
      <c r="D28" s="2484"/>
      <c r="E28" s="2484"/>
      <c r="F28" s="2484"/>
      <c r="G28" s="2063"/>
    </row>
    <row r="29" spans="1:12" ht="15">
      <c r="B29" s="2178"/>
    </row>
    <row r="30" spans="1:12" ht="15">
      <c r="B30" s="1794" t="s">
        <v>1857</v>
      </c>
      <c r="C30" s="1775"/>
      <c r="D30" s="1775"/>
      <c r="E30" s="1883"/>
    </row>
    <row r="31" spans="1:12" ht="15">
      <c r="A31" s="2188"/>
      <c r="B31" s="2194" t="s">
        <v>1856</v>
      </c>
      <c r="C31" s="2197"/>
      <c r="D31" s="2197"/>
      <c r="E31" s="1883"/>
    </row>
    <row r="32" spans="1:12">
      <c r="A32" s="2188"/>
      <c r="B32" s="2191" t="s">
        <v>1829</v>
      </c>
      <c r="C32" s="2196"/>
      <c r="D32" s="2196"/>
      <c r="E32" s="2177">
        <v>299</v>
      </c>
    </row>
    <row r="33" spans="1:7">
      <c r="A33" s="2188"/>
      <c r="B33" s="2191" t="s">
        <v>1828</v>
      </c>
      <c r="C33" s="2196"/>
      <c r="D33" s="2196"/>
      <c r="E33" s="2177">
        <v>5618</v>
      </c>
    </row>
    <row r="34" spans="1:7">
      <c r="A34" s="2188"/>
      <c r="B34" s="2191" t="s">
        <v>1825</v>
      </c>
      <c r="C34" s="2196"/>
      <c r="D34" s="2196"/>
      <c r="E34" s="2177">
        <v>125949</v>
      </c>
    </row>
    <row r="35" spans="1:7">
      <c r="A35" s="2188"/>
      <c r="B35" s="2191" t="s">
        <v>1824</v>
      </c>
      <c r="C35" s="2196"/>
      <c r="D35" s="2196"/>
      <c r="E35" s="2177">
        <v>11384</v>
      </c>
    </row>
    <row r="36" spans="1:7">
      <c r="A36" s="2188"/>
      <c r="B36" s="2191" t="s">
        <v>1823</v>
      </c>
      <c r="C36" s="2196"/>
      <c r="D36" s="2196"/>
      <c r="E36" s="2177">
        <v>2201</v>
      </c>
      <c r="F36" s="1983"/>
      <c r="G36" s="1983"/>
    </row>
    <row r="37" spans="1:7" ht="15">
      <c r="A37" s="2188"/>
      <c r="B37" s="2194" t="s">
        <v>1855</v>
      </c>
      <c r="C37" s="2196"/>
      <c r="D37" s="2195"/>
      <c r="E37" s="2177"/>
      <c r="F37" s="1983"/>
      <c r="G37" s="1983"/>
    </row>
    <row r="38" spans="1:7">
      <c r="A38" s="2188"/>
      <c r="B38" s="2191" t="s">
        <v>1829</v>
      </c>
      <c r="C38" s="2196"/>
      <c r="D38" s="2195"/>
      <c r="E38" s="2177">
        <v>181</v>
      </c>
      <c r="F38" s="1983"/>
      <c r="G38" s="1983"/>
    </row>
    <row r="39" spans="1:7">
      <c r="A39" s="2188"/>
      <c r="B39" s="2191" t="s">
        <v>1854</v>
      </c>
      <c r="C39" s="2196"/>
      <c r="D39" s="2195"/>
      <c r="E39" s="2177">
        <v>7910</v>
      </c>
      <c r="F39" s="2017"/>
      <c r="G39" s="2017"/>
    </row>
    <row r="40" spans="1:7">
      <c r="A40" s="2188"/>
      <c r="B40" s="2191" t="s">
        <v>1825</v>
      </c>
      <c r="C40" s="2196"/>
      <c r="D40" s="2195"/>
      <c r="E40" s="2177">
        <v>180548</v>
      </c>
    </row>
    <row r="41" spans="1:7">
      <c r="A41" s="2188"/>
      <c r="B41" s="2191" t="s">
        <v>1824</v>
      </c>
      <c r="C41" s="2196"/>
      <c r="D41" s="2195"/>
      <c r="E41" s="2177">
        <v>10834</v>
      </c>
      <c r="F41" s="1897"/>
      <c r="G41" s="1897"/>
    </row>
    <row r="42" spans="1:7">
      <c r="A42" s="2188"/>
      <c r="B42" s="2191" t="s">
        <v>1823</v>
      </c>
      <c r="C42" s="2196"/>
      <c r="D42" s="2195"/>
      <c r="E42" s="2177">
        <v>5854</v>
      </c>
    </row>
    <row r="43" spans="1:7" ht="15">
      <c r="A43" s="2188"/>
      <c r="B43" s="2194" t="s">
        <v>1853</v>
      </c>
      <c r="C43" s="2193"/>
      <c r="D43" s="2193"/>
      <c r="E43" s="2177"/>
    </row>
    <row r="44" spans="1:7">
      <c r="A44" s="2188"/>
      <c r="B44" s="2191" t="s">
        <v>1852</v>
      </c>
      <c r="C44" s="2150"/>
      <c r="D44" s="2150"/>
      <c r="E44" s="2192">
        <v>13.794986047348996</v>
      </c>
    </row>
    <row r="45" spans="1:7">
      <c r="A45" s="2188"/>
      <c r="B45" s="2191" t="s">
        <v>1851</v>
      </c>
      <c r="C45" s="2150"/>
      <c r="D45" s="2150"/>
      <c r="E45" s="2192">
        <v>22.656490242460084</v>
      </c>
      <c r="F45" s="2092"/>
      <c r="G45" s="2092"/>
    </row>
    <row r="46" spans="1:7">
      <c r="A46" s="2188"/>
      <c r="B46" s="2191" t="s">
        <v>1839</v>
      </c>
      <c r="C46" s="2150"/>
      <c r="D46" s="2190"/>
      <c r="E46" s="2177">
        <v>9</v>
      </c>
    </row>
    <row r="47" spans="1:7" ht="13.5" customHeight="1">
      <c r="A47" s="2188"/>
      <c r="B47" s="2480" t="s">
        <v>1850</v>
      </c>
      <c r="C47" s="2480"/>
      <c r="D47" s="2190"/>
      <c r="E47" s="1969">
        <v>7.5</v>
      </c>
    </row>
    <row r="48" spans="1:7">
      <c r="A48" s="2188"/>
      <c r="B48" s="2480" t="s">
        <v>1849</v>
      </c>
      <c r="C48" s="2480"/>
      <c r="D48" s="2190"/>
      <c r="E48" s="2189">
        <v>7.4354626444491121</v>
      </c>
    </row>
    <row r="49" spans="1:11">
      <c r="A49" s="2188"/>
      <c r="B49" s="2480" t="s">
        <v>1848</v>
      </c>
      <c r="C49" s="2480"/>
      <c r="D49" s="2190"/>
      <c r="E49" s="2189">
        <v>7.5571902230960193</v>
      </c>
    </row>
    <row r="50" spans="1:11">
      <c r="A50" s="2188"/>
      <c r="B50" s="2480" t="s">
        <v>1847</v>
      </c>
      <c r="C50" s="2480"/>
      <c r="D50" s="2480"/>
      <c r="E50" s="1947">
        <v>105.2</v>
      </c>
    </row>
    <row r="51" spans="1:11" ht="30" customHeight="1">
      <c r="A51" s="1775"/>
      <c r="B51" s="2187"/>
      <c r="C51" s="2187"/>
      <c r="D51" s="2187"/>
      <c r="E51" s="1947"/>
    </row>
    <row r="52" spans="1:11" ht="15">
      <c r="B52" s="1858" t="s">
        <v>1846</v>
      </c>
    </row>
    <row r="53" spans="1:11">
      <c r="B53" s="2186"/>
    </row>
    <row r="54" spans="1:11" ht="15">
      <c r="B54" s="2178"/>
    </row>
    <row r="55" spans="1:11" ht="15">
      <c r="B55" s="2178"/>
      <c r="H55" s="2185" t="s">
        <v>1845</v>
      </c>
      <c r="I55" s="2185"/>
      <c r="J55" s="2185"/>
      <c r="K55" s="2185"/>
    </row>
    <row r="56" spans="1:11" ht="15">
      <c r="B56" s="2178"/>
      <c r="H56" s="2184" t="s">
        <v>7</v>
      </c>
      <c r="I56" s="2183" t="s">
        <v>1844</v>
      </c>
      <c r="J56" s="2183" t="s">
        <v>1770</v>
      </c>
      <c r="K56" s="2183" t="s">
        <v>8</v>
      </c>
    </row>
    <row r="57" spans="1:11" ht="15">
      <c r="B57" s="2178"/>
      <c r="H57" s="2182" t="s">
        <v>1517</v>
      </c>
      <c r="I57" s="2179">
        <v>128</v>
      </c>
      <c r="J57" s="2179">
        <v>113</v>
      </c>
      <c r="K57" s="2179">
        <f>SUM(I57:J57)</f>
        <v>241</v>
      </c>
    </row>
    <row r="58" spans="1:11" ht="15">
      <c r="B58" s="2178"/>
      <c r="H58" s="2150" t="s">
        <v>1516</v>
      </c>
      <c r="I58" s="2160">
        <v>128</v>
      </c>
      <c r="J58" s="2160">
        <v>59</v>
      </c>
      <c r="K58" s="2179">
        <f>SUM(I58:J58)</f>
        <v>187</v>
      </c>
    </row>
    <row r="59" spans="1:11" ht="15">
      <c r="B59" s="2178"/>
      <c r="H59" s="2181" t="s">
        <v>207</v>
      </c>
      <c r="I59" s="2180">
        <v>43</v>
      </c>
      <c r="J59" s="2180">
        <v>9</v>
      </c>
      <c r="K59" s="2179">
        <f>SUM(I59:J59)</f>
        <v>52</v>
      </c>
    </row>
    <row r="60" spans="1:11" ht="15">
      <c r="B60" s="2178"/>
      <c r="H60" s="2039" t="s">
        <v>1843</v>
      </c>
      <c r="I60" s="2069"/>
      <c r="J60" s="2069"/>
      <c r="K60" s="2069"/>
    </row>
    <row r="61" spans="1:11" ht="15">
      <c r="B61" s="2178"/>
    </row>
    <row r="62" spans="1:11" ht="15">
      <c r="B62" s="2178"/>
    </row>
    <row r="63" spans="1:11" ht="15">
      <c r="B63" s="2178"/>
    </row>
    <row r="64" spans="1:11" ht="15">
      <c r="B64" s="2178"/>
      <c r="F64" s="1775"/>
    </row>
    <row r="65" spans="1:7" ht="15">
      <c r="B65" s="2178"/>
      <c r="F65" s="1775"/>
    </row>
    <row r="66" spans="1:7" ht="15">
      <c r="B66" s="2178"/>
    </row>
    <row r="67" spans="1:7" ht="15">
      <c r="B67" s="2178"/>
    </row>
    <row r="68" spans="1:7" ht="15">
      <c r="B68" s="2178"/>
    </row>
    <row r="69" spans="1:7">
      <c r="B69" s="2039" t="s">
        <v>1842</v>
      </c>
    </row>
    <row r="70" spans="1:7" ht="15">
      <c r="B70" s="2178"/>
    </row>
    <row r="71" spans="1:7" ht="15">
      <c r="B71" s="2178"/>
    </row>
    <row r="72" spans="1:7" ht="15" customHeight="1">
      <c r="B72" s="1794" t="s">
        <v>1841</v>
      </c>
      <c r="C72" s="1794"/>
      <c r="D72" s="1794"/>
      <c r="E72" s="1794"/>
    </row>
    <row r="73" spans="1:7" s="1881" customFormat="1" ht="15" customHeight="1">
      <c r="B73" s="2046" t="s">
        <v>1749</v>
      </c>
      <c r="C73" s="2018" t="s">
        <v>1164</v>
      </c>
      <c r="D73" s="2018" t="s">
        <v>1382</v>
      </c>
      <c r="E73" s="2018" t="s">
        <v>8</v>
      </c>
    </row>
    <row r="74" spans="1:7">
      <c r="B74" s="1854" t="s">
        <v>8</v>
      </c>
      <c r="C74" s="1853">
        <f>SUM(C75:C79)</f>
        <v>299</v>
      </c>
      <c r="D74" s="1853">
        <f>SUM(D75:D79)</f>
        <v>181</v>
      </c>
      <c r="E74" s="1853">
        <f>SUM(E75:E79)</f>
        <v>480</v>
      </c>
      <c r="G74" s="2177"/>
    </row>
    <row r="75" spans="1:7">
      <c r="A75" s="1775"/>
      <c r="B75" s="1949" t="s">
        <v>1759</v>
      </c>
      <c r="C75" s="1815">
        <v>46</v>
      </c>
      <c r="D75" s="1815">
        <v>7</v>
      </c>
      <c r="E75" s="1815">
        <f>SUM(C75:D75)</f>
        <v>53</v>
      </c>
    </row>
    <row r="76" spans="1:7">
      <c r="A76" s="1775"/>
      <c r="B76" s="1949" t="s">
        <v>1758</v>
      </c>
      <c r="C76" s="1815">
        <v>90</v>
      </c>
      <c r="D76" s="1815">
        <v>0</v>
      </c>
      <c r="E76" s="1815">
        <f>SUM(C76:D76)</f>
        <v>90</v>
      </c>
    </row>
    <row r="77" spans="1:7">
      <c r="A77" s="1775"/>
      <c r="B77" s="1949" t="s">
        <v>1757</v>
      </c>
      <c r="C77" s="1815">
        <v>54</v>
      </c>
      <c r="D77" s="1815">
        <v>0</v>
      </c>
      <c r="E77" s="1815">
        <f>SUM(C77:D77)</f>
        <v>54</v>
      </c>
    </row>
    <row r="78" spans="1:7">
      <c r="A78" s="1775"/>
      <c r="B78" s="1949" t="s">
        <v>1694</v>
      </c>
      <c r="C78" s="1815">
        <v>46</v>
      </c>
      <c r="D78" s="1815">
        <v>0</v>
      </c>
      <c r="E78" s="1815">
        <f>SUM(C78:D78)</f>
        <v>46</v>
      </c>
    </row>
    <row r="79" spans="1:7">
      <c r="A79" s="1775"/>
      <c r="B79" s="1949" t="s">
        <v>1785</v>
      </c>
      <c r="C79" s="1815">
        <v>63</v>
      </c>
      <c r="D79" s="1815">
        <v>174</v>
      </c>
      <c r="E79" s="1815">
        <f>SUM(C79:D79)</f>
        <v>237</v>
      </c>
    </row>
    <row r="80" spans="1:7">
      <c r="B80" s="2039" t="s">
        <v>1730</v>
      </c>
      <c r="C80" s="1883"/>
      <c r="D80" s="1883"/>
      <c r="E80" s="1883"/>
    </row>
    <row r="81" spans="2:7">
      <c r="B81" s="2039"/>
      <c r="C81" s="1883"/>
      <c r="D81" s="1883"/>
      <c r="E81" s="1883"/>
    </row>
    <row r="82" spans="2:7" ht="15">
      <c r="B82" s="1830" t="s">
        <v>1840</v>
      </c>
      <c r="C82" s="1830"/>
      <c r="D82" s="1830"/>
      <c r="E82" s="1830"/>
    </row>
    <row r="83" spans="2:7" s="1881" customFormat="1" ht="12.75">
      <c r="B83" s="2108" t="s">
        <v>23</v>
      </c>
      <c r="C83" s="2018" t="s">
        <v>1164</v>
      </c>
      <c r="D83" s="2018" t="s">
        <v>1382</v>
      </c>
      <c r="E83" s="2018" t="s">
        <v>8</v>
      </c>
    </row>
    <row r="84" spans="2:7">
      <c r="B84" s="1854" t="s">
        <v>8</v>
      </c>
      <c r="C84" s="1853">
        <f>SUM(C85:C87)</f>
        <v>3</v>
      </c>
      <c r="D84" s="1853">
        <f>SUM(D85:D87)</f>
        <v>28</v>
      </c>
      <c r="E84" s="1853">
        <f>SUM(E85:E87)</f>
        <v>31</v>
      </c>
    </row>
    <row r="85" spans="2:7">
      <c r="B85" s="1949" t="s">
        <v>1839</v>
      </c>
      <c r="C85" s="1815">
        <v>3</v>
      </c>
      <c r="D85" s="1815">
        <v>6</v>
      </c>
      <c r="E85" s="1815">
        <f>SUM(C85:D85)</f>
        <v>9</v>
      </c>
    </row>
    <row r="86" spans="2:7">
      <c r="B86" s="1949" t="s">
        <v>1838</v>
      </c>
      <c r="C86" s="1815">
        <v>0</v>
      </c>
      <c r="D86" s="1815">
        <v>15</v>
      </c>
      <c r="E86" s="1815">
        <f>SUM(C86:D86)</f>
        <v>15</v>
      </c>
    </row>
    <row r="87" spans="2:7">
      <c r="B87" s="1949" t="s">
        <v>1837</v>
      </c>
      <c r="C87" s="1815">
        <v>0</v>
      </c>
      <c r="D87" s="1815">
        <v>7</v>
      </c>
      <c r="E87" s="1815">
        <f>SUM(C87:D87)</f>
        <v>7</v>
      </c>
    </row>
    <row r="88" spans="2:7">
      <c r="B88" s="2039" t="s">
        <v>1836</v>
      </c>
    </row>
    <row r="89" spans="2:7">
      <c r="B89" s="2039"/>
      <c r="C89" s="1775"/>
      <c r="D89" s="1775"/>
      <c r="E89" s="1775"/>
    </row>
    <row r="90" spans="2:7" ht="15">
      <c r="B90" s="2463" t="s">
        <v>1835</v>
      </c>
      <c r="C90" s="2463"/>
      <c r="D90" s="2463"/>
      <c r="E90" s="2463"/>
      <c r="F90" s="2463"/>
    </row>
    <row r="91" spans="2:7" s="1881" customFormat="1" ht="12.75">
      <c r="B91" s="2108" t="s">
        <v>1749</v>
      </c>
      <c r="C91" s="2018" t="s">
        <v>1164</v>
      </c>
      <c r="D91" s="2018" t="s">
        <v>1382</v>
      </c>
      <c r="E91" s="2018" t="s">
        <v>8</v>
      </c>
    </row>
    <row r="92" spans="2:7">
      <c r="B92" s="1850" t="s">
        <v>8</v>
      </c>
      <c r="C92" s="1853">
        <f>SUM(C93:C96)</f>
        <v>5618</v>
      </c>
      <c r="D92" s="1853">
        <f>SUM(D93:D96)</f>
        <v>7910</v>
      </c>
      <c r="E92" s="1853">
        <f>SUM(E93:E96)</f>
        <v>13528</v>
      </c>
    </row>
    <row r="93" spans="2:7">
      <c r="B93" s="1949" t="s">
        <v>1759</v>
      </c>
      <c r="C93" s="1815">
        <v>563</v>
      </c>
      <c r="D93" s="1815">
        <v>1516</v>
      </c>
      <c r="E93" s="1815">
        <f>SUM(C93:D93)</f>
        <v>2079</v>
      </c>
    </row>
    <row r="94" spans="2:7">
      <c r="B94" s="1949" t="s">
        <v>1758</v>
      </c>
      <c r="C94" s="1815">
        <v>2112</v>
      </c>
      <c r="D94" s="1815">
        <v>3325</v>
      </c>
      <c r="E94" s="1815">
        <f>SUM(C94:D94)</f>
        <v>5437</v>
      </c>
    </row>
    <row r="95" spans="2:7">
      <c r="B95" s="1949" t="s">
        <v>1757</v>
      </c>
      <c r="C95" s="1815">
        <v>1656</v>
      </c>
      <c r="D95" s="1815">
        <v>1917</v>
      </c>
      <c r="E95" s="1815">
        <f>SUM(C95:D95)</f>
        <v>3573</v>
      </c>
      <c r="G95" s="1873"/>
    </row>
    <row r="96" spans="2:7">
      <c r="B96" s="1949" t="s">
        <v>1694</v>
      </c>
      <c r="C96" s="1815">
        <v>1287</v>
      </c>
      <c r="D96" s="1815">
        <v>1152</v>
      </c>
      <c r="E96" s="1815">
        <f>SUM(C96:D96)</f>
        <v>2439</v>
      </c>
      <c r="G96" s="2176"/>
    </row>
    <row r="97" spans="2:8">
      <c r="B97" s="2039" t="s">
        <v>1730</v>
      </c>
      <c r="C97" s="1775"/>
      <c r="D97" s="1775"/>
      <c r="E97" s="1775"/>
    </row>
    <row r="98" spans="2:8">
      <c r="B98" s="2039"/>
      <c r="C98" s="1775"/>
      <c r="D98" s="1775"/>
      <c r="E98" s="1775"/>
    </row>
    <row r="99" spans="2:8" ht="15">
      <c r="B99" s="2463" t="s">
        <v>1834</v>
      </c>
      <c r="C99" s="2463"/>
      <c r="D99" s="2463"/>
      <c r="E99" s="2463"/>
      <c r="F99" s="2463"/>
    </row>
    <row r="100" spans="2:8" s="1881" customFormat="1" ht="12.75">
      <c r="B100" s="2108" t="s">
        <v>1749</v>
      </c>
      <c r="C100" s="2018" t="s">
        <v>1164</v>
      </c>
      <c r="D100" s="2018" t="s">
        <v>1833</v>
      </c>
      <c r="E100" s="2018" t="s">
        <v>8</v>
      </c>
    </row>
    <row r="101" spans="2:8">
      <c r="B101" s="1850" t="s">
        <v>8</v>
      </c>
      <c r="C101" s="1853">
        <f>SUM(C102:C105)</f>
        <v>125949</v>
      </c>
      <c r="D101" s="1853">
        <f>SUM(D102:D105)</f>
        <v>180530</v>
      </c>
      <c r="E101" s="1853">
        <f>SUM(E102:E105)</f>
        <v>306479</v>
      </c>
    </row>
    <row r="102" spans="2:8">
      <c r="B102" s="1949" t="s">
        <v>1759</v>
      </c>
      <c r="C102" s="1815">
        <v>12109</v>
      </c>
      <c r="D102" s="1815">
        <v>35029</v>
      </c>
      <c r="E102" s="1815">
        <f>SUM(C102:D102)</f>
        <v>47138</v>
      </c>
    </row>
    <row r="103" spans="2:8">
      <c r="B103" s="1949" t="s">
        <v>1758</v>
      </c>
      <c r="C103" s="1815">
        <v>45775</v>
      </c>
      <c r="D103" s="1815">
        <v>81181</v>
      </c>
      <c r="E103" s="1815">
        <f>SUM(C103:D103)</f>
        <v>126956</v>
      </c>
      <c r="G103" s="1983"/>
    </row>
    <row r="104" spans="2:8">
      <c r="B104" s="1949" t="s">
        <v>1757</v>
      </c>
      <c r="C104" s="1815">
        <v>39920</v>
      </c>
      <c r="D104" s="1815">
        <v>42480</v>
      </c>
      <c r="E104" s="1815">
        <f>SUM(C104:D104)</f>
        <v>82400</v>
      </c>
      <c r="H104" s="1983"/>
    </row>
    <row r="105" spans="2:8">
      <c r="B105" s="1949" t="s">
        <v>1694</v>
      </c>
      <c r="C105" s="1815">
        <v>28145</v>
      </c>
      <c r="D105" s="1815">
        <v>21840</v>
      </c>
      <c r="E105" s="1815">
        <f>SUM(C105:D105)</f>
        <v>49985</v>
      </c>
    </row>
    <row r="106" spans="2:8">
      <c r="B106" s="2039" t="s">
        <v>1730</v>
      </c>
      <c r="C106" s="2143"/>
      <c r="D106" s="2175"/>
      <c r="E106" s="2143"/>
      <c r="F106" s="2143"/>
    </row>
    <row r="107" spans="2:8">
      <c r="B107" s="1875" t="s">
        <v>1832</v>
      </c>
      <c r="C107" s="1775"/>
      <c r="D107" s="1775"/>
      <c r="E107" s="1775"/>
    </row>
    <row r="108" spans="2:8">
      <c r="C108" s="1883"/>
      <c r="D108" s="1883"/>
      <c r="E108" s="1883"/>
    </row>
    <row r="109" spans="2:8">
      <c r="B109" s="2463" t="s">
        <v>1831</v>
      </c>
      <c r="C109" s="2463"/>
      <c r="D109" s="2463"/>
      <c r="E109" s="2463"/>
      <c r="F109" s="2463"/>
    </row>
    <row r="110" spans="2:8" ht="15.75" customHeight="1">
      <c r="B110" s="2463"/>
      <c r="C110" s="2463"/>
      <c r="D110" s="2463"/>
      <c r="E110" s="2463"/>
      <c r="F110" s="2463"/>
    </row>
    <row r="111" spans="2:8" s="1881" customFormat="1" ht="15" customHeight="1">
      <c r="B111" s="2046" t="s">
        <v>14</v>
      </c>
      <c r="C111" s="2018" t="s">
        <v>1754</v>
      </c>
      <c r="D111" s="2018" t="s">
        <v>1753</v>
      </c>
      <c r="E111" s="2018" t="s">
        <v>1722</v>
      </c>
      <c r="F111" s="2018" t="s">
        <v>1721</v>
      </c>
    </row>
    <row r="112" spans="2:8">
      <c r="B112" s="2481" t="s">
        <v>1830</v>
      </c>
      <c r="C112" s="2481"/>
      <c r="D112" s="2169"/>
      <c r="E112" s="2169"/>
      <c r="F112" s="2169"/>
    </row>
    <row r="113" spans="2:6">
      <c r="B113" s="1949" t="s">
        <v>1829</v>
      </c>
      <c r="C113" s="1815">
        <f t="shared" ref="C113:F116" si="0">SUM(C119+C125)</f>
        <v>495</v>
      </c>
      <c r="D113" s="1815">
        <f t="shared" si="0"/>
        <v>474</v>
      </c>
      <c r="E113" s="1815">
        <f t="shared" si="0"/>
        <v>489</v>
      </c>
      <c r="F113" s="2064">
        <f t="shared" si="0"/>
        <v>480</v>
      </c>
    </row>
    <row r="114" spans="2:6">
      <c r="B114" s="1949" t="s">
        <v>1828</v>
      </c>
      <c r="C114" s="1815">
        <f t="shared" si="0"/>
        <v>11328</v>
      </c>
      <c r="D114" s="1815">
        <f t="shared" si="0"/>
        <v>11751</v>
      </c>
      <c r="E114" s="1815">
        <f t="shared" si="0"/>
        <v>12038</v>
      </c>
      <c r="F114" s="1815">
        <f t="shared" si="0"/>
        <v>13528</v>
      </c>
    </row>
    <row r="115" spans="2:6">
      <c r="B115" s="1949" t="s">
        <v>1825</v>
      </c>
      <c r="C115" s="1815">
        <f t="shared" si="0"/>
        <v>250909</v>
      </c>
      <c r="D115" s="1815">
        <f t="shared" si="0"/>
        <v>275758</v>
      </c>
      <c r="E115" s="1815">
        <f t="shared" si="0"/>
        <v>291512</v>
      </c>
      <c r="F115" s="1815">
        <f t="shared" si="0"/>
        <v>306497</v>
      </c>
    </row>
    <row r="116" spans="2:6">
      <c r="B116" s="1949" t="s">
        <v>1824</v>
      </c>
      <c r="C116" s="1815">
        <f t="shared" si="0"/>
        <v>18712</v>
      </c>
      <c r="D116" s="1815">
        <f t="shared" si="0"/>
        <v>20239</v>
      </c>
      <c r="E116" s="1815">
        <f t="shared" si="0"/>
        <v>20372</v>
      </c>
      <c r="F116" s="1815">
        <f t="shared" si="0"/>
        <v>22218</v>
      </c>
    </row>
    <row r="117" spans="2:6">
      <c r="B117" s="1949" t="s">
        <v>1823</v>
      </c>
      <c r="C117" s="1815" t="s">
        <v>1827</v>
      </c>
      <c r="D117" s="1815">
        <f>SUM(D123+D129)</f>
        <v>5114</v>
      </c>
      <c r="E117" s="1815">
        <f>SUM(E123+E129)</f>
        <v>5299</v>
      </c>
      <c r="F117" s="1815">
        <f>SUM(F123+F129)</f>
        <v>8055</v>
      </c>
    </row>
    <row r="118" spans="2:6">
      <c r="B118" s="1901" t="s">
        <v>1771</v>
      </c>
      <c r="C118" s="2135"/>
      <c r="D118" s="2135"/>
      <c r="E118" s="2135"/>
      <c r="F118" s="2135"/>
    </row>
    <row r="119" spans="2:6">
      <c r="B119" s="1949" t="s">
        <v>1829</v>
      </c>
      <c r="C119" s="1815">
        <v>322</v>
      </c>
      <c r="D119" s="1815">
        <v>301</v>
      </c>
      <c r="E119" s="1815">
        <v>305</v>
      </c>
      <c r="F119" s="1815">
        <v>299</v>
      </c>
    </row>
    <row r="120" spans="2:6">
      <c r="B120" s="1949" t="s">
        <v>1828</v>
      </c>
      <c r="C120" s="1815">
        <v>5492</v>
      </c>
      <c r="D120" s="1815">
        <v>5285</v>
      </c>
      <c r="E120" s="1815">
        <v>5272</v>
      </c>
      <c r="F120" s="1815">
        <v>5618</v>
      </c>
    </row>
    <row r="121" spans="2:6">
      <c r="B121" s="1949" t="s">
        <v>1825</v>
      </c>
      <c r="C121" s="1815">
        <v>127136</v>
      </c>
      <c r="D121" s="1815">
        <v>118066</v>
      </c>
      <c r="E121" s="1815">
        <v>126492</v>
      </c>
      <c r="F121" s="1815">
        <v>125949</v>
      </c>
    </row>
    <row r="122" spans="2:6" ht="15" customHeight="1">
      <c r="B122" s="1949" t="s">
        <v>1824</v>
      </c>
      <c r="C122" s="1815">
        <v>10436</v>
      </c>
      <c r="D122" s="1815">
        <v>10518</v>
      </c>
      <c r="E122" s="1815">
        <v>10854</v>
      </c>
      <c r="F122" s="1815">
        <v>11384</v>
      </c>
    </row>
    <row r="123" spans="2:6">
      <c r="B123" s="2057" t="s">
        <v>1823</v>
      </c>
      <c r="C123" s="1815" t="s">
        <v>1827</v>
      </c>
      <c r="D123" s="2174">
        <v>2102</v>
      </c>
      <c r="E123" s="2174">
        <v>2233</v>
      </c>
      <c r="F123" s="2174">
        <v>2201</v>
      </c>
    </row>
    <row r="124" spans="2:6">
      <c r="B124" s="1901" t="s">
        <v>1770</v>
      </c>
      <c r="C124" s="2135"/>
      <c r="D124" s="2135"/>
      <c r="E124" s="2135"/>
      <c r="F124" s="2135"/>
    </row>
    <row r="125" spans="2:6">
      <c r="B125" s="1949" t="s">
        <v>1829</v>
      </c>
      <c r="C125" s="1815">
        <v>173</v>
      </c>
      <c r="D125" s="1815">
        <v>173</v>
      </c>
      <c r="E125" s="1815">
        <v>184</v>
      </c>
      <c r="F125" s="1815">
        <v>181</v>
      </c>
    </row>
    <row r="126" spans="2:6">
      <c r="B126" s="1949" t="s">
        <v>1828</v>
      </c>
      <c r="C126" s="1815">
        <v>5836</v>
      </c>
      <c r="D126" s="1815">
        <v>6466</v>
      </c>
      <c r="E126" s="1815">
        <v>6766</v>
      </c>
      <c r="F126" s="1815">
        <v>7910</v>
      </c>
    </row>
    <row r="127" spans="2:6">
      <c r="B127" s="1949" t="s">
        <v>1825</v>
      </c>
      <c r="C127" s="1815">
        <v>123773</v>
      </c>
      <c r="D127" s="1815">
        <v>157692</v>
      </c>
      <c r="E127" s="1815">
        <v>165020</v>
      </c>
      <c r="F127" s="1815">
        <v>180548</v>
      </c>
    </row>
    <row r="128" spans="2:6">
      <c r="B128" s="1949" t="s">
        <v>1824</v>
      </c>
      <c r="C128" s="1815">
        <v>8276</v>
      </c>
      <c r="D128" s="1815">
        <v>9721</v>
      </c>
      <c r="E128" s="1815">
        <v>9518</v>
      </c>
      <c r="F128" s="1815">
        <v>10834</v>
      </c>
    </row>
    <row r="129" spans="1:13">
      <c r="B129" s="1949" t="s">
        <v>1823</v>
      </c>
      <c r="C129" s="1815" t="s">
        <v>1827</v>
      </c>
      <c r="D129" s="1815">
        <v>3012</v>
      </c>
      <c r="E129" s="2173">
        <v>3066</v>
      </c>
      <c r="F129" s="2173">
        <v>5854</v>
      </c>
    </row>
    <row r="130" spans="1:13">
      <c r="B130" s="2121" t="s">
        <v>1730</v>
      </c>
      <c r="C130" s="1787"/>
      <c r="F130" s="1787"/>
    </row>
    <row r="131" spans="1:13">
      <c r="B131" s="2157" t="s">
        <v>1820</v>
      </c>
      <c r="C131" s="2119"/>
      <c r="E131" s="2119"/>
      <c r="F131" s="2119"/>
    </row>
    <row r="132" spans="1:13" ht="15.75" customHeight="1">
      <c r="C132" s="1784"/>
      <c r="D132" s="1784"/>
      <c r="E132" s="1784"/>
      <c r="F132" s="1784"/>
    </row>
    <row r="133" spans="1:13" ht="15" customHeight="1">
      <c r="B133" s="2463" t="s">
        <v>1826</v>
      </c>
      <c r="C133" s="2463"/>
      <c r="D133" s="2463"/>
      <c r="E133" s="2463"/>
      <c r="F133" s="2463"/>
      <c r="G133" s="2172"/>
      <c r="H133" s="2171"/>
      <c r="I133" s="2171"/>
      <c r="J133" s="2171"/>
      <c r="K133" s="2171"/>
      <c r="L133" s="2171"/>
    </row>
    <row r="134" spans="1:13" ht="28.5" customHeight="1">
      <c r="B134" s="2463"/>
      <c r="C134" s="2463"/>
      <c r="D134" s="2463"/>
      <c r="E134" s="2463"/>
      <c r="F134" s="2463"/>
      <c r="G134" s="2170"/>
      <c r="J134" s="2064"/>
      <c r="M134" s="1847"/>
    </row>
    <row r="135" spans="1:13" s="1881" customFormat="1" ht="12.75">
      <c r="B135" s="2046" t="s">
        <v>1734</v>
      </c>
      <c r="C135" s="2046"/>
      <c r="D135" s="2018" t="s">
        <v>1825</v>
      </c>
      <c r="E135" s="2018" t="s">
        <v>1824</v>
      </c>
      <c r="F135" s="2018" t="s">
        <v>1823</v>
      </c>
      <c r="J135" s="2064"/>
      <c r="M135" s="1847"/>
    </row>
    <row r="136" spans="1:13">
      <c r="B136" s="2481" t="s">
        <v>8</v>
      </c>
      <c r="C136" s="2481"/>
      <c r="D136" s="2169"/>
      <c r="E136" s="2169"/>
      <c r="F136" s="2169"/>
      <c r="G136" s="2064"/>
      <c r="J136" s="2166"/>
      <c r="L136" s="1847"/>
    </row>
    <row r="137" spans="1:13">
      <c r="A137" s="1789"/>
      <c r="B137" s="2159" t="s">
        <v>1087</v>
      </c>
      <c r="C137" s="2167"/>
      <c r="D137" s="1855">
        <f t="shared" ref="D137:F139" si="1">SUM(D140+D143+D146)</f>
        <v>306497</v>
      </c>
      <c r="E137" s="1855">
        <f t="shared" si="1"/>
        <v>22218</v>
      </c>
      <c r="F137" s="1855">
        <f t="shared" si="1"/>
        <v>8055</v>
      </c>
      <c r="G137" s="2064"/>
      <c r="J137" s="2064"/>
      <c r="L137" s="1847"/>
    </row>
    <row r="138" spans="1:13">
      <c r="A138" s="1789"/>
      <c r="B138" s="1771" t="s">
        <v>1821</v>
      </c>
      <c r="C138" s="2165"/>
      <c r="D138" s="1815">
        <f t="shared" si="1"/>
        <v>156484</v>
      </c>
      <c r="E138" s="1815">
        <f t="shared" si="1"/>
        <v>6603</v>
      </c>
      <c r="F138" s="1815">
        <f t="shared" si="1"/>
        <v>3395</v>
      </c>
      <c r="G138" s="2064"/>
      <c r="L138" s="1847"/>
    </row>
    <row r="139" spans="1:13">
      <c r="A139" s="1789"/>
      <c r="B139" s="1771" t="s">
        <v>1498</v>
      </c>
      <c r="C139" s="2168"/>
      <c r="D139" s="1815">
        <f t="shared" si="1"/>
        <v>150013</v>
      </c>
      <c r="E139" s="1815">
        <f t="shared" si="1"/>
        <v>15615</v>
      </c>
      <c r="F139" s="1815">
        <f t="shared" si="1"/>
        <v>4660</v>
      </c>
      <c r="G139" s="2064"/>
      <c r="L139" s="1847"/>
    </row>
    <row r="140" spans="1:13">
      <c r="A140" s="1789"/>
      <c r="B140" s="2159" t="s">
        <v>1517</v>
      </c>
      <c r="C140" s="2167"/>
      <c r="D140" s="1855">
        <f>SUM(D141:D142)</f>
        <v>184165</v>
      </c>
      <c r="E140" s="1855">
        <f>SUM(E141:E142)</f>
        <v>12268</v>
      </c>
      <c r="F140" s="1855">
        <f>SUM(F141:F142)</f>
        <v>4497</v>
      </c>
      <c r="G140" s="2064"/>
      <c r="L140" s="1847"/>
    </row>
    <row r="141" spans="1:13">
      <c r="A141" s="1789"/>
      <c r="B141" s="1771" t="s">
        <v>1821</v>
      </c>
      <c r="C141" s="2165"/>
      <c r="D141" s="1815">
        <f t="shared" ref="D141:F142" si="2">SUM(D154+D167)</f>
        <v>93768</v>
      </c>
      <c r="E141" s="1815">
        <f t="shared" si="2"/>
        <v>3230</v>
      </c>
      <c r="F141" s="1815">
        <f t="shared" si="2"/>
        <v>1945</v>
      </c>
      <c r="G141" s="2064"/>
    </row>
    <row r="142" spans="1:13">
      <c r="A142" s="1789"/>
      <c r="B142" s="1771" t="s">
        <v>1498</v>
      </c>
      <c r="C142" s="2165"/>
      <c r="D142" s="1815">
        <f t="shared" si="2"/>
        <v>90397</v>
      </c>
      <c r="E142" s="1815">
        <f t="shared" si="2"/>
        <v>9038</v>
      </c>
      <c r="F142" s="1815">
        <f t="shared" si="2"/>
        <v>2552</v>
      </c>
      <c r="G142" s="2064"/>
      <c r="J142" s="2064"/>
    </row>
    <row r="143" spans="1:13">
      <c r="A143" s="1789"/>
      <c r="B143" s="2159" t="s">
        <v>1516</v>
      </c>
      <c r="C143" s="2167"/>
      <c r="D143" s="1855">
        <f>SUM(D144:D145)</f>
        <v>105358</v>
      </c>
      <c r="E143" s="1855">
        <f>SUM(E144:E145)</f>
        <v>8341</v>
      </c>
      <c r="F143" s="1855">
        <f>SUM(F144:F145)</f>
        <v>3206</v>
      </c>
      <c r="G143" s="2064"/>
      <c r="J143" s="2064"/>
    </row>
    <row r="144" spans="1:13">
      <c r="A144" s="1789"/>
      <c r="B144" s="1771" t="s">
        <v>1821</v>
      </c>
      <c r="C144" s="2165"/>
      <c r="D144" s="1815">
        <f t="shared" ref="D144:F145" si="3">SUM(D157+D170)</f>
        <v>54100</v>
      </c>
      <c r="E144" s="1815">
        <f t="shared" si="3"/>
        <v>2795</v>
      </c>
      <c r="F144" s="1815">
        <f t="shared" si="3"/>
        <v>1290</v>
      </c>
      <c r="G144" s="2158"/>
      <c r="H144" s="1983"/>
      <c r="J144" s="2064"/>
      <c r="L144" s="1847"/>
    </row>
    <row r="145" spans="1:12">
      <c r="A145" s="1789"/>
      <c r="B145" s="1771" t="s">
        <v>1498</v>
      </c>
      <c r="C145" s="2165"/>
      <c r="D145" s="1815">
        <f t="shared" si="3"/>
        <v>51258</v>
      </c>
      <c r="E145" s="1815">
        <f t="shared" si="3"/>
        <v>5546</v>
      </c>
      <c r="F145" s="1815">
        <f t="shared" si="3"/>
        <v>1916</v>
      </c>
      <c r="G145" s="2158"/>
      <c r="H145" s="2064"/>
      <c r="J145" s="2064"/>
      <c r="L145" s="1847"/>
    </row>
    <row r="146" spans="1:12">
      <c r="A146" s="1789"/>
      <c r="B146" s="2159" t="s">
        <v>207</v>
      </c>
      <c r="C146" s="2167"/>
      <c r="D146" s="1855">
        <f>SUM(D147:D148)</f>
        <v>16974</v>
      </c>
      <c r="E146" s="1855">
        <f>SUM(E147:E148)</f>
        <v>1609</v>
      </c>
      <c r="F146" s="1855">
        <f>SUM(F147:F148)</f>
        <v>352</v>
      </c>
      <c r="G146" s="2064"/>
      <c r="H146" s="2064"/>
      <c r="J146" s="2064"/>
      <c r="L146" s="1847"/>
    </row>
    <row r="147" spans="1:12">
      <c r="A147" s="1789"/>
      <c r="B147" s="1771" t="s">
        <v>1821</v>
      </c>
      <c r="C147" s="2165"/>
      <c r="D147" s="1815">
        <f t="shared" ref="D147:F148" si="4">SUM(D160+D173)</f>
        <v>8616</v>
      </c>
      <c r="E147" s="1815">
        <f t="shared" si="4"/>
        <v>578</v>
      </c>
      <c r="F147" s="1815">
        <f t="shared" si="4"/>
        <v>160</v>
      </c>
      <c r="G147" s="2064"/>
      <c r="H147" s="2166"/>
      <c r="J147" s="2166"/>
      <c r="L147" s="1847"/>
    </row>
    <row r="148" spans="1:12">
      <c r="A148" s="1789"/>
      <c r="B148" s="1771" t="s">
        <v>1498</v>
      </c>
      <c r="C148" s="2165"/>
      <c r="D148" s="1815">
        <f t="shared" si="4"/>
        <v>8358</v>
      </c>
      <c r="E148" s="1815">
        <f t="shared" si="4"/>
        <v>1031</v>
      </c>
      <c r="F148" s="1815">
        <f t="shared" si="4"/>
        <v>192</v>
      </c>
      <c r="G148" s="2064"/>
      <c r="H148" s="2064"/>
    </row>
    <row r="149" spans="1:12">
      <c r="B149" s="1901" t="s">
        <v>1771</v>
      </c>
      <c r="C149" s="2135"/>
      <c r="D149" s="2135"/>
      <c r="E149" s="2135"/>
      <c r="F149" s="2135"/>
      <c r="G149" s="1881"/>
      <c r="H149" s="2064"/>
    </row>
    <row r="150" spans="1:12">
      <c r="A150" s="1789"/>
      <c r="B150" s="2159" t="s">
        <v>1087</v>
      </c>
      <c r="C150" s="1855"/>
      <c r="D150" s="1855">
        <f>SUM(D151:D152)</f>
        <v>125949</v>
      </c>
      <c r="E150" s="1855">
        <f>SUM(E151:E152)</f>
        <v>11384</v>
      </c>
      <c r="F150" s="1855">
        <f>SUM(F151:F152)</f>
        <v>2201</v>
      </c>
      <c r="G150" s="2158"/>
      <c r="H150" s="2064"/>
      <c r="J150" s="2064"/>
    </row>
    <row r="151" spans="1:12">
      <c r="A151" s="1789"/>
      <c r="B151" s="1771" t="s">
        <v>1821</v>
      </c>
      <c r="C151" s="1815"/>
      <c r="D151" s="1815">
        <f>D154+D157+D160</f>
        <v>60114</v>
      </c>
      <c r="E151" s="1815">
        <f>SUM(E154+E157+E160)</f>
        <v>4354</v>
      </c>
      <c r="F151" s="1815">
        <f>SUM(F154+F157+F160)</f>
        <v>746</v>
      </c>
      <c r="G151" s="1881"/>
      <c r="H151" s="2064"/>
      <c r="J151" s="2064"/>
    </row>
    <row r="152" spans="1:12">
      <c r="A152" s="1789"/>
      <c r="B152" s="1771" t="s">
        <v>1498</v>
      </c>
      <c r="C152" s="1815"/>
      <c r="D152" s="1815">
        <f>D155+D158+D161</f>
        <v>65835</v>
      </c>
      <c r="E152" s="1815">
        <f>SUM(E155+E158+E161)</f>
        <v>7030</v>
      </c>
      <c r="F152" s="1815">
        <f>SUM(F155+F158+F161)</f>
        <v>1455</v>
      </c>
      <c r="G152" s="1881"/>
      <c r="H152" s="2064"/>
      <c r="J152" s="1847"/>
      <c r="L152" s="1847"/>
    </row>
    <row r="153" spans="1:12">
      <c r="A153" s="1789"/>
      <c r="B153" s="2159" t="s">
        <v>1517</v>
      </c>
      <c r="C153" s="1855"/>
      <c r="D153" s="1855">
        <f>SUM(D154:D155)</f>
        <v>62474</v>
      </c>
      <c r="E153" s="1855">
        <f>SUM(E154:E155)</f>
        <v>5050</v>
      </c>
      <c r="F153" s="1855">
        <f>SUM(F154:F155)</f>
        <v>934</v>
      </c>
      <c r="G153" s="2158"/>
      <c r="H153" s="2064"/>
      <c r="J153" s="1847"/>
      <c r="L153" s="1847"/>
    </row>
    <row r="154" spans="1:12">
      <c r="A154" s="1789"/>
      <c r="B154" s="1771" t="s">
        <v>1821</v>
      </c>
      <c r="C154" s="2160"/>
      <c r="D154" s="1815">
        <v>30143</v>
      </c>
      <c r="E154" s="1815">
        <v>1856</v>
      </c>
      <c r="F154" s="1815">
        <v>305</v>
      </c>
      <c r="G154" s="2119"/>
      <c r="I154" s="2119"/>
      <c r="J154" s="2119"/>
      <c r="K154" s="2119"/>
      <c r="L154" s="2119"/>
    </row>
    <row r="155" spans="1:12">
      <c r="A155" s="1789"/>
      <c r="B155" s="1771" t="s">
        <v>1498</v>
      </c>
      <c r="C155" s="2160"/>
      <c r="D155" s="1815">
        <v>32331</v>
      </c>
      <c r="E155" s="1815">
        <v>3194</v>
      </c>
      <c r="F155" s="1815">
        <v>629</v>
      </c>
      <c r="G155" s="1784"/>
      <c r="I155" s="1784"/>
      <c r="J155" s="1784"/>
      <c r="K155" s="1784"/>
      <c r="L155" s="1784"/>
    </row>
    <row r="156" spans="1:12" ht="15.75" customHeight="1">
      <c r="A156" s="1789"/>
      <c r="B156" s="2159" t="s">
        <v>1516</v>
      </c>
      <c r="C156" s="1855"/>
      <c r="D156" s="1855">
        <f>SUM(D157:D158)</f>
        <v>51746</v>
      </c>
      <c r="E156" s="1855">
        <f>SUM(E157:E158)</f>
        <v>5040</v>
      </c>
      <c r="F156" s="1855">
        <f>SUM(F157:F158)</f>
        <v>1056</v>
      </c>
      <c r="G156" s="2158"/>
      <c r="I156" s="2119"/>
      <c r="J156" s="2119"/>
      <c r="K156" s="2119"/>
      <c r="L156" s="2119"/>
    </row>
    <row r="157" spans="1:12" s="1873" customFormat="1" ht="15" customHeight="1">
      <c r="A157" s="2164"/>
      <c r="B157" s="1771" t="s">
        <v>1821</v>
      </c>
      <c r="C157" s="2160"/>
      <c r="D157" s="1815">
        <v>24181</v>
      </c>
      <c r="E157" s="1815">
        <v>1980</v>
      </c>
      <c r="F157" s="1815">
        <v>352</v>
      </c>
      <c r="G157" s="2163"/>
      <c r="I157" s="2162"/>
    </row>
    <row r="158" spans="1:12" ht="16.5" customHeight="1">
      <c r="A158" s="1789"/>
      <c r="B158" s="1771" t="s">
        <v>1498</v>
      </c>
      <c r="C158" s="2160"/>
      <c r="D158" s="1815">
        <v>27565</v>
      </c>
      <c r="E158" s="1815">
        <v>3060</v>
      </c>
      <c r="F158" s="1815">
        <v>704</v>
      </c>
      <c r="G158" s="2161"/>
      <c r="I158" s="1847"/>
    </row>
    <row r="159" spans="1:12">
      <c r="A159" s="1789"/>
      <c r="B159" s="2159" t="s">
        <v>207</v>
      </c>
      <c r="C159" s="1855"/>
      <c r="D159" s="1855">
        <f>SUM(D160:D161)</f>
        <v>11729</v>
      </c>
      <c r="E159" s="1855">
        <f>SUM(E160:E161)</f>
        <v>1294</v>
      </c>
      <c r="F159" s="1855">
        <f>SUM(F160:F161)</f>
        <v>211</v>
      </c>
      <c r="G159" s="2158"/>
      <c r="I159" s="1847"/>
    </row>
    <row r="160" spans="1:12">
      <c r="A160" s="1789"/>
      <c r="B160" s="1771" t="s">
        <v>1821</v>
      </c>
      <c r="C160" s="2160"/>
      <c r="D160" s="1815">
        <v>5790</v>
      </c>
      <c r="E160" s="1815">
        <v>518</v>
      </c>
      <c r="F160" s="1815">
        <v>89</v>
      </c>
      <c r="G160" s="2142"/>
      <c r="I160" s="1847"/>
    </row>
    <row r="161" spans="1:9">
      <c r="A161" s="1789"/>
      <c r="B161" s="1771" t="s">
        <v>1498</v>
      </c>
      <c r="C161" s="2160"/>
      <c r="D161" s="1815">
        <v>5939</v>
      </c>
      <c r="E161" s="1815">
        <v>776</v>
      </c>
      <c r="F161" s="1815">
        <v>122</v>
      </c>
      <c r="G161" s="2141"/>
      <c r="I161" s="1847"/>
    </row>
    <row r="162" spans="1:9">
      <c r="B162" s="1901" t="s">
        <v>1822</v>
      </c>
      <c r="C162" s="2135"/>
      <c r="D162" s="2135"/>
      <c r="E162" s="2135"/>
      <c r="F162" s="2135"/>
      <c r="G162" s="2141"/>
      <c r="I162" s="1847"/>
    </row>
    <row r="163" spans="1:9">
      <c r="A163" s="1789"/>
      <c r="B163" s="2159" t="s">
        <v>1087</v>
      </c>
      <c r="C163" s="1855"/>
      <c r="D163" s="1855">
        <f>SUM(D164:D165)</f>
        <v>180548</v>
      </c>
      <c r="E163" s="1855">
        <f>SUM(E164:E165)</f>
        <v>10834</v>
      </c>
      <c r="F163" s="1855">
        <f>SUM(F164:F165)</f>
        <v>5854</v>
      </c>
      <c r="G163" s="2158"/>
    </row>
    <row r="164" spans="1:9">
      <c r="A164" s="1789"/>
      <c r="B164" s="1771" t="s">
        <v>1821</v>
      </c>
      <c r="C164" s="1815"/>
      <c r="D164" s="1815">
        <f>D167+D170+D173</f>
        <v>96370</v>
      </c>
      <c r="E164" s="1815">
        <f>SUM(E167+E170+E173)</f>
        <v>2249</v>
      </c>
      <c r="F164" s="1815">
        <f>SUM(F167+F170+F173)</f>
        <v>2649</v>
      </c>
      <c r="G164" s="2141"/>
    </row>
    <row r="165" spans="1:9">
      <c r="A165" s="1789"/>
      <c r="B165" s="1771" t="s">
        <v>1498</v>
      </c>
      <c r="C165" s="1815"/>
      <c r="D165" s="1815">
        <f>D168+D171+D174</f>
        <v>84178</v>
      </c>
      <c r="E165" s="1815">
        <f>SUM(E168+E171+E174)</f>
        <v>8585</v>
      </c>
      <c r="F165" s="1815">
        <f>SUM(F168+F171+F174)</f>
        <v>3205</v>
      </c>
      <c r="G165" s="2141"/>
    </row>
    <row r="166" spans="1:9">
      <c r="A166" s="1789"/>
      <c r="B166" s="2159" t="s">
        <v>1517</v>
      </c>
      <c r="C166" s="1855"/>
      <c r="D166" s="1855">
        <f>SUM(D167:D168)</f>
        <v>121691</v>
      </c>
      <c r="E166" s="1855">
        <f>SUM(E167:E168)</f>
        <v>7218</v>
      </c>
      <c r="F166" s="1855">
        <f>SUM(F167:F168)</f>
        <v>3563</v>
      </c>
      <c r="G166" s="2158"/>
      <c r="I166" s="1847"/>
    </row>
    <row r="167" spans="1:9">
      <c r="A167" s="1789"/>
      <c r="B167" s="1771" t="s">
        <v>1821</v>
      </c>
      <c r="C167" s="1815"/>
      <c r="D167" s="1815">
        <v>63625</v>
      </c>
      <c r="E167" s="1815">
        <v>1374</v>
      </c>
      <c r="F167" s="1815">
        <v>1640</v>
      </c>
      <c r="G167" s="2141"/>
      <c r="I167" s="1847"/>
    </row>
    <row r="168" spans="1:9">
      <c r="A168" s="1789"/>
      <c r="B168" s="1771" t="s">
        <v>1498</v>
      </c>
      <c r="C168" s="1815"/>
      <c r="D168" s="1815">
        <v>58066</v>
      </c>
      <c r="E168" s="1815">
        <v>5844</v>
      </c>
      <c r="F168" s="1815">
        <v>1923</v>
      </c>
      <c r="G168" s="2141"/>
      <c r="I168" s="1847"/>
    </row>
    <row r="169" spans="1:9">
      <c r="A169" s="1789"/>
      <c r="B169" s="2159" t="s">
        <v>1516</v>
      </c>
      <c r="C169" s="1855"/>
      <c r="D169" s="1855">
        <f>SUM(D170:D171)</f>
        <v>53612</v>
      </c>
      <c r="E169" s="1855">
        <f>SUM(E170:E171)</f>
        <v>3301</v>
      </c>
      <c r="F169" s="1855">
        <f>SUM(F170:F171)</f>
        <v>2150</v>
      </c>
      <c r="G169" s="2158"/>
      <c r="I169" s="1847"/>
    </row>
    <row r="170" spans="1:9">
      <c r="A170" s="1789"/>
      <c r="B170" s="1771" t="s">
        <v>1821</v>
      </c>
      <c r="C170" s="1815"/>
      <c r="D170" s="1815">
        <v>29919</v>
      </c>
      <c r="E170" s="1815">
        <v>815</v>
      </c>
      <c r="F170" s="1815">
        <v>938</v>
      </c>
      <c r="G170" s="2141"/>
      <c r="I170" s="1847"/>
    </row>
    <row r="171" spans="1:9">
      <c r="A171" s="1789"/>
      <c r="B171" s="1771" t="s">
        <v>1498</v>
      </c>
      <c r="C171" s="1815"/>
      <c r="D171" s="1815">
        <v>23693</v>
      </c>
      <c r="E171" s="1815">
        <v>2486</v>
      </c>
      <c r="F171" s="1815">
        <v>1212</v>
      </c>
      <c r="G171" s="2141"/>
      <c r="I171" s="1847"/>
    </row>
    <row r="172" spans="1:9">
      <c r="A172" s="1789"/>
      <c r="B172" s="2159" t="s">
        <v>207</v>
      </c>
      <c r="C172" s="1855"/>
      <c r="D172" s="1855">
        <f>SUM(D173:D174)</f>
        <v>5245</v>
      </c>
      <c r="E172" s="1855">
        <f>SUM(E173:E174)</f>
        <v>315</v>
      </c>
      <c r="F172" s="1855">
        <f>SUM(F173:F174)</f>
        <v>141</v>
      </c>
      <c r="G172" s="2158"/>
      <c r="I172" s="1782"/>
    </row>
    <row r="173" spans="1:9" ht="15" customHeight="1">
      <c r="A173" s="1789"/>
      <c r="B173" s="1771" t="s">
        <v>1821</v>
      </c>
      <c r="C173" s="1815"/>
      <c r="D173" s="1815">
        <v>2826</v>
      </c>
      <c r="E173" s="1815">
        <v>60</v>
      </c>
      <c r="F173" s="1815">
        <v>71</v>
      </c>
      <c r="G173" s="2142"/>
      <c r="I173" s="1847"/>
    </row>
    <row r="174" spans="1:9">
      <c r="A174" s="1789"/>
      <c r="B174" s="1771" t="s">
        <v>1498</v>
      </c>
      <c r="C174" s="1815"/>
      <c r="D174" s="1815">
        <v>2419</v>
      </c>
      <c r="E174" s="1815">
        <v>255</v>
      </c>
      <c r="F174" s="1815">
        <v>70</v>
      </c>
      <c r="G174" s="2141"/>
      <c r="I174" s="1847"/>
    </row>
    <row r="175" spans="1:9">
      <c r="B175" s="2121" t="s">
        <v>1730</v>
      </c>
      <c r="C175" s="2156"/>
      <c r="D175" s="2033"/>
      <c r="E175" s="2033"/>
      <c r="F175" s="2033"/>
      <c r="G175" s="2141"/>
      <c r="I175" s="1847"/>
    </row>
    <row r="176" spans="1:9">
      <c r="B176" s="2157" t="s">
        <v>1820</v>
      </c>
      <c r="D176" s="2119"/>
      <c r="E176" s="2119"/>
      <c r="F176" s="2119"/>
      <c r="G176" s="2142"/>
      <c r="I176" s="1847"/>
    </row>
    <row r="177" spans="2:12">
      <c r="B177" s="2156"/>
      <c r="D177" s="2119"/>
      <c r="E177" s="2119"/>
      <c r="F177" s="2119"/>
      <c r="G177" s="2142"/>
      <c r="I177" s="1847"/>
    </row>
    <row r="178" spans="2:12" ht="15">
      <c r="B178" s="1858" t="s">
        <v>1819</v>
      </c>
      <c r="G178" s="2141"/>
      <c r="I178" s="1847"/>
    </row>
    <row r="179" spans="2:12">
      <c r="G179" s="2141"/>
      <c r="I179" s="1847"/>
    </row>
    <row r="180" spans="2:12">
      <c r="G180" s="2141"/>
      <c r="I180" s="1847"/>
    </row>
    <row r="181" spans="2:12">
      <c r="G181" s="2141"/>
      <c r="H181" s="2069"/>
      <c r="I181" s="2069"/>
      <c r="J181" s="2069"/>
      <c r="K181" s="2069"/>
      <c r="L181" s="2069"/>
    </row>
    <row r="182" spans="2:12" ht="15">
      <c r="G182" s="2141"/>
      <c r="H182" s="1830" t="s">
        <v>1818</v>
      </c>
      <c r="I182" s="2069"/>
      <c r="J182" s="2069"/>
      <c r="K182" s="2069"/>
      <c r="L182" s="2069"/>
    </row>
    <row r="183" spans="2:12">
      <c r="G183" s="2141"/>
      <c r="H183" s="2155" t="s">
        <v>7</v>
      </c>
      <c r="I183" s="2154" t="s">
        <v>1499</v>
      </c>
      <c r="J183" s="2154" t="s">
        <v>1498</v>
      </c>
      <c r="K183" s="2154" t="s">
        <v>8</v>
      </c>
      <c r="L183" s="2069"/>
    </row>
    <row r="184" spans="2:12">
      <c r="G184" s="2141"/>
      <c r="H184" s="2153" t="s">
        <v>1517</v>
      </c>
      <c r="I184" s="2152">
        <v>93768</v>
      </c>
      <c r="J184" s="2152">
        <v>90397</v>
      </c>
      <c r="K184" s="2151"/>
      <c r="L184" s="2069"/>
    </row>
    <row r="185" spans="2:12">
      <c r="G185" s="2141"/>
      <c r="H185" s="2150" t="s">
        <v>1516</v>
      </c>
      <c r="I185" s="2149">
        <v>54100</v>
      </c>
      <c r="J185" s="2149">
        <v>51258</v>
      </c>
      <c r="K185" s="2148"/>
      <c r="L185" s="2069"/>
    </row>
    <row r="186" spans="2:12">
      <c r="G186" s="2141"/>
      <c r="H186" s="2150" t="s">
        <v>207</v>
      </c>
      <c r="I186" s="2149">
        <v>8616</v>
      </c>
      <c r="J186" s="2149">
        <v>8358</v>
      </c>
      <c r="K186" s="2148"/>
      <c r="L186" s="2069"/>
    </row>
    <row r="187" spans="2:12">
      <c r="G187" s="2141"/>
      <c r="H187" s="2121" t="s">
        <v>1730</v>
      </c>
      <c r="I187" s="2069"/>
      <c r="J187" s="2069"/>
      <c r="K187" s="2069"/>
      <c r="L187" s="2069"/>
    </row>
    <row r="188" spans="2:12">
      <c r="G188" s="2141"/>
      <c r="I188" s="1847"/>
    </row>
    <row r="189" spans="2:12">
      <c r="G189" s="2141"/>
      <c r="I189" s="1847"/>
    </row>
    <row r="190" spans="2:12">
      <c r="G190" s="2141"/>
      <c r="K190" s="1847"/>
    </row>
    <row r="191" spans="2:12">
      <c r="G191" s="2141"/>
      <c r="K191" s="1847"/>
    </row>
    <row r="192" spans="2:12">
      <c r="G192" s="2141"/>
      <c r="K192" s="1847"/>
    </row>
    <row r="193" spans="2:9">
      <c r="B193" s="2121" t="s">
        <v>1730</v>
      </c>
      <c r="G193" s="2141"/>
      <c r="I193" s="1847"/>
    </row>
    <row r="194" spans="2:9">
      <c r="B194" s="2121"/>
      <c r="G194" s="2141"/>
      <c r="I194" s="1847"/>
    </row>
    <row r="195" spans="2:9">
      <c r="B195" s="2121"/>
      <c r="G195" s="2141"/>
      <c r="I195" s="1847"/>
    </row>
    <row r="196" spans="2:9" ht="15">
      <c r="B196" s="1858" t="s">
        <v>1817</v>
      </c>
      <c r="G196" s="2141"/>
      <c r="I196" s="1847"/>
    </row>
    <row r="197" spans="2:9">
      <c r="B197" s="2147"/>
      <c r="G197" s="2141"/>
      <c r="I197" s="1847"/>
    </row>
    <row r="198" spans="2:9">
      <c r="B198" s="2121"/>
      <c r="G198" s="2141"/>
      <c r="I198" s="1847"/>
    </row>
    <row r="199" spans="2:9">
      <c r="B199" s="2121"/>
      <c r="G199" s="2141"/>
      <c r="I199" s="1847"/>
    </row>
    <row r="200" spans="2:9">
      <c r="B200" s="2121"/>
      <c r="G200" s="2141"/>
      <c r="I200" s="1847"/>
    </row>
    <row r="201" spans="2:9">
      <c r="B201" s="2121"/>
      <c r="G201" s="2141"/>
      <c r="I201" s="1847"/>
    </row>
    <row r="202" spans="2:9">
      <c r="B202" s="2121"/>
      <c r="G202" s="2141"/>
      <c r="I202" s="1847"/>
    </row>
    <row r="203" spans="2:9">
      <c r="B203" s="2121"/>
      <c r="G203" s="2141"/>
      <c r="I203" s="1847"/>
    </row>
    <row r="204" spans="2:9">
      <c r="B204" s="2121"/>
      <c r="G204" s="2141"/>
      <c r="I204" s="1847"/>
    </row>
    <row r="205" spans="2:9">
      <c r="B205" s="2121"/>
      <c r="G205" s="2141"/>
      <c r="I205" s="1847"/>
    </row>
    <row r="206" spans="2:9">
      <c r="B206" s="2121"/>
      <c r="G206" s="2141"/>
      <c r="I206" s="1847"/>
    </row>
    <row r="207" spans="2:9">
      <c r="B207" s="2121"/>
      <c r="G207" s="2141"/>
      <c r="I207" s="1847"/>
    </row>
    <row r="208" spans="2:9">
      <c r="B208" s="2121"/>
      <c r="G208" s="2141"/>
      <c r="I208" s="1847"/>
    </row>
    <row r="209" spans="2:9">
      <c r="B209" s="2121"/>
      <c r="G209" s="2141"/>
      <c r="I209" s="1847"/>
    </row>
    <row r="210" spans="2:9">
      <c r="B210" s="2121"/>
      <c r="G210" s="2141"/>
      <c r="I210" s="1847"/>
    </row>
    <row r="211" spans="2:9">
      <c r="B211" s="2121"/>
      <c r="G211" s="2141"/>
      <c r="I211" s="1847"/>
    </row>
    <row r="212" spans="2:9">
      <c r="B212" s="2121"/>
      <c r="G212" s="2141"/>
      <c r="I212" s="1847"/>
    </row>
    <row r="213" spans="2:9">
      <c r="B213" s="1768" t="s">
        <v>1812</v>
      </c>
      <c r="G213" s="2141"/>
      <c r="I213" s="1847"/>
    </row>
    <row r="214" spans="2:9">
      <c r="G214" s="2141"/>
      <c r="I214" s="1847"/>
    </row>
    <row r="215" spans="2:9" ht="29.25" customHeight="1">
      <c r="B215" s="2479" t="s">
        <v>1816</v>
      </c>
      <c r="C215" s="2479"/>
      <c r="D215" s="2479"/>
      <c r="E215" s="2479"/>
      <c r="F215" s="2479"/>
      <c r="G215" s="2141"/>
      <c r="I215" s="1847"/>
    </row>
    <row r="216" spans="2:9" s="1881" customFormat="1" ht="29.25" customHeight="1">
      <c r="B216" s="2108" t="s">
        <v>1749</v>
      </c>
      <c r="C216" s="2018" t="s">
        <v>1499</v>
      </c>
      <c r="D216" s="2018" t="s">
        <v>1498</v>
      </c>
      <c r="E216" s="2018" t="s">
        <v>8</v>
      </c>
      <c r="F216" s="2146" t="s">
        <v>1815</v>
      </c>
      <c r="G216" s="2142"/>
      <c r="I216" s="1847"/>
    </row>
    <row r="217" spans="2:9">
      <c r="B217" s="1850" t="s">
        <v>1814</v>
      </c>
      <c r="C217" s="1853">
        <f>SUM(C218:C221)</f>
        <v>156469</v>
      </c>
      <c r="D217" s="1853">
        <f>SUM(D218:D221)</f>
        <v>150010</v>
      </c>
      <c r="E217" s="1853">
        <f>SUM(E218:E221)</f>
        <v>306479</v>
      </c>
      <c r="F217" s="2144">
        <f t="shared" ref="F217:F231" si="5">D217/C217*100</f>
        <v>95.872025768682619</v>
      </c>
      <c r="G217" s="2141"/>
      <c r="I217" s="1847"/>
    </row>
    <row r="218" spans="2:9" ht="15" customHeight="1">
      <c r="B218" s="1949" t="s">
        <v>1759</v>
      </c>
      <c r="C218" s="1815">
        <f t="shared" ref="C218:D221" si="6">SUM(C223+C228)</f>
        <v>24554</v>
      </c>
      <c r="D218" s="1815">
        <f t="shared" si="6"/>
        <v>22584</v>
      </c>
      <c r="E218" s="1815">
        <f>SUM(C218:D218)</f>
        <v>47138</v>
      </c>
      <c r="F218" s="1770">
        <f t="shared" si="5"/>
        <v>91.976867312861444</v>
      </c>
      <c r="G218" s="2141"/>
      <c r="I218" s="1847"/>
    </row>
    <row r="219" spans="2:9">
      <c r="B219" s="1949" t="s">
        <v>1758</v>
      </c>
      <c r="C219" s="1815">
        <f t="shared" si="6"/>
        <v>64923</v>
      </c>
      <c r="D219" s="1815">
        <f t="shared" si="6"/>
        <v>62033</v>
      </c>
      <c r="E219" s="1815">
        <f>SUM(C219:D219)</f>
        <v>126956</v>
      </c>
      <c r="F219" s="1770">
        <f t="shared" si="5"/>
        <v>95.548572924849438</v>
      </c>
      <c r="G219" s="2142"/>
      <c r="I219" s="1847"/>
    </row>
    <row r="220" spans="2:9">
      <c r="B220" s="1949" t="s">
        <v>1757</v>
      </c>
      <c r="C220" s="1815">
        <f t="shared" si="6"/>
        <v>42234</v>
      </c>
      <c r="D220" s="1815">
        <f t="shared" si="6"/>
        <v>40166</v>
      </c>
      <c r="E220" s="1815">
        <f>SUM(C220:D220)</f>
        <v>82400</v>
      </c>
      <c r="F220" s="1770">
        <f t="shared" si="5"/>
        <v>95.103471136998635</v>
      </c>
      <c r="G220" s="2141"/>
      <c r="I220" s="1847"/>
    </row>
    <row r="221" spans="2:9" ht="15" customHeight="1">
      <c r="B221" s="1949" t="s">
        <v>1694</v>
      </c>
      <c r="C221" s="1815">
        <f t="shared" si="6"/>
        <v>24758</v>
      </c>
      <c r="D221" s="1815">
        <f t="shared" si="6"/>
        <v>25227</v>
      </c>
      <c r="E221" s="1815">
        <f>SUM(C221:D221)</f>
        <v>49985</v>
      </c>
      <c r="F221" s="1770">
        <f t="shared" si="5"/>
        <v>101.89433718394054</v>
      </c>
      <c r="G221" s="2141"/>
      <c r="I221" s="1847"/>
    </row>
    <row r="222" spans="2:9">
      <c r="B222" s="2136" t="s">
        <v>1771</v>
      </c>
      <c r="C222" s="2031">
        <f>SUM(C223:C226)</f>
        <v>60114</v>
      </c>
      <c r="D222" s="2031">
        <f>SUM(D223:D226)</f>
        <v>65835</v>
      </c>
      <c r="E222" s="2031">
        <f>SUM(E223:E226)</f>
        <v>125949</v>
      </c>
      <c r="F222" s="2144">
        <f t="shared" si="5"/>
        <v>109.51691785607348</v>
      </c>
      <c r="G222" s="2142"/>
      <c r="I222" s="1782"/>
    </row>
    <row r="223" spans="2:9">
      <c r="B223" s="1949" t="s">
        <v>1759</v>
      </c>
      <c r="C223" s="1815">
        <v>5949</v>
      </c>
      <c r="D223" s="1815">
        <v>6160</v>
      </c>
      <c r="E223" s="1815">
        <f>SUM(C223:D223)</f>
        <v>12109</v>
      </c>
      <c r="F223" s="1770">
        <f t="shared" si="5"/>
        <v>103.5468145906875</v>
      </c>
      <c r="G223" s="2142"/>
      <c r="I223" s="1847"/>
    </row>
    <row r="224" spans="2:9" ht="15" customHeight="1">
      <c r="B224" s="1949" t="s">
        <v>1758</v>
      </c>
      <c r="C224" s="1815">
        <v>21842</v>
      </c>
      <c r="D224" s="1815">
        <v>23933</v>
      </c>
      <c r="E224" s="1815">
        <f>SUM(C224:D224)</f>
        <v>45775</v>
      </c>
      <c r="F224" s="1770">
        <f t="shared" si="5"/>
        <v>109.57329914842964</v>
      </c>
      <c r="G224" s="2141"/>
      <c r="I224" s="1847"/>
    </row>
    <row r="225" spans="2:9">
      <c r="B225" s="1949" t="s">
        <v>1757</v>
      </c>
      <c r="C225" s="1815">
        <v>19326</v>
      </c>
      <c r="D225" s="1815">
        <v>20594</v>
      </c>
      <c r="E225" s="1815">
        <f>SUM(C225:D225)</f>
        <v>39920</v>
      </c>
      <c r="F225" s="1770">
        <f t="shared" si="5"/>
        <v>106.56110938631895</v>
      </c>
      <c r="G225" s="2141"/>
      <c r="I225" s="1847"/>
    </row>
    <row r="226" spans="2:9">
      <c r="B226" s="1949" t="s">
        <v>1694</v>
      </c>
      <c r="C226" s="1815">
        <v>12997</v>
      </c>
      <c r="D226" s="1815">
        <v>15148</v>
      </c>
      <c r="E226" s="1815">
        <f>SUM(C226:D226)</f>
        <v>28145</v>
      </c>
      <c r="F226" s="1770">
        <f t="shared" si="5"/>
        <v>116.54997307070862</v>
      </c>
      <c r="G226" s="2142"/>
      <c r="I226" s="1847"/>
    </row>
    <row r="227" spans="2:9">
      <c r="B227" s="2145" t="s">
        <v>1813</v>
      </c>
      <c r="C227" s="2031">
        <f>SUM(C228:C231)</f>
        <v>96355</v>
      </c>
      <c r="D227" s="2031">
        <f>SUM(D228:D231)</f>
        <v>84175</v>
      </c>
      <c r="E227" s="2031">
        <f>SUM(E228:E231)</f>
        <v>180530</v>
      </c>
      <c r="F227" s="2144">
        <f t="shared" si="5"/>
        <v>87.359244460588442</v>
      </c>
      <c r="G227" s="2141"/>
    </row>
    <row r="228" spans="2:9" ht="15" customHeight="1">
      <c r="B228" s="1949" t="s">
        <v>1759</v>
      </c>
      <c r="C228" s="1815">
        <v>18605</v>
      </c>
      <c r="D228" s="1815">
        <v>16424</v>
      </c>
      <c r="E228" s="1815">
        <f>SUM(C228:D228)</f>
        <v>35029</v>
      </c>
      <c r="F228" s="1770">
        <f t="shared" si="5"/>
        <v>88.277344799785013</v>
      </c>
      <c r="G228" s="2141"/>
    </row>
    <row r="229" spans="2:9">
      <c r="B229" s="1949" t="s">
        <v>1758</v>
      </c>
      <c r="C229" s="1815">
        <v>43081</v>
      </c>
      <c r="D229" s="1815">
        <v>38100</v>
      </c>
      <c r="E229" s="1815">
        <f>SUM(C229:D229)</f>
        <v>81181</v>
      </c>
      <c r="F229" s="1770">
        <f t="shared" si="5"/>
        <v>88.438058540888093</v>
      </c>
      <c r="G229" s="2142"/>
    </row>
    <row r="230" spans="2:9">
      <c r="B230" s="1949" t="s">
        <v>1757</v>
      </c>
      <c r="C230" s="1815">
        <v>22908</v>
      </c>
      <c r="D230" s="1815">
        <v>19572</v>
      </c>
      <c r="E230" s="1815">
        <f>SUM(C230:D230)</f>
        <v>42480</v>
      </c>
      <c r="F230" s="1770">
        <f t="shared" si="5"/>
        <v>85.437401781037195</v>
      </c>
      <c r="G230" s="2141"/>
    </row>
    <row r="231" spans="2:9" ht="15" customHeight="1">
      <c r="B231" s="1949" t="s">
        <v>1694</v>
      </c>
      <c r="C231" s="1815">
        <v>11761</v>
      </c>
      <c r="D231" s="1815">
        <v>10079</v>
      </c>
      <c r="E231" s="1815">
        <f>SUM(C231:D231)</f>
        <v>21840</v>
      </c>
      <c r="F231" s="1770">
        <f t="shared" si="5"/>
        <v>85.69849502593317</v>
      </c>
      <c r="G231" s="2141"/>
      <c r="H231" s="1847"/>
    </row>
    <row r="232" spans="2:9">
      <c r="B232" s="1768" t="s">
        <v>1812</v>
      </c>
      <c r="C232" s="2143"/>
      <c r="D232" s="2143"/>
      <c r="E232" s="2143"/>
      <c r="F232" s="2023"/>
      <c r="G232" s="2142"/>
      <c r="H232" s="1847"/>
    </row>
    <row r="233" spans="2:9">
      <c r="B233" s="1875" t="s">
        <v>1809</v>
      </c>
      <c r="G233" s="2142"/>
      <c r="H233" s="1847"/>
    </row>
    <row r="234" spans="2:9">
      <c r="B234" s="2056"/>
      <c r="G234" s="2142"/>
      <c r="H234" s="1847"/>
    </row>
    <row r="235" spans="2:9" ht="15" customHeight="1">
      <c r="B235" s="2463" t="s">
        <v>1811</v>
      </c>
      <c r="C235" s="2463"/>
      <c r="D235" s="2463"/>
      <c r="E235" s="2463"/>
      <c r="F235" s="2463"/>
      <c r="G235" s="2141"/>
    </row>
    <row r="236" spans="2:9" ht="15" customHeight="1">
      <c r="B236" s="2463"/>
      <c r="C236" s="2463"/>
      <c r="D236" s="2463"/>
      <c r="E236" s="2463"/>
      <c r="F236" s="2463"/>
      <c r="G236" s="2141"/>
    </row>
    <row r="237" spans="2:9" s="1881" customFormat="1" ht="17.25" customHeight="1">
      <c r="B237" s="2032" t="s">
        <v>1727</v>
      </c>
      <c r="C237" s="2036" t="s">
        <v>1726</v>
      </c>
      <c r="D237" s="2036" t="s">
        <v>1725</v>
      </c>
      <c r="E237" s="2036" t="s">
        <v>1694</v>
      </c>
      <c r="F237" s="2036" t="s">
        <v>8</v>
      </c>
      <c r="G237" s="2140"/>
    </row>
    <row r="238" spans="2:9">
      <c r="B238" s="2136" t="s">
        <v>1087</v>
      </c>
      <c r="C238" s="2035"/>
      <c r="D238" s="2035"/>
      <c r="E238" s="2035"/>
      <c r="F238" s="2035"/>
      <c r="G238" s="2119"/>
      <c r="H238" s="2119"/>
      <c r="I238" s="2119"/>
    </row>
    <row r="239" spans="2:9">
      <c r="B239" s="2030" t="s">
        <v>89</v>
      </c>
      <c r="C239" s="1948">
        <v>36.055798859447371</v>
      </c>
      <c r="D239" s="1948">
        <v>48.446601941747574</v>
      </c>
      <c r="E239" s="1948">
        <v>56.306892067620282</v>
      </c>
      <c r="F239" s="1948">
        <v>43.895874543554626</v>
      </c>
    </row>
    <row r="240" spans="2:9" ht="15" customHeight="1">
      <c r="B240" s="2028" t="s">
        <v>1499</v>
      </c>
      <c r="C240" s="1947">
        <v>33.64293085655315</v>
      </c>
      <c r="D240" s="1947">
        <v>45.759340815456738</v>
      </c>
      <c r="E240" s="1947">
        <v>52.496162856450447</v>
      </c>
      <c r="F240" s="1947">
        <v>41.06053140279726</v>
      </c>
    </row>
    <row r="241" spans="2:6" ht="15" customHeight="1">
      <c r="B241" s="2028" t="s">
        <v>1498</v>
      </c>
      <c r="C241" s="1947">
        <v>38.581077813421885</v>
      </c>
      <c r="D241" s="1947">
        <v>51.272220285813873</v>
      </c>
      <c r="E241" s="1947">
        <v>60.046775280453481</v>
      </c>
      <c r="F241" s="1947">
        <v>46.831101972909764</v>
      </c>
    </row>
    <row r="242" spans="2:6">
      <c r="B242" s="2030" t="s">
        <v>1505</v>
      </c>
      <c r="C242" s="1948">
        <v>64.548830300779798</v>
      </c>
      <c r="D242" s="1948">
        <v>78.395560584020259</v>
      </c>
      <c r="E242" s="1948">
        <v>78.112759121517541</v>
      </c>
      <c r="F242" s="1948">
        <v>71.779988214910773</v>
      </c>
    </row>
    <row r="243" spans="2:6">
      <c r="B243" s="2028" t="s">
        <v>1499</v>
      </c>
      <c r="C243" s="1947">
        <v>60.543992952318028</v>
      </c>
      <c r="D243" s="1947">
        <v>74.099494546421923</v>
      </c>
      <c r="E243" s="1947">
        <v>71.582867783985108</v>
      </c>
      <c r="F243" s="1947">
        <v>67.119306773750395</v>
      </c>
    </row>
    <row r="244" spans="2:6">
      <c r="B244" s="2028" t="s">
        <v>1498</v>
      </c>
      <c r="C244" s="1947">
        <v>68.647856632978915</v>
      </c>
      <c r="D244" s="1947">
        <v>82.801331369018385</v>
      </c>
      <c r="E244" s="1947">
        <v>83.966279943243478</v>
      </c>
      <c r="F244" s="1947">
        <v>76.428634167764599</v>
      </c>
    </row>
    <row r="245" spans="2:6">
      <c r="B245" s="2030" t="s">
        <v>1504</v>
      </c>
      <c r="C245" s="1948">
        <v>15.0610156506512</v>
      </c>
      <c r="D245" s="1948">
        <v>23.892398074119882</v>
      </c>
      <c r="E245" s="1948">
        <v>38.134536384976528</v>
      </c>
      <c r="F245" s="1948">
        <v>22.126093464617753</v>
      </c>
    </row>
    <row r="246" spans="2:6" ht="15.75" customHeight="1">
      <c r="B246" s="2028" t="s">
        <v>1499</v>
      </c>
      <c r="C246" s="1947">
        <v>14.193205944798301</v>
      </c>
      <c r="D246" s="1947">
        <v>23.034259140748325</v>
      </c>
      <c r="E246" s="1947">
        <v>37.872735054929372</v>
      </c>
      <c r="F246" s="1947">
        <v>21.368966022066356</v>
      </c>
    </row>
    <row r="247" spans="2:6">
      <c r="B247" s="2028" t="s">
        <v>1498</v>
      </c>
      <c r="C247" s="1947">
        <v>15.984300880957758</v>
      </c>
      <c r="D247" s="1947">
        <v>24.81340720728971</v>
      </c>
      <c r="E247" s="1947">
        <v>38.411595953495393</v>
      </c>
      <c r="F247" s="1947">
        <v>22.933008042439116</v>
      </c>
    </row>
    <row r="248" spans="2:6" ht="18" customHeight="1">
      <c r="B248" s="2136" t="s">
        <v>1517</v>
      </c>
      <c r="C248" s="2135"/>
      <c r="D248" s="2135"/>
      <c r="E248" s="2135"/>
      <c r="F248" s="2135"/>
    </row>
    <row r="249" spans="2:6">
      <c r="B249" s="2030" t="s">
        <v>8</v>
      </c>
      <c r="C249" s="1948">
        <v>29.032426641582397</v>
      </c>
      <c r="D249" s="1948">
        <v>40.644832159983672</v>
      </c>
      <c r="E249" s="1948">
        <v>49.242321282957327</v>
      </c>
      <c r="F249" s="1948">
        <v>36.542370256615413</v>
      </c>
    </row>
    <row r="250" spans="2:6">
      <c r="B250" s="2028" t="s">
        <v>1499</v>
      </c>
      <c r="C250" s="1947">
        <v>27.240170874581125</v>
      </c>
      <c r="D250" s="1947">
        <v>39.306566424058225</v>
      </c>
      <c r="E250" s="1947">
        <v>46.374019540388055</v>
      </c>
      <c r="F250" s="1947">
        <v>34.61396614652881</v>
      </c>
    </row>
    <row r="251" spans="2:6">
      <c r="B251" s="2028" t="s">
        <v>1498</v>
      </c>
      <c r="C251" s="1947">
        <v>30.903361905524847</v>
      </c>
      <c r="D251" s="1947">
        <v>42.039251635484817</v>
      </c>
      <c r="E251" s="1947">
        <v>52.040542354678479</v>
      </c>
      <c r="F251" s="1947">
        <v>38.528541115448093</v>
      </c>
    </row>
    <row r="252" spans="2:6">
      <c r="B252" s="2030" t="s">
        <v>1505</v>
      </c>
      <c r="C252" s="1948">
        <v>59.833747240618109</v>
      </c>
      <c r="D252" s="1948">
        <v>73.019726858877092</v>
      </c>
      <c r="E252" s="1948">
        <v>74.861666808546872</v>
      </c>
      <c r="F252" s="1948">
        <v>67.059445702292223</v>
      </c>
    </row>
    <row r="253" spans="2:6" ht="23.25" customHeight="1">
      <c r="B253" s="2028" t="s">
        <v>1499</v>
      </c>
      <c r="C253" s="1947">
        <v>56.627488280453832</v>
      </c>
      <c r="D253" s="1947">
        <v>70.437300319488813</v>
      </c>
      <c r="E253" s="1947">
        <v>69.153593578985777</v>
      </c>
      <c r="F253" s="1947">
        <v>63.477512658437306</v>
      </c>
    </row>
    <row r="254" spans="2:6">
      <c r="B254" s="2028" t="s">
        <v>1498</v>
      </c>
      <c r="C254" s="1947">
        <v>63.140194773348277</v>
      </c>
      <c r="D254" s="1947">
        <v>75.671519376665984</v>
      </c>
      <c r="E254" s="1947">
        <v>79.856344772545896</v>
      </c>
      <c r="F254" s="1947">
        <v>70.632510233725071</v>
      </c>
    </row>
    <row r="255" spans="2:6">
      <c r="B255" s="2030" t="s">
        <v>1504</v>
      </c>
      <c r="C255" s="1948">
        <v>10.252365930599369</v>
      </c>
      <c r="D255" s="1948">
        <v>18.75149649392851</v>
      </c>
      <c r="E255" s="1948">
        <v>32.225049476957871</v>
      </c>
      <c r="F255" s="1948">
        <v>16.995871705303269</v>
      </c>
    </row>
    <row r="256" spans="2:6">
      <c r="B256" s="2028" t="s">
        <v>1499</v>
      </c>
      <c r="C256" s="1947">
        <v>9.4937228193977194</v>
      </c>
      <c r="D256" s="1947">
        <v>18.505670446964643</v>
      </c>
      <c r="E256" s="1947">
        <v>32.578435704816613</v>
      </c>
      <c r="F256" s="1947">
        <v>16.599884335756773</v>
      </c>
    </row>
    <row r="257" spans="2:7">
      <c r="B257" s="2028" t="s">
        <v>1498</v>
      </c>
      <c r="C257" s="1947">
        <v>11.05022437003797</v>
      </c>
      <c r="D257" s="1947">
        <v>19.010179010179009</v>
      </c>
      <c r="E257" s="1947">
        <v>31.854511757210702</v>
      </c>
      <c r="F257" s="1947">
        <v>17.412168324141224</v>
      </c>
    </row>
    <row r="258" spans="2:7">
      <c r="B258" s="2136" t="s">
        <v>1516</v>
      </c>
      <c r="C258" s="2135"/>
      <c r="D258" s="2135"/>
      <c r="E258" s="2135"/>
      <c r="F258" s="2135"/>
    </row>
    <row r="259" spans="2:7">
      <c r="B259" s="2030" t="s">
        <v>8</v>
      </c>
      <c r="C259" s="1948">
        <v>44.294106762882784</v>
      </c>
      <c r="D259" s="1948">
        <v>56.937099916504316</v>
      </c>
      <c r="E259" s="1948">
        <v>62.706344750140374</v>
      </c>
      <c r="F259" s="1948">
        <v>51.993540483350046</v>
      </c>
    </row>
    <row r="260" spans="2:7">
      <c r="B260" s="2028" t="s">
        <v>1499</v>
      </c>
      <c r="C260" s="1947">
        <v>40.614411565394171</v>
      </c>
      <c r="D260" s="1947">
        <v>51.697707254756942</v>
      </c>
      <c r="E260" s="1947">
        <v>56.819201435621359</v>
      </c>
      <c r="F260" s="1947">
        <v>47.349969514850621</v>
      </c>
    </row>
    <row r="261" spans="2:7" ht="15" customHeight="1">
      <c r="B261" s="2028" t="s">
        <v>1498</v>
      </c>
      <c r="C261" s="1947">
        <v>48.154115918676837</v>
      </c>
      <c r="D261" s="1947">
        <v>62.554970802393484</v>
      </c>
      <c r="E261" s="1947">
        <v>68.608050371036654</v>
      </c>
      <c r="F261" s="1947">
        <v>56.854967400720383</v>
      </c>
      <c r="G261" s="2139"/>
    </row>
    <row r="262" spans="2:7">
      <c r="B262" s="2030" t="s">
        <v>1505</v>
      </c>
      <c r="C262" s="1948">
        <v>67.277451114453712</v>
      </c>
      <c r="D262" s="1948">
        <v>82.548530954879325</v>
      </c>
      <c r="E262" s="1948">
        <v>79.272054287476863</v>
      </c>
      <c r="F262" s="1948">
        <v>74.72768742139705</v>
      </c>
      <c r="G262" s="2138"/>
    </row>
    <row r="263" spans="2:7">
      <c r="B263" s="2028" t="s">
        <v>1499</v>
      </c>
      <c r="C263" s="1947">
        <v>61.966353111432703</v>
      </c>
      <c r="D263" s="1947">
        <v>75.576574242031612</v>
      </c>
      <c r="E263" s="1947">
        <v>70.830650354153263</v>
      </c>
      <c r="F263" s="1947">
        <v>68.211496607348607</v>
      </c>
      <c r="G263" s="2137"/>
    </row>
    <row r="264" spans="2:7">
      <c r="B264" s="2028" t="s">
        <v>1498</v>
      </c>
      <c r="C264" s="1947">
        <v>72.672976201415054</v>
      </c>
      <c r="D264" s="1947">
        <v>89.694555112881801</v>
      </c>
      <c r="E264" s="1947">
        <v>87.033747779751337</v>
      </c>
      <c r="F264" s="1947">
        <v>81.230834752981266</v>
      </c>
      <c r="G264" s="1897"/>
    </row>
    <row r="265" spans="2:7">
      <c r="B265" s="2030" t="s">
        <v>1504</v>
      </c>
      <c r="C265" s="1948">
        <v>20.617927407616097</v>
      </c>
      <c r="D265" s="1948">
        <v>28.000889152341436</v>
      </c>
      <c r="E265" s="1948">
        <v>42.775853537852548</v>
      </c>
      <c r="F265" s="1948">
        <v>27.119434661939966</v>
      </c>
      <c r="G265" s="1897"/>
    </row>
    <row r="266" spans="2:7">
      <c r="B266" s="2028" t="s">
        <v>1499</v>
      </c>
      <c r="C266" s="1947">
        <v>19.306796642296238</v>
      </c>
      <c r="D266" s="1947">
        <v>25.939902166317257</v>
      </c>
      <c r="E266" s="1947">
        <v>41.484613577636829</v>
      </c>
      <c r="F266" s="1947">
        <v>25.614690320572674</v>
      </c>
      <c r="G266" s="1897"/>
    </row>
    <row r="267" spans="2:7">
      <c r="B267" s="2028" t="s">
        <v>1498</v>
      </c>
      <c r="C267" s="1947">
        <v>22.039538070072421</v>
      </c>
      <c r="D267" s="1947">
        <v>30.32644693266046</v>
      </c>
      <c r="E267" s="1947">
        <v>44.212176639665536</v>
      </c>
      <c r="F267" s="1947">
        <v>28.779554596291572</v>
      </c>
      <c r="G267" s="1897"/>
    </row>
    <row r="268" spans="2:7">
      <c r="B268" s="2136" t="s">
        <v>207</v>
      </c>
      <c r="C268" s="2135"/>
      <c r="D268" s="2135"/>
      <c r="E268" s="2135"/>
      <c r="F268" s="2135"/>
      <c r="G268" s="1897"/>
    </row>
    <row r="269" spans="2:7">
      <c r="B269" s="2030" t="s">
        <v>8</v>
      </c>
      <c r="C269" s="1948">
        <v>61.326274728336585</v>
      </c>
      <c r="D269" s="1948">
        <v>78.176736185766501</v>
      </c>
      <c r="E269" s="1948">
        <v>90.557783448778707</v>
      </c>
      <c r="F269" s="1948">
        <v>72.206972275597039</v>
      </c>
      <c r="G269" s="1897"/>
    </row>
    <row r="270" spans="2:7">
      <c r="B270" s="2028" t="s">
        <v>1499</v>
      </c>
      <c r="C270" s="1947">
        <v>59.621109607577807</v>
      </c>
      <c r="D270" s="1947">
        <v>76.772823779193217</v>
      </c>
      <c r="E270" s="1947">
        <v>91.055045871559642</v>
      </c>
      <c r="F270" s="1947">
        <v>70.6985593911389</v>
      </c>
      <c r="G270" s="1897"/>
    </row>
    <row r="271" spans="2:7">
      <c r="B271" s="2028" t="s">
        <v>1498</v>
      </c>
      <c r="C271" s="1947">
        <v>63.135228251507328</v>
      </c>
      <c r="D271" s="1947">
        <v>79.616724738675956</v>
      </c>
      <c r="E271" s="1947">
        <v>90.104529616724733</v>
      </c>
      <c r="F271" s="1947">
        <v>73.745494871084006</v>
      </c>
      <c r="G271" s="1897"/>
    </row>
    <row r="272" spans="2:7">
      <c r="B272" s="2030" t="s">
        <v>1505</v>
      </c>
      <c r="C272" s="1948">
        <v>90.781836804370101</v>
      </c>
      <c r="D272" s="1948">
        <v>98.811787072243348</v>
      </c>
      <c r="E272" s="1948">
        <v>99.679487179487182</v>
      </c>
      <c r="F272" s="1948">
        <v>95.239611526826934</v>
      </c>
      <c r="G272" s="1897"/>
    </row>
    <row r="273" spans="2:7">
      <c r="B273" s="2028" t="s">
        <v>1499</v>
      </c>
      <c r="C273" s="1947">
        <v>89.10081743869209</v>
      </c>
      <c r="D273" s="1947">
        <v>97.92648444863336</v>
      </c>
      <c r="E273" s="1947">
        <v>99.666110183639404</v>
      </c>
      <c r="F273" s="1947">
        <v>94.117647058823522</v>
      </c>
      <c r="G273" s="1897"/>
    </row>
    <row r="274" spans="2:7">
      <c r="B274" s="2028" t="s">
        <v>1498</v>
      </c>
      <c r="C274" s="1947">
        <v>92.470910335386719</v>
      </c>
      <c r="D274" s="1947">
        <v>99.712368168744007</v>
      </c>
      <c r="E274" s="1947">
        <v>99.691833590138685</v>
      </c>
      <c r="F274" s="1947">
        <v>96.352679987313678</v>
      </c>
      <c r="G274" s="1897"/>
    </row>
    <row r="275" spans="2:7">
      <c r="B275" s="2030" t="s">
        <v>1504</v>
      </c>
      <c r="C275" s="1948">
        <v>41.021416803953869</v>
      </c>
      <c r="D275" s="1948">
        <v>61.130742049469966</v>
      </c>
      <c r="E275" s="1948">
        <v>82.943143812709025</v>
      </c>
      <c r="F275" s="1948">
        <v>54.75817151127729</v>
      </c>
      <c r="G275" s="1897"/>
    </row>
    <row r="276" spans="2:7">
      <c r="B276" s="2028" t="s">
        <v>1499</v>
      </c>
      <c r="C276" s="1947">
        <v>40.188594521778178</v>
      </c>
      <c r="D276" s="1947">
        <v>59.428129829984542</v>
      </c>
      <c r="E276" s="1947">
        <v>83.779971791255292</v>
      </c>
      <c r="F276" s="1947">
        <v>53.380614657210401</v>
      </c>
      <c r="G276" s="1897"/>
    </row>
    <row r="277" spans="2:7">
      <c r="B277" s="2028" t="s">
        <v>1498</v>
      </c>
      <c r="C277" s="1947">
        <v>41.938674579624134</v>
      </c>
      <c r="D277" s="1947">
        <v>62.889066241021553</v>
      </c>
      <c r="E277" s="1947">
        <v>82.188295165394393</v>
      </c>
      <c r="F277" s="1947">
        <v>56.193055897562175</v>
      </c>
      <c r="G277" s="1897"/>
    </row>
    <row r="278" spans="2:7">
      <c r="B278" s="1768" t="s">
        <v>1767</v>
      </c>
      <c r="C278" s="2033"/>
      <c r="D278" s="2033"/>
      <c r="E278" s="2033"/>
      <c r="F278" s="2033"/>
      <c r="G278" s="1897"/>
    </row>
    <row r="279" spans="2:7">
      <c r="G279" s="1897"/>
    </row>
    <row r="280" spans="2:7" ht="15" customHeight="1">
      <c r="B280" s="2463" t="s">
        <v>1810</v>
      </c>
      <c r="C280" s="2463"/>
      <c r="D280" s="2463"/>
      <c r="E280" s="2463"/>
      <c r="F280" s="2463"/>
      <c r="G280" s="1897"/>
    </row>
    <row r="281" spans="2:7" ht="15" customHeight="1">
      <c r="B281" s="2463"/>
      <c r="C281" s="2463"/>
      <c r="D281" s="2463"/>
      <c r="E281" s="2463"/>
      <c r="F281" s="2463"/>
      <c r="G281" s="1897"/>
    </row>
    <row r="282" spans="2:7" s="1881" customFormat="1" ht="15" customHeight="1">
      <c r="B282" s="2032" t="s">
        <v>1727</v>
      </c>
      <c r="C282" s="2036" t="s">
        <v>1726</v>
      </c>
      <c r="D282" s="2036" t="s">
        <v>1725</v>
      </c>
      <c r="E282" s="2036" t="s">
        <v>1694</v>
      </c>
      <c r="F282" s="2036" t="s">
        <v>8</v>
      </c>
      <c r="G282" s="2092"/>
    </row>
    <row r="283" spans="2:7" ht="15" customHeight="1">
      <c r="B283" s="2136" t="s">
        <v>1087</v>
      </c>
      <c r="C283" s="2035"/>
      <c r="D283" s="2035"/>
      <c r="E283" s="2035"/>
      <c r="F283" s="2035"/>
      <c r="G283" s="1897"/>
    </row>
    <row r="284" spans="2:7" ht="15" customHeight="1">
      <c r="B284" s="2030" t="s">
        <v>89</v>
      </c>
      <c r="C284" s="1948">
        <v>63.944201140552636</v>
      </c>
      <c r="D284" s="1948">
        <v>51.553398058252434</v>
      </c>
      <c r="E284" s="1948">
        <v>43.693107932379718</v>
      </c>
      <c r="F284" s="1948">
        <v>56.104125456445374</v>
      </c>
      <c r="G284" s="1897"/>
    </row>
    <row r="285" spans="2:7" ht="15" customHeight="1">
      <c r="B285" s="2028" t="s">
        <v>1499</v>
      </c>
      <c r="C285" s="1947">
        <v>66.35706914344685</v>
      </c>
      <c r="D285" s="1947">
        <v>54.240659184543262</v>
      </c>
      <c r="E285" s="1947">
        <v>47.503837143549561</v>
      </c>
      <c r="F285" s="1947">
        <v>58.939468597202747</v>
      </c>
      <c r="G285" s="1897"/>
    </row>
    <row r="286" spans="2:7" ht="15" customHeight="1">
      <c r="B286" s="2028" t="s">
        <v>1498</v>
      </c>
      <c r="C286" s="1947">
        <v>61.418922186578108</v>
      </c>
      <c r="D286" s="1947">
        <v>48.727779714186127</v>
      </c>
      <c r="E286" s="1947">
        <v>39.953224719546512</v>
      </c>
      <c r="F286" s="1947">
        <v>53.168898027090229</v>
      </c>
      <c r="G286" s="1897"/>
    </row>
    <row r="287" spans="2:7" ht="15" customHeight="1">
      <c r="B287" s="2030" t="s">
        <v>1505</v>
      </c>
      <c r="C287" s="1948">
        <v>35.451169699220202</v>
      </c>
      <c r="D287" s="1948">
        <v>21.604439415979744</v>
      </c>
      <c r="E287" s="1948">
        <v>21.887240878482462</v>
      </c>
      <c r="F287" s="1948">
        <v>28.220011785089223</v>
      </c>
      <c r="G287" s="1897"/>
    </row>
    <row r="288" spans="2:7" ht="15" customHeight="1">
      <c r="B288" s="2028" t="s">
        <v>1499</v>
      </c>
      <c r="C288" s="1947">
        <v>39.456007047681972</v>
      </c>
      <c r="D288" s="1947">
        <v>25.900505453578077</v>
      </c>
      <c r="E288" s="1947">
        <v>28.417132216014895</v>
      </c>
      <c r="F288" s="1947">
        <v>32.880693226249605</v>
      </c>
      <c r="G288" s="1897"/>
    </row>
    <row r="289" spans="2:7" ht="15" customHeight="1">
      <c r="B289" s="2028" t="s">
        <v>1498</v>
      </c>
      <c r="C289" s="1947">
        <v>31.352143367021078</v>
      </c>
      <c r="D289" s="1947">
        <v>17.198668630981611</v>
      </c>
      <c r="E289" s="1947">
        <v>16.033720056756533</v>
      </c>
      <c r="F289" s="1947">
        <v>23.571365832235397</v>
      </c>
      <c r="G289" s="1897"/>
    </row>
    <row r="290" spans="2:7" ht="15" customHeight="1">
      <c r="B290" s="2030" t="s">
        <v>1504</v>
      </c>
      <c r="C290" s="1948">
        <v>84.9389843493488</v>
      </c>
      <c r="D290" s="1948">
        <v>76.107601925880118</v>
      </c>
      <c r="E290" s="1948">
        <v>61.865463615023472</v>
      </c>
      <c r="F290" s="1948">
        <v>77.873906535382247</v>
      </c>
      <c r="G290" s="1897"/>
    </row>
    <row r="291" spans="2:7" ht="15" customHeight="1">
      <c r="B291" s="2028" t="s">
        <v>1499</v>
      </c>
      <c r="C291" s="1947">
        <v>85.806794055201692</v>
      </c>
      <c r="D291" s="1947">
        <v>76.965740859251667</v>
      </c>
      <c r="E291" s="1947">
        <v>62.127264945070628</v>
      </c>
      <c r="F291" s="1947">
        <v>78.63103397793364</v>
      </c>
      <c r="G291" s="1897"/>
    </row>
    <row r="292" spans="2:7" ht="15" customHeight="1">
      <c r="B292" s="2028" t="s">
        <v>1498</v>
      </c>
      <c r="C292" s="1947">
        <v>84.015699119042239</v>
      </c>
      <c r="D292" s="1947">
        <v>75.1865927927103</v>
      </c>
      <c r="E292" s="1947">
        <v>61.588404046504607</v>
      </c>
      <c r="F292" s="1947">
        <v>77.066991957560887</v>
      </c>
      <c r="G292" s="1897"/>
    </row>
    <row r="293" spans="2:7" ht="15" customHeight="1">
      <c r="B293" s="2136" t="s">
        <v>1517</v>
      </c>
      <c r="C293" s="2135"/>
      <c r="D293" s="2135"/>
      <c r="E293" s="2135"/>
      <c r="F293" s="2135"/>
      <c r="G293" s="1897"/>
    </row>
    <row r="294" spans="2:7" ht="15" customHeight="1">
      <c r="B294" s="2030" t="s">
        <v>8</v>
      </c>
      <c r="C294" s="1948">
        <v>70.967573358417596</v>
      </c>
      <c r="D294" s="1948">
        <v>59.355167840016321</v>
      </c>
      <c r="E294" s="1948">
        <v>50.757678717042673</v>
      </c>
      <c r="F294" s="1948">
        <v>63.457629743384594</v>
      </c>
      <c r="G294" s="1897"/>
    </row>
    <row r="295" spans="2:7" ht="15" customHeight="1">
      <c r="B295" s="2028" t="s">
        <v>1499</v>
      </c>
      <c r="C295" s="1947">
        <v>72.759829125418875</v>
      </c>
      <c r="D295" s="1947">
        <v>60.693433575941768</v>
      </c>
      <c r="E295" s="1947">
        <v>53.625980459611945</v>
      </c>
      <c r="F295" s="1947">
        <v>65.38603385347119</v>
      </c>
      <c r="G295" s="1897"/>
    </row>
    <row r="296" spans="2:7" ht="15" customHeight="1">
      <c r="B296" s="2028" t="s">
        <v>1498</v>
      </c>
      <c r="C296" s="1947">
        <v>69.096638094475153</v>
      </c>
      <c r="D296" s="1947">
        <v>57.96074836451519</v>
      </c>
      <c r="E296" s="1947">
        <v>47.959457645321521</v>
      </c>
      <c r="F296" s="1947">
        <v>61.471458884551907</v>
      </c>
      <c r="G296" s="1897"/>
    </row>
    <row r="297" spans="2:7" ht="15" customHeight="1">
      <c r="B297" s="2030" t="s">
        <v>1505</v>
      </c>
      <c r="C297" s="1948">
        <v>40.166252759381898</v>
      </c>
      <c r="D297" s="1948">
        <v>26.980273141122911</v>
      </c>
      <c r="E297" s="1948">
        <v>25.138333191453139</v>
      </c>
      <c r="F297" s="1948">
        <v>32.940554297707777</v>
      </c>
      <c r="G297" s="1897"/>
    </row>
    <row r="298" spans="2:7" ht="15" customHeight="1">
      <c r="B298" s="2028" t="s">
        <v>1499</v>
      </c>
      <c r="C298" s="1947">
        <v>43.372511719546161</v>
      </c>
      <c r="D298" s="1947">
        <v>29.562699680511184</v>
      </c>
      <c r="E298" s="1947">
        <v>30.846406421014226</v>
      </c>
      <c r="F298" s="1947">
        <v>36.522487341562702</v>
      </c>
      <c r="G298" s="1897"/>
    </row>
    <row r="299" spans="2:7" ht="15" customHeight="1">
      <c r="B299" s="2028" t="s">
        <v>1498</v>
      </c>
      <c r="C299" s="1947">
        <v>36.859805226651723</v>
      </c>
      <c r="D299" s="1947">
        <v>24.328480623334016</v>
      </c>
      <c r="E299" s="1947">
        <v>20.143655227454111</v>
      </c>
      <c r="F299" s="1947">
        <v>29.367489766274922</v>
      </c>
      <c r="G299" s="1897"/>
    </row>
    <row r="300" spans="2:7" ht="15" customHeight="1">
      <c r="B300" s="2030" t="s">
        <v>1504</v>
      </c>
      <c r="C300" s="1948">
        <v>89.747634069400632</v>
      </c>
      <c r="D300" s="1948">
        <v>81.248503506071486</v>
      </c>
      <c r="E300" s="1948">
        <v>67.774950523042122</v>
      </c>
      <c r="F300" s="1948">
        <v>83.004128294696727</v>
      </c>
      <c r="G300" s="1897"/>
    </row>
    <row r="301" spans="2:7" ht="15" customHeight="1">
      <c r="B301" s="2028" t="s">
        <v>1499</v>
      </c>
      <c r="C301" s="1947">
        <v>90.506277180602282</v>
      </c>
      <c r="D301" s="1947">
        <v>81.494329553035357</v>
      </c>
      <c r="E301" s="1947">
        <v>67.421564295183387</v>
      </c>
      <c r="F301" s="1947">
        <v>83.400115664243231</v>
      </c>
      <c r="G301" s="1897"/>
    </row>
    <row r="302" spans="2:7" ht="15" customHeight="1">
      <c r="B302" s="2028" t="s">
        <v>1498</v>
      </c>
      <c r="C302" s="1947">
        <v>88.949775629962019</v>
      </c>
      <c r="D302" s="1947">
        <v>80.989820989820998</v>
      </c>
      <c r="E302" s="1947">
        <v>68.145488242789298</v>
      </c>
      <c r="F302" s="1947">
        <v>82.587831675858766</v>
      </c>
      <c r="G302" s="1897"/>
    </row>
    <row r="303" spans="2:7" ht="15" customHeight="1">
      <c r="B303" s="2136" t="s">
        <v>1516</v>
      </c>
      <c r="C303" s="2135"/>
      <c r="D303" s="2135"/>
      <c r="E303" s="2135"/>
      <c r="F303" s="2135"/>
      <c r="G303" s="1804"/>
    </row>
    <row r="304" spans="2:7" ht="15" customHeight="1">
      <c r="B304" s="2030" t="s">
        <v>8</v>
      </c>
      <c r="C304" s="1948">
        <v>55.705893237117223</v>
      </c>
      <c r="D304" s="1948">
        <v>43.062900083495684</v>
      </c>
      <c r="E304" s="1948">
        <v>37.293655249859633</v>
      </c>
      <c r="F304" s="1948">
        <v>48.006459516649961</v>
      </c>
    </row>
    <row r="305" spans="2:7" ht="15" customHeight="1">
      <c r="B305" s="2028" t="s">
        <v>1499</v>
      </c>
      <c r="C305" s="1947">
        <v>59.385588434605829</v>
      </c>
      <c r="D305" s="1947">
        <v>48.302292745243058</v>
      </c>
      <c r="E305" s="1947">
        <v>43.180798564378648</v>
      </c>
      <c r="F305" s="1947">
        <v>52.650030485149379</v>
      </c>
    </row>
    <row r="306" spans="2:7" ht="15" customHeight="1">
      <c r="B306" s="2028" t="s">
        <v>1498</v>
      </c>
      <c r="C306" s="1947">
        <v>51.845884081323156</v>
      </c>
      <c r="D306" s="1947">
        <v>37.445029197606516</v>
      </c>
      <c r="E306" s="1947">
        <v>31.391949628963346</v>
      </c>
      <c r="F306" s="1947">
        <v>43.145032599279624</v>
      </c>
      <c r="G306" s="2139"/>
    </row>
    <row r="307" spans="2:7" ht="15" customHeight="1">
      <c r="B307" s="2030" t="s">
        <v>1505</v>
      </c>
      <c r="C307" s="1948">
        <v>32.722548885546288</v>
      </c>
      <c r="D307" s="1948">
        <v>17.451469045120671</v>
      </c>
      <c r="E307" s="1948">
        <v>20.727945712523134</v>
      </c>
      <c r="F307" s="1948">
        <v>25.272312578602946</v>
      </c>
      <c r="G307" s="2138"/>
    </row>
    <row r="308" spans="2:7" ht="15" customHeight="1">
      <c r="B308" s="2028" t="s">
        <v>1499</v>
      </c>
      <c r="C308" s="1947">
        <v>38.033646888567297</v>
      </c>
      <c r="D308" s="1947">
        <v>24.423425757968388</v>
      </c>
      <c r="E308" s="1947">
        <v>29.169349645846747</v>
      </c>
      <c r="F308" s="1947">
        <v>31.788503392651389</v>
      </c>
      <c r="G308" s="2137"/>
    </row>
    <row r="309" spans="2:7" ht="15" customHeight="1">
      <c r="B309" s="2028" t="s">
        <v>1498</v>
      </c>
      <c r="C309" s="1947">
        <v>27.32702379858495</v>
      </c>
      <c r="D309" s="1947">
        <v>10.305444887118194</v>
      </c>
      <c r="E309" s="1947">
        <v>12.966252220248666</v>
      </c>
      <c r="F309" s="1947">
        <v>18.769165247018741</v>
      </c>
      <c r="G309" s="1804"/>
    </row>
    <row r="310" spans="2:7" ht="15" customHeight="1">
      <c r="B310" s="2030" t="s">
        <v>1504</v>
      </c>
      <c r="C310" s="1948">
        <v>79.382072592383906</v>
      </c>
      <c r="D310" s="1948">
        <v>71.999110847658571</v>
      </c>
      <c r="E310" s="1948">
        <v>57.224146462147452</v>
      </c>
      <c r="F310" s="1948">
        <v>72.880565338060038</v>
      </c>
      <c r="G310" s="1804"/>
    </row>
    <row r="311" spans="2:7" ht="15" customHeight="1">
      <c r="B311" s="2028" t="s">
        <v>1499</v>
      </c>
      <c r="C311" s="1947">
        <v>80.693203357703766</v>
      </c>
      <c r="D311" s="1947">
        <v>74.060097833682732</v>
      </c>
      <c r="E311" s="1947">
        <v>58.515386422363171</v>
      </c>
      <c r="F311" s="1947">
        <v>74.385309679427323</v>
      </c>
      <c r="G311" s="1804"/>
    </row>
    <row r="312" spans="2:7" ht="15" customHeight="1">
      <c r="B312" s="2028" t="s">
        <v>1498</v>
      </c>
      <c r="C312" s="1947">
        <v>77.96046192992759</v>
      </c>
      <c r="D312" s="1947">
        <v>69.673553067339526</v>
      </c>
      <c r="E312" s="1947">
        <v>55.787823360334464</v>
      </c>
      <c r="F312" s="1947">
        <v>71.220445403708439</v>
      </c>
      <c r="G312" s="1804"/>
    </row>
    <row r="313" spans="2:7" ht="15" customHeight="1">
      <c r="B313" s="2136" t="s">
        <v>207</v>
      </c>
      <c r="C313" s="2135"/>
      <c r="D313" s="2135"/>
      <c r="E313" s="2135"/>
      <c r="F313" s="2135"/>
      <c r="G313" s="1804"/>
    </row>
    <row r="314" spans="2:7" ht="15" customHeight="1">
      <c r="B314" s="2030" t="s">
        <v>8</v>
      </c>
      <c r="C314" s="1948">
        <v>38.673725271663415</v>
      </c>
      <c r="D314" s="1948">
        <v>21.823263814233499</v>
      </c>
      <c r="E314" s="1948">
        <v>9.4422165512212892</v>
      </c>
      <c r="F314" s="1948">
        <v>27.793027724402965</v>
      </c>
      <c r="G314" s="1804"/>
    </row>
    <row r="315" spans="2:7" ht="15" customHeight="1">
      <c r="B315" s="2028" t="s">
        <v>1499</v>
      </c>
      <c r="C315" s="1947">
        <v>40.378890392422193</v>
      </c>
      <c r="D315" s="1947">
        <v>23.227176220806793</v>
      </c>
      <c r="E315" s="1947">
        <v>8.9449541284403669</v>
      </c>
      <c r="F315" s="1947">
        <v>29.3014406088611</v>
      </c>
      <c r="G315" s="1804"/>
    </row>
    <row r="316" spans="2:7" ht="15" customHeight="1">
      <c r="B316" s="2028" t="s">
        <v>1498</v>
      </c>
      <c r="C316" s="1947">
        <v>36.864771748492679</v>
      </c>
      <c r="D316" s="1947">
        <v>20.383275261324041</v>
      </c>
      <c r="E316" s="1947">
        <v>9.89547038327526</v>
      </c>
      <c r="F316" s="1947">
        <v>26.254505128915994</v>
      </c>
      <c r="G316" s="1804"/>
    </row>
    <row r="317" spans="2:7" ht="15" customHeight="1">
      <c r="B317" s="2030" t="s">
        <v>1505</v>
      </c>
      <c r="C317" s="1948">
        <v>9.2181631956299075</v>
      </c>
      <c r="D317" s="1948">
        <v>1.188212927756654</v>
      </c>
      <c r="E317" s="1948">
        <v>0.32051282051282048</v>
      </c>
      <c r="F317" s="1948">
        <v>4.7603884731730615</v>
      </c>
      <c r="G317" s="1804"/>
    </row>
    <row r="318" spans="2:7" ht="15" customHeight="1">
      <c r="B318" s="2028" t="s">
        <v>1499</v>
      </c>
      <c r="C318" s="1947">
        <v>10.899182561307901</v>
      </c>
      <c r="D318" s="1947">
        <v>2.0735155513666355</v>
      </c>
      <c r="E318" s="1947">
        <v>0.333889816360601</v>
      </c>
      <c r="F318" s="1947">
        <v>5.8823529411764701</v>
      </c>
      <c r="G318" s="1804"/>
    </row>
    <row r="319" spans="2:7" ht="15" customHeight="1">
      <c r="B319" s="2028" t="s">
        <v>1498</v>
      </c>
      <c r="C319" s="1947">
        <v>7.5290896646132781</v>
      </c>
      <c r="D319" s="1947">
        <v>0.28763183125599234</v>
      </c>
      <c r="E319" s="1947">
        <v>0.30816640986132515</v>
      </c>
      <c r="F319" s="1947">
        <v>3.6473200126863303</v>
      </c>
      <c r="G319" s="1804"/>
    </row>
    <row r="320" spans="2:7" ht="15" customHeight="1">
      <c r="B320" s="2030" t="s">
        <v>1504</v>
      </c>
      <c r="C320" s="1948">
        <v>58.978583196046131</v>
      </c>
      <c r="D320" s="1948">
        <v>38.869257950530034</v>
      </c>
      <c r="E320" s="1948">
        <v>17.056856187290968</v>
      </c>
      <c r="F320" s="1948">
        <v>45.24182848872271</v>
      </c>
      <c r="G320" s="1804"/>
    </row>
    <row r="321" spans="2:7" ht="15" customHeight="1">
      <c r="B321" s="2028" t="s">
        <v>1499</v>
      </c>
      <c r="C321" s="1947">
        <v>59.811405478221822</v>
      </c>
      <c r="D321" s="1947">
        <v>40.571870170015458</v>
      </c>
      <c r="E321" s="1947">
        <v>16.220028208744711</v>
      </c>
      <c r="F321" s="1947">
        <v>46.619385342789599</v>
      </c>
      <c r="G321" s="1804"/>
    </row>
    <row r="322" spans="2:7" ht="15" customHeight="1">
      <c r="B322" s="2028" t="s">
        <v>1498</v>
      </c>
      <c r="C322" s="1947">
        <v>58.061325420375866</v>
      </c>
      <c r="D322" s="1947">
        <v>37.110933758978454</v>
      </c>
      <c r="E322" s="1947">
        <v>17.8117048346056</v>
      </c>
      <c r="F322" s="1947">
        <v>43.806944102437825</v>
      </c>
      <c r="G322" s="1804"/>
    </row>
    <row r="323" spans="2:7">
      <c r="B323" s="1768" t="s">
        <v>1767</v>
      </c>
      <c r="G323" s="1804"/>
    </row>
    <row r="324" spans="2:7">
      <c r="B324" s="1875" t="s">
        <v>1809</v>
      </c>
      <c r="G324" s="1804"/>
    </row>
    <row r="325" spans="2:7">
      <c r="B325" s="1875"/>
      <c r="G325" s="1804"/>
    </row>
    <row r="326" spans="2:7" ht="15">
      <c r="B326" s="2463" t="s">
        <v>1808</v>
      </c>
      <c r="C326" s="2463"/>
      <c r="D326" s="2463"/>
      <c r="E326" s="2463"/>
      <c r="F326" s="2463"/>
      <c r="G326" s="1804"/>
    </row>
    <row r="327" spans="2:7" s="1881" customFormat="1" ht="12.75">
      <c r="B327" s="2134" t="s">
        <v>1807</v>
      </c>
      <c r="C327" s="2060" t="s">
        <v>1754</v>
      </c>
      <c r="D327" s="2060" t="s">
        <v>1753</v>
      </c>
      <c r="E327" s="2060" t="s">
        <v>1722</v>
      </c>
      <c r="F327" s="2060" t="s">
        <v>1721</v>
      </c>
      <c r="G327" s="2089"/>
    </row>
    <row r="328" spans="2:7">
      <c r="B328" s="1901" t="s">
        <v>1087</v>
      </c>
      <c r="C328" s="1901">
        <v>87.2</v>
      </c>
      <c r="D328" s="2133">
        <v>87.420904895570672</v>
      </c>
      <c r="E328" s="1927">
        <v>84.25869741100324</v>
      </c>
      <c r="F328" s="1927">
        <v>79.439487611821463</v>
      </c>
      <c r="G328" s="1804"/>
    </row>
    <row r="329" spans="2:7">
      <c r="B329" s="2058" t="s">
        <v>1517</v>
      </c>
      <c r="C329" s="2089">
        <v>67.822481329582303</v>
      </c>
      <c r="D329" s="2089">
        <v>69.993721222268732</v>
      </c>
      <c r="E329" s="1799">
        <v>68.590015829504651</v>
      </c>
      <c r="F329" s="1799">
        <v>64.424227273538918</v>
      </c>
      <c r="G329" s="1804"/>
    </row>
    <row r="330" spans="2:7">
      <c r="B330" s="2058" t="s">
        <v>1516</v>
      </c>
      <c r="C330" s="2089">
        <v>129.64449691722419</v>
      </c>
      <c r="D330" s="2089">
        <v>126.21766918160633</v>
      </c>
      <c r="E330" s="1799">
        <v>119.90859192197512</v>
      </c>
      <c r="F330" s="1799">
        <v>113.77729080431781</v>
      </c>
      <c r="G330" s="1804"/>
    </row>
    <row r="331" spans="2:7">
      <c r="B331" s="2058" t="s">
        <v>207</v>
      </c>
      <c r="C331" s="2089">
        <v>100.64891172096797</v>
      </c>
      <c r="D331" s="2089">
        <v>85.459183673469383</v>
      </c>
      <c r="E331" s="1799">
        <v>83.48169014084506</v>
      </c>
      <c r="F331" s="1799">
        <v>78.335784828745531</v>
      </c>
      <c r="G331" s="1804"/>
    </row>
    <row r="332" spans="2:7">
      <c r="B332" s="2132" t="s">
        <v>1771</v>
      </c>
      <c r="C332" s="2131">
        <v>265.31233837135795</v>
      </c>
      <c r="D332" s="2131">
        <v>334.20984884704501</v>
      </c>
      <c r="E332" s="2130">
        <v>270.91165000146617</v>
      </c>
      <c r="F332" s="2130">
        <v>275.85496866606985</v>
      </c>
      <c r="G332" s="1804"/>
    </row>
    <row r="333" spans="2:7">
      <c r="B333" s="2058" t="s">
        <v>1517</v>
      </c>
      <c r="C333" s="2089">
        <v>254.91055562137186</v>
      </c>
      <c r="D333" s="2089">
        <v>377.49358426005131</v>
      </c>
      <c r="E333" s="1799">
        <v>263.13470901924416</v>
      </c>
      <c r="F333" s="1799">
        <v>276.98527636978037</v>
      </c>
      <c r="G333" s="1804"/>
    </row>
    <row r="334" spans="2:7">
      <c r="B334" s="2058" t="s">
        <v>1516</v>
      </c>
      <c r="C334" s="2089">
        <v>310.22810890360557</v>
      </c>
      <c r="D334" s="2089">
        <v>368.80809940174873</v>
      </c>
      <c r="E334" s="1799">
        <v>330.30303030303031</v>
      </c>
      <c r="F334" s="1799">
        <v>326.80633454305507</v>
      </c>
      <c r="G334" s="1804"/>
    </row>
    <row r="335" spans="2:7">
      <c r="B335" s="2058" t="s">
        <v>207</v>
      </c>
      <c r="C335" s="2089">
        <v>164.8960739030023</v>
      </c>
      <c r="D335" s="2089">
        <v>143.98188093183779</v>
      </c>
      <c r="E335" s="1799">
        <v>147.46835443037975</v>
      </c>
      <c r="F335" s="1799">
        <v>143.64353967594516</v>
      </c>
      <c r="G335" s="1804"/>
    </row>
    <row r="336" spans="2:7">
      <c r="B336" s="2132" t="s">
        <v>1770</v>
      </c>
      <c r="C336" s="2131">
        <v>24.74727622733549</v>
      </c>
      <c r="D336" s="2131">
        <v>31.473545547014393</v>
      </c>
      <c r="E336" s="2130">
        <v>32.968051246928006</v>
      </c>
      <c r="F336" s="2130">
        <v>31.500823027283719</v>
      </c>
      <c r="G336" s="1804"/>
    </row>
    <row r="337" spans="2:7">
      <c r="B337" s="2058" t="s">
        <v>1517</v>
      </c>
      <c r="C337" s="2089">
        <v>23.727086154662345</v>
      </c>
      <c r="D337" s="2089">
        <v>27.133659234529627</v>
      </c>
      <c r="E337" s="1799">
        <v>29.722531035760607</v>
      </c>
      <c r="F337" s="1799">
        <v>27.513255233983696</v>
      </c>
      <c r="G337" s="1804"/>
    </row>
    <row r="338" spans="2:7">
      <c r="B338" s="2058" t="s">
        <v>1516</v>
      </c>
      <c r="C338" s="2089">
        <v>29.577981651376145</v>
      </c>
      <c r="D338" s="2089">
        <v>45.057888902574213</v>
      </c>
      <c r="E338" s="1799">
        <v>44.113272651555711</v>
      </c>
      <c r="F338" s="1799">
        <v>44.273412271259424</v>
      </c>
      <c r="G338" s="1804"/>
    </row>
    <row r="339" spans="2:7">
      <c r="B339" s="2058" t="s">
        <v>207</v>
      </c>
      <c r="C339" s="2089">
        <v>9.9445712422562771</v>
      </c>
      <c r="D339" s="2089">
        <v>10.011123470522804</v>
      </c>
      <c r="E339" s="1799">
        <v>10.133010882708584</v>
      </c>
      <c r="F339" s="1799">
        <v>11.500850340136054</v>
      </c>
      <c r="G339" s="1804"/>
    </row>
    <row r="340" spans="2:7">
      <c r="B340" s="1768" t="s">
        <v>1767</v>
      </c>
      <c r="C340" s="2129"/>
      <c r="D340" s="2129"/>
      <c r="E340" s="2129"/>
      <c r="G340" s="1804"/>
    </row>
    <row r="341" spans="2:7">
      <c r="G341" s="1804"/>
    </row>
    <row r="342" spans="2:7" ht="15">
      <c r="B342" s="1794" t="s">
        <v>1806</v>
      </c>
      <c r="C342" s="2127"/>
      <c r="D342" s="2128"/>
      <c r="E342" s="2127"/>
      <c r="G342" s="1804"/>
    </row>
    <row r="343" spans="2:7" ht="25.5">
      <c r="B343" s="2046" t="s">
        <v>1805</v>
      </c>
      <c r="C343" s="1779" t="s">
        <v>1517</v>
      </c>
      <c r="D343" s="2018" t="s">
        <v>1516</v>
      </c>
      <c r="E343" s="2018" t="s">
        <v>207</v>
      </c>
      <c r="G343" s="1804"/>
    </row>
    <row r="344" spans="2:7">
      <c r="B344" s="2044" t="s">
        <v>1704</v>
      </c>
      <c r="C344" s="1853">
        <v>2305</v>
      </c>
      <c r="D344" s="1853">
        <v>1138</v>
      </c>
      <c r="E344" s="1853">
        <v>143</v>
      </c>
      <c r="G344" s="1804"/>
    </row>
    <row r="345" spans="2:7">
      <c r="B345" s="1931" t="s">
        <v>1804</v>
      </c>
      <c r="C345" s="1815">
        <v>1677</v>
      </c>
      <c r="D345" s="1815">
        <v>814</v>
      </c>
      <c r="E345" s="1815">
        <v>100</v>
      </c>
      <c r="G345" s="1804"/>
    </row>
    <row r="346" spans="2:7">
      <c r="B346" s="1931" t="s">
        <v>1803</v>
      </c>
      <c r="C346" s="1815">
        <v>57</v>
      </c>
      <c r="D346" s="1815">
        <v>61</v>
      </c>
      <c r="E346" s="1815">
        <v>11</v>
      </c>
      <c r="G346" s="1804"/>
    </row>
    <row r="347" spans="2:7">
      <c r="B347" s="1931" t="s">
        <v>1802</v>
      </c>
      <c r="C347" s="1815">
        <v>141</v>
      </c>
      <c r="D347" s="1815">
        <v>54</v>
      </c>
      <c r="E347" s="1815">
        <v>10</v>
      </c>
      <c r="G347" s="1804"/>
    </row>
    <row r="348" spans="2:7">
      <c r="B348" s="1931" t="s">
        <v>1801</v>
      </c>
      <c r="C348" s="1815">
        <v>350</v>
      </c>
      <c r="D348" s="1815">
        <v>131</v>
      </c>
      <c r="E348" s="1815">
        <v>12</v>
      </c>
      <c r="G348" s="1804"/>
    </row>
    <row r="349" spans="2:7" ht="25.5">
      <c r="B349" s="2126" t="s">
        <v>1800</v>
      </c>
      <c r="C349" s="1815">
        <v>48</v>
      </c>
      <c r="D349" s="1815">
        <v>52</v>
      </c>
      <c r="E349" s="1815">
        <v>3</v>
      </c>
      <c r="G349" s="1804"/>
    </row>
    <row r="350" spans="2:7">
      <c r="B350" s="1931" t="s">
        <v>1799</v>
      </c>
      <c r="C350" s="1815">
        <v>6</v>
      </c>
      <c r="D350" s="1815">
        <v>4</v>
      </c>
      <c r="E350" s="1815">
        <v>4</v>
      </c>
      <c r="G350" s="1804"/>
    </row>
    <row r="351" spans="2:7">
      <c r="B351" s="1931" t="s">
        <v>1798</v>
      </c>
      <c r="C351" s="1815">
        <v>14</v>
      </c>
      <c r="D351" s="1815">
        <v>5</v>
      </c>
      <c r="E351" s="1815" t="s">
        <v>541</v>
      </c>
      <c r="G351" s="1804"/>
    </row>
    <row r="352" spans="2:7" ht="25.5">
      <c r="B352" s="2126" t="s">
        <v>1797</v>
      </c>
      <c r="C352" s="1815">
        <v>12</v>
      </c>
      <c r="D352" s="1815">
        <v>17</v>
      </c>
      <c r="E352" s="1815">
        <v>3</v>
      </c>
      <c r="G352" s="1804"/>
    </row>
    <row r="353" spans="2:7">
      <c r="B353" s="2039" t="s">
        <v>1730</v>
      </c>
      <c r="C353" s="2125"/>
      <c r="D353" s="2125"/>
      <c r="E353" s="2125"/>
      <c r="G353" s="1804"/>
    </row>
    <row r="354" spans="2:7">
      <c r="G354" s="1804"/>
    </row>
    <row r="355" spans="2:7" ht="15.75" customHeight="1">
      <c r="B355" s="1794" t="s">
        <v>1796</v>
      </c>
      <c r="C355" s="1794"/>
      <c r="D355" s="1794"/>
      <c r="E355" s="1794"/>
      <c r="G355" s="1804"/>
    </row>
    <row r="356" spans="2:7" s="1881" customFormat="1" ht="12.75">
      <c r="B356" s="2046" t="s">
        <v>1795</v>
      </c>
      <c r="C356" s="2018"/>
      <c r="D356" s="2018" t="s">
        <v>1499</v>
      </c>
      <c r="E356" s="2018" t="s">
        <v>1498</v>
      </c>
      <c r="F356" s="2018" t="s">
        <v>8</v>
      </c>
      <c r="G356" s="2089"/>
    </row>
    <row r="357" spans="2:7">
      <c r="B357" s="1850" t="s">
        <v>8</v>
      </c>
      <c r="C357" s="2124"/>
      <c r="D357" s="1853">
        <f>SUM(D358:D362)</f>
        <v>4354</v>
      </c>
      <c r="E357" s="1853">
        <f>SUM(E358:E362)</f>
        <v>7030</v>
      </c>
      <c r="F357" s="1853">
        <f>SUM(F358:F362)</f>
        <v>11384</v>
      </c>
      <c r="G357" s="1804"/>
    </row>
    <row r="358" spans="2:7">
      <c r="B358" s="1931" t="s">
        <v>1759</v>
      </c>
      <c r="C358" s="2122"/>
      <c r="D358" s="1815">
        <v>0</v>
      </c>
      <c r="E358" s="1815">
        <v>982</v>
      </c>
      <c r="F358" s="1815">
        <f>SUM(D358:E358)</f>
        <v>982</v>
      </c>
      <c r="G358" s="1804"/>
    </row>
    <row r="359" spans="2:7">
      <c r="B359" s="1931" t="s">
        <v>1726</v>
      </c>
      <c r="C359" s="2123"/>
      <c r="D359" s="1815">
        <v>1044</v>
      </c>
      <c r="E359" s="1815">
        <v>2371</v>
      </c>
      <c r="F359" s="1815">
        <f>SUM(D359:E359)</f>
        <v>3415</v>
      </c>
    </row>
    <row r="360" spans="2:7">
      <c r="B360" s="1931" t="s">
        <v>1725</v>
      </c>
      <c r="C360" s="2122"/>
      <c r="D360" s="1815">
        <v>1151</v>
      </c>
      <c r="E360" s="1815">
        <v>1091</v>
      </c>
      <c r="F360" s="1815">
        <f>SUM(D360:E360)</f>
        <v>2242</v>
      </c>
    </row>
    <row r="361" spans="2:7">
      <c r="B361" s="1931" t="s">
        <v>1694</v>
      </c>
      <c r="C361" s="2122"/>
      <c r="D361" s="1815">
        <v>989</v>
      </c>
      <c r="E361" s="1815">
        <v>1205</v>
      </c>
      <c r="F361" s="1815">
        <f>SUM(D361:E361)</f>
        <v>2194</v>
      </c>
    </row>
    <row r="362" spans="2:7">
      <c r="B362" s="1931" t="s">
        <v>1785</v>
      </c>
      <c r="C362" s="2122"/>
      <c r="D362" s="1815">
        <v>1170</v>
      </c>
      <c r="E362" s="1815">
        <v>1381</v>
      </c>
      <c r="F362" s="1815">
        <f>SUM(D362:E362)</f>
        <v>2551</v>
      </c>
    </row>
    <row r="363" spans="2:7">
      <c r="B363" s="2121" t="s">
        <v>1730</v>
      </c>
      <c r="C363" s="2119"/>
    </row>
    <row r="364" spans="2:7">
      <c r="B364" s="2120" t="s">
        <v>1794</v>
      </c>
      <c r="C364" s="2119"/>
      <c r="D364" s="2119"/>
      <c r="E364" s="2119"/>
    </row>
    <row r="366" spans="2:7">
      <c r="B366" s="2463" t="s">
        <v>1793</v>
      </c>
      <c r="C366" s="2463"/>
      <c r="D366" s="2463"/>
      <c r="E366" s="2463"/>
      <c r="F366" s="2463"/>
    </row>
    <row r="367" spans="2:7" ht="15" customHeight="1">
      <c r="B367" s="2463"/>
      <c r="C367" s="2463"/>
      <c r="D367" s="2463"/>
      <c r="E367" s="2463"/>
      <c r="F367" s="2463"/>
    </row>
    <row r="368" spans="2:7" s="1881" customFormat="1" ht="15" customHeight="1">
      <c r="B368" s="2046" t="s">
        <v>1792</v>
      </c>
      <c r="C368" s="2018" t="s">
        <v>1726</v>
      </c>
      <c r="D368" s="2018" t="s">
        <v>1725</v>
      </c>
      <c r="E368" s="2018" t="s">
        <v>1694</v>
      </c>
      <c r="F368" s="2018" t="s">
        <v>8</v>
      </c>
    </row>
    <row r="369" spans="2:10">
      <c r="B369" s="1901" t="s">
        <v>1087</v>
      </c>
      <c r="C369" s="2118"/>
      <c r="D369" s="2118"/>
      <c r="E369" s="2118"/>
      <c r="F369" s="2118"/>
    </row>
    <row r="370" spans="2:10">
      <c r="B370" s="2116" t="s">
        <v>89</v>
      </c>
      <c r="C370" s="2029">
        <f>SUM(C371:C372)</f>
        <v>3415</v>
      </c>
      <c r="D370" s="2029">
        <f>SUM(D371:D372)</f>
        <v>2242</v>
      </c>
      <c r="E370" s="2029">
        <f>SUM(E371:E372)</f>
        <v>2194</v>
      </c>
      <c r="F370" s="2029">
        <f>SUM(F371:F372)</f>
        <v>7851</v>
      </c>
    </row>
    <row r="371" spans="2:10">
      <c r="B371" s="1899" t="s">
        <v>1499</v>
      </c>
      <c r="C371" s="2027">
        <f t="shared" ref="C371:F372" si="7">SUM(C374+C377)</f>
        <v>1044</v>
      </c>
      <c r="D371" s="2027">
        <f t="shared" si="7"/>
        <v>1151</v>
      </c>
      <c r="E371" s="2027">
        <f t="shared" si="7"/>
        <v>989</v>
      </c>
      <c r="F371" s="2027">
        <f t="shared" si="7"/>
        <v>3184</v>
      </c>
    </row>
    <row r="372" spans="2:10">
      <c r="B372" s="1899" t="s">
        <v>1498</v>
      </c>
      <c r="C372" s="2027">
        <f t="shared" si="7"/>
        <v>2371</v>
      </c>
      <c r="D372" s="2027">
        <f t="shared" si="7"/>
        <v>1091</v>
      </c>
      <c r="E372" s="2027">
        <f t="shared" si="7"/>
        <v>1205</v>
      </c>
      <c r="F372" s="2027">
        <f t="shared" si="7"/>
        <v>4667</v>
      </c>
    </row>
    <row r="373" spans="2:10">
      <c r="B373" s="2116" t="s">
        <v>1505</v>
      </c>
      <c r="C373" s="2029">
        <f>SUM(C374:C375)</f>
        <v>1468</v>
      </c>
      <c r="D373" s="2029">
        <f>SUM(D374:D375)</f>
        <v>946</v>
      </c>
      <c r="E373" s="2029">
        <f>SUM(E374:E375)</f>
        <v>694</v>
      </c>
      <c r="F373" s="2029">
        <f>SUM(F374:F375)</f>
        <v>3108</v>
      </c>
    </row>
    <row r="374" spans="2:10">
      <c r="B374" s="1899" t="s">
        <v>1499</v>
      </c>
      <c r="C374" s="2027">
        <f t="shared" ref="C374:E375" si="8">SUM(C384+C404+C394)</f>
        <v>101</v>
      </c>
      <c r="D374" s="2027">
        <f t="shared" si="8"/>
        <v>193</v>
      </c>
      <c r="E374" s="2027">
        <f t="shared" si="8"/>
        <v>85</v>
      </c>
      <c r="F374" s="2027">
        <f>SUM(F384+F394+F404)</f>
        <v>379</v>
      </c>
    </row>
    <row r="375" spans="2:10">
      <c r="B375" s="1899" t="s">
        <v>1498</v>
      </c>
      <c r="C375" s="2027">
        <f t="shared" si="8"/>
        <v>1367</v>
      </c>
      <c r="D375" s="2027">
        <f t="shared" si="8"/>
        <v>753</v>
      </c>
      <c r="E375" s="2027">
        <f t="shared" si="8"/>
        <v>609</v>
      </c>
      <c r="F375" s="2027">
        <f>SUM(F385+F395+F405)</f>
        <v>2729</v>
      </c>
    </row>
    <row r="376" spans="2:10">
      <c r="B376" s="2116" t="s">
        <v>1504</v>
      </c>
      <c r="C376" s="2029">
        <f>SUM(C377:C378)</f>
        <v>1947</v>
      </c>
      <c r="D376" s="2029">
        <f>SUM(D377:D378)</f>
        <v>1296</v>
      </c>
      <c r="E376" s="2029">
        <f>SUM(E377:E378)</f>
        <v>1500</v>
      </c>
      <c r="F376" s="2029">
        <f>SUM(F377:F378)</f>
        <v>4743</v>
      </c>
    </row>
    <row r="377" spans="2:10">
      <c r="B377" s="1899" t="s">
        <v>1499</v>
      </c>
      <c r="C377" s="2027">
        <f t="shared" ref="C377:F378" si="9">SUM(C387+C397+C407)</f>
        <v>943</v>
      </c>
      <c r="D377" s="2027">
        <f t="shared" si="9"/>
        <v>958</v>
      </c>
      <c r="E377" s="2027">
        <f t="shared" si="9"/>
        <v>904</v>
      </c>
      <c r="F377" s="2027">
        <f t="shared" si="9"/>
        <v>2805</v>
      </c>
    </row>
    <row r="378" spans="2:10">
      <c r="B378" s="1899" t="s">
        <v>1498</v>
      </c>
      <c r="C378" s="2027">
        <f t="shared" si="9"/>
        <v>1004</v>
      </c>
      <c r="D378" s="2027">
        <f t="shared" si="9"/>
        <v>338</v>
      </c>
      <c r="E378" s="2027">
        <f t="shared" si="9"/>
        <v>596</v>
      </c>
      <c r="F378" s="2027">
        <f t="shared" si="9"/>
        <v>1938</v>
      </c>
    </row>
    <row r="379" spans="2:10" ht="15" customHeight="1">
      <c r="B379" s="1901" t="s">
        <v>1517</v>
      </c>
      <c r="C379" s="2034"/>
      <c r="D379" s="2034"/>
      <c r="E379" s="2034"/>
      <c r="F379" s="2034"/>
      <c r="G379" s="1920"/>
      <c r="I379" s="1830"/>
      <c r="J379" s="1830"/>
    </row>
    <row r="380" spans="2:10" ht="15" customHeight="1">
      <c r="B380" s="2116" t="s">
        <v>8</v>
      </c>
      <c r="C380" s="2029">
        <f>SUM(C381:C382)</f>
        <v>1614</v>
      </c>
      <c r="D380" s="2029">
        <f>SUM(D381:D382)</f>
        <v>1228</v>
      </c>
      <c r="E380" s="2029">
        <f>SUM(E381:E382)</f>
        <v>1214</v>
      </c>
      <c r="F380" s="2029">
        <f>SUM(F381:F382)</f>
        <v>4056</v>
      </c>
      <c r="G380" s="2117"/>
    </row>
    <row r="381" spans="2:10">
      <c r="B381" s="1899" t="s">
        <v>1499</v>
      </c>
      <c r="C381" s="2027">
        <f t="shared" ref="C381:F382" si="10">SUM(C384+C387)</f>
        <v>512</v>
      </c>
      <c r="D381" s="2027">
        <f t="shared" si="10"/>
        <v>591</v>
      </c>
      <c r="E381" s="2027">
        <f t="shared" si="10"/>
        <v>522</v>
      </c>
      <c r="F381" s="2027">
        <f t="shared" si="10"/>
        <v>1625</v>
      </c>
      <c r="G381" s="1821"/>
    </row>
    <row r="382" spans="2:10">
      <c r="B382" s="1899" t="s">
        <v>1498</v>
      </c>
      <c r="C382" s="2027">
        <f t="shared" si="10"/>
        <v>1102</v>
      </c>
      <c r="D382" s="2027">
        <f t="shared" si="10"/>
        <v>637</v>
      </c>
      <c r="E382" s="2027">
        <f t="shared" si="10"/>
        <v>692</v>
      </c>
      <c r="F382" s="2027">
        <f t="shared" si="10"/>
        <v>2431</v>
      </c>
      <c r="G382" s="2115"/>
    </row>
    <row r="383" spans="2:10" ht="15" customHeight="1">
      <c r="B383" s="2116" t="s">
        <v>1505</v>
      </c>
      <c r="C383" s="2029">
        <f>SUM(C384:C385)</f>
        <v>656</v>
      </c>
      <c r="D383" s="2029">
        <f>SUM(D384:D385)</f>
        <v>510</v>
      </c>
      <c r="E383" s="2029">
        <f>SUM(E384:E385)</f>
        <v>362</v>
      </c>
      <c r="F383" s="2029">
        <f>SUM(F384:F385)</f>
        <v>1528</v>
      </c>
      <c r="G383" s="2109"/>
    </row>
    <row r="384" spans="2:10">
      <c r="B384" s="1899" t="s">
        <v>1499</v>
      </c>
      <c r="C384" s="2027">
        <v>53</v>
      </c>
      <c r="D384" s="2027">
        <v>111</v>
      </c>
      <c r="E384" s="2027">
        <v>56</v>
      </c>
      <c r="F384" s="2027">
        <f>SUM(C384:E384)</f>
        <v>220</v>
      </c>
      <c r="G384" s="2109"/>
      <c r="H384" s="1821"/>
    </row>
    <row r="385" spans="2:8">
      <c r="B385" s="1899" t="s">
        <v>1498</v>
      </c>
      <c r="C385" s="2027">
        <v>603</v>
      </c>
      <c r="D385" s="2027">
        <v>399</v>
      </c>
      <c r="E385" s="2027">
        <v>306</v>
      </c>
      <c r="F385" s="2027">
        <f>SUM(C385:E385)</f>
        <v>1308</v>
      </c>
      <c r="G385" s="2115"/>
      <c r="H385" s="1821"/>
    </row>
    <row r="386" spans="2:8">
      <c r="B386" s="2116" t="s">
        <v>1504</v>
      </c>
      <c r="C386" s="2029">
        <f>SUM(C387:C388)</f>
        <v>958</v>
      </c>
      <c r="D386" s="2029">
        <f>SUM(D387:D388)</f>
        <v>718</v>
      </c>
      <c r="E386" s="2029">
        <f>SUM(E387:E388)</f>
        <v>852</v>
      </c>
      <c r="F386" s="2029">
        <f>SUM(F387:F388)</f>
        <v>2528</v>
      </c>
      <c r="G386" s="2109"/>
      <c r="H386" s="1821"/>
    </row>
    <row r="387" spans="2:8">
      <c r="B387" s="1899" t="s">
        <v>1499</v>
      </c>
      <c r="C387" s="2027">
        <v>459</v>
      </c>
      <c r="D387" s="2027">
        <v>480</v>
      </c>
      <c r="E387" s="2027">
        <v>466</v>
      </c>
      <c r="F387" s="2027">
        <f>SUM(C387:E387)</f>
        <v>1405</v>
      </c>
      <c r="G387" s="2109"/>
      <c r="H387" s="1821"/>
    </row>
    <row r="388" spans="2:8">
      <c r="B388" s="1899" t="s">
        <v>1498</v>
      </c>
      <c r="C388" s="2027">
        <v>499</v>
      </c>
      <c r="D388" s="2027">
        <v>238</v>
      </c>
      <c r="E388" s="2027">
        <v>386</v>
      </c>
      <c r="F388" s="2027">
        <f>SUM(C388:E388)</f>
        <v>1123</v>
      </c>
      <c r="G388" s="2115"/>
      <c r="H388" s="1821"/>
    </row>
    <row r="389" spans="2:8">
      <c r="B389" s="1901" t="s">
        <v>1516</v>
      </c>
      <c r="C389" s="2034"/>
      <c r="D389" s="2034"/>
      <c r="E389" s="2034"/>
      <c r="F389" s="2034"/>
      <c r="G389" s="2109"/>
      <c r="H389" s="1821"/>
    </row>
    <row r="390" spans="2:8" ht="15" customHeight="1">
      <c r="B390" s="2116" t="s">
        <v>8</v>
      </c>
      <c r="C390" s="2029">
        <f>SUM(C391:C392)</f>
        <v>1425</v>
      </c>
      <c r="D390" s="2029">
        <f>SUM(D391:D392)</f>
        <v>924</v>
      </c>
      <c r="E390" s="2029">
        <f>SUM(E391:E392)</f>
        <v>867</v>
      </c>
      <c r="F390" s="2029">
        <f>SUM(F391:F392)</f>
        <v>3216</v>
      </c>
      <c r="G390" s="2109"/>
      <c r="H390" s="1821"/>
    </row>
    <row r="391" spans="2:8">
      <c r="B391" s="1899" t="s">
        <v>1499</v>
      </c>
      <c r="C391" s="2027">
        <f t="shared" ref="C391:F392" si="11">SUM(C394+C397)</f>
        <v>420</v>
      </c>
      <c r="D391" s="2027">
        <f t="shared" si="11"/>
        <v>541</v>
      </c>
      <c r="E391" s="2027">
        <f t="shared" si="11"/>
        <v>439</v>
      </c>
      <c r="F391" s="2027">
        <f t="shared" si="11"/>
        <v>1400</v>
      </c>
      <c r="H391" s="1821"/>
    </row>
    <row r="392" spans="2:8">
      <c r="B392" s="1899" t="s">
        <v>1498</v>
      </c>
      <c r="C392" s="2027">
        <f t="shared" si="11"/>
        <v>1005</v>
      </c>
      <c r="D392" s="2027">
        <f t="shared" si="11"/>
        <v>383</v>
      </c>
      <c r="E392" s="2027">
        <f t="shared" si="11"/>
        <v>428</v>
      </c>
      <c r="F392" s="2027">
        <f t="shared" si="11"/>
        <v>1816</v>
      </c>
      <c r="G392" s="2115"/>
      <c r="H392" s="1821"/>
    </row>
    <row r="393" spans="2:8" ht="15" customHeight="1">
      <c r="B393" s="2116" t="s">
        <v>1505</v>
      </c>
      <c r="C393" s="2029">
        <f>SUM(C394:C395)</f>
        <v>713</v>
      </c>
      <c r="D393" s="2029">
        <f>SUM(D394:D395)</f>
        <v>415</v>
      </c>
      <c r="E393" s="2029">
        <f>SUM(E394:E395)</f>
        <v>326</v>
      </c>
      <c r="F393" s="2029">
        <f>SUM(F394:F395)</f>
        <v>1454</v>
      </c>
      <c r="G393" s="2109"/>
      <c r="H393" s="1821"/>
    </row>
    <row r="394" spans="2:8">
      <c r="B394" s="1899" t="s">
        <v>1499</v>
      </c>
      <c r="C394" s="2027">
        <v>47</v>
      </c>
      <c r="D394" s="2027">
        <v>82</v>
      </c>
      <c r="E394" s="2027">
        <v>29</v>
      </c>
      <c r="F394" s="2027">
        <f>SUM(C394:E394)</f>
        <v>158</v>
      </c>
      <c r="G394" s="2109"/>
      <c r="H394" s="1821"/>
    </row>
    <row r="395" spans="2:8">
      <c r="B395" s="1899" t="s">
        <v>1498</v>
      </c>
      <c r="C395" s="2027">
        <v>666</v>
      </c>
      <c r="D395" s="2027">
        <v>333</v>
      </c>
      <c r="E395" s="2027">
        <v>297</v>
      </c>
      <c r="F395" s="2027">
        <f>SUM(C395:E395)</f>
        <v>1296</v>
      </c>
      <c r="G395" s="2115"/>
      <c r="H395" s="1821"/>
    </row>
    <row r="396" spans="2:8">
      <c r="B396" s="2116" t="s">
        <v>1504</v>
      </c>
      <c r="C396" s="2029">
        <f>SUM(C397:C398)</f>
        <v>712</v>
      </c>
      <c r="D396" s="2029">
        <f>SUM(D397:D398)</f>
        <v>509</v>
      </c>
      <c r="E396" s="2029">
        <f>SUM(E397:E398)</f>
        <v>541</v>
      </c>
      <c r="F396" s="2029">
        <f>SUM(F397:F398)</f>
        <v>1762</v>
      </c>
      <c r="G396" s="2109"/>
      <c r="H396" s="1821"/>
    </row>
    <row r="397" spans="2:8">
      <c r="B397" s="1899" t="s">
        <v>1499</v>
      </c>
      <c r="C397" s="2027">
        <v>373</v>
      </c>
      <c r="D397" s="2027">
        <v>459</v>
      </c>
      <c r="E397" s="2027">
        <v>410</v>
      </c>
      <c r="F397" s="2027">
        <f>SUM(C397:E397)</f>
        <v>1242</v>
      </c>
      <c r="G397" s="2109"/>
      <c r="H397" s="1821"/>
    </row>
    <row r="398" spans="2:8">
      <c r="B398" s="1899" t="s">
        <v>1498</v>
      </c>
      <c r="C398" s="2027">
        <v>339</v>
      </c>
      <c r="D398" s="2027">
        <v>50</v>
      </c>
      <c r="E398" s="2027">
        <v>131</v>
      </c>
      <c r="F398" s="2027">
        <f>SUM(C398:E398)</f>
        <v>520</v>
      </c>
      <c r="G398" s="2115"/>
      <c r="H398" s="1821"/>
    </row>
    <row r="399" spans="2:8">
      <c r="B399" s="1901" t="s">
        <v>207</v>
      </c>
      <c r="C399" s="2034"/>
      <c r="D399" s="2034"/>
      <c r="E399" s="2034"/>
      <c r="F399" s="2034"/>
      <c r="G399" s="2109"/>
      <c r="H399" s="1821"/>
    </row>
    <row r="400" spans="2:8">
      <c r="B400" s="2116" t="s">
        <v>8</v>
      </c>
      <c r="C400" s="2029">
        <f>SUM(C401:C402)</f>
        <v>376</v>
      </c>
      <c r="D400" s="2029">
        <f>SUM(D401:D402)</f>
        <v>90</v>
      </c>
      <c r="E400" s="2029">
        <f>SUM(E401:E402)</f>
        <v>113</v>
      </c>
      <c r="F400" s="2029">
        <f>SUM(F401:F402)</f>
        <v>579</v>
      </c>
      <c r="G400" s="2109"/>
      <c r="H400" s="1821"/>
    </row>
    <row r="401" spans="2:8">
      <c r="B401" s="1899" t="s">
        <v>1499</v>
      </c>
      <c r="C401" s="2027">
        <f t="shared" ref="C401:F402" si="12">SUM(C404+C407)</f>
        <v>112</v>
      </c>
      <c r="D401" s="2027">
        <f t="shared" si="12"/>
        <v>19</v>
      </c>
      <c r="E401" s="2027">
        <f t="shared" si="12"/>
        <v>28</v>
      </c>
      <c r="F401" s="2027">
        <f t="shared" si="12"/>
        <v>159</v>
      </c>
      <c r="H401" s="1821"/>
    </row>
    <row r="402" spans="2:8">
      <c r="B402" s="1899" t="s">
        <v>1498</v>
      </c>
      <c r="C402" s="2027">
        <f t="shared" si="12"/>
        <v>264</v>
      </c>
      <c r="D402" s="2027">
        <f t="shared" si="12"/>
        <v>71</v>
      </c>
      <c r="E402" s="2027">
        <f t="shared" si="12"/>
        <v>85</v>
      </c>
      <c r="F402" s="2027">
        <f t="shared" si="12"/>
        <v>420</v>
      </c>
      <c r="G402" s="2115"/>
      <c r="H402" s="1821"/>
    </row>
    <row r="403" spans="2:8">
      <c r="B403" s="2116" t="s">
        <v>1505</v>
      </c>
      <c r="C403" s="2029">
        <f>SUM(C404:C405)</f>
        <v>99</v>
      </c>
      <c r="D403" s="2029">
        <f>SUM(D404:D405)</f>
        <v>21</v>
      </c>
      <c r="E403" s="2029">
        <f>SUM(E404:E405)</f>
        <v>6</v>
      </c>
      <c r="F403" s="2029">
        <f>SUM(F404:F405)</f>
        <v>126</v>
      </c>
      <c r="G403" s="2109"/>
      <c r="H403" s="1821"/>
    </row>
    <row r="404" spans="2:8">
      <c r="B404" s="1899" t="s">
        <v>1499</v>
      </c>
      <c r="C404" s="2027">
        <v>1</v>
      </c>
      <c r="D404" s="2027">
        <v>0</v>
      </c>
      <c r="E404" s="2027">
        <v>0</v>
      </c>
      <c r="F404" s="2027">
        <f>SUM(C404:E404)</f>
        <v>1</v>
      </c>
      <c r="G404" s="2109"/>
      <c r="H404" s="1821"/>
    </row>
    <row r="405" spans="2:8">
      <c r="B405" s="1899" t="s">
        <v>1498</v>
      </c>
      <c r="C405" s="2027">
        <v>98</v>
      </c>
      <c r="D405" s="2027">
        <v>21</v>
      </c>
      <c r="E405" s="2027">
        <v>6</v>
      </c>
      <c r="F405" s="2027">
        <f>SUM(C405:E405)</f>
        <v>125</v>
      </c>
      <c r="G405" s="2115"/>
      <c r="H405" s="1821"/>
    </row>
    <row r="406" spans="2:8">
      <c r="B406" s="2116" t="s">
        <v>1504</v>
      </c>
      <c r="C406" s="2029">
        <f>SUM(C407:C408)</f>
        <v>277</v>
      </c>
      <c r="D406" s="2029">
        <f>SUM(D407:D408)</f>
        <v>69</v>
      </c>
      <c r="E406" s="2029">
        <f>SUM(E407:E408)</f>
        <v>107</v>
      </c>
      <c r="F406" s="2029">
        <f>SUM(F407:F408)</f>
        <v>453</v>
      </c>
      <c r="G406" s="2109"/>
      <c r="H406" s="1821"/>
    </row>
    <row r="407" spans="2:8">
      <c r="B407" s="1899" t="s">
        <v>1499</v>
      </c>
      <c r="C407" s="2027">
        <v>111</v>
      </c>
      <c r="D407" s="2027">
        <v>19</v>
      </c>
      <c r="E407" s="2027">
        <v>28</v>
      </c>
      <c r="F407" s="2027">
        <f>SUM(C407:E407)</f>
        <v>158</v>
      </c>
      <c r="G407" s="2109"/>
      <c r="H407" s="1821"/>
    </row>
    <row r="408" spans="2:8">
      <c r="B408" s="1899" t="s">
        <v>1498</v>
      </c>
      <c r="C408" s="2027">
        <v>166</v>
      </c>
      <c r="D408" s="2027">
        <v>50</v>
      </c>
      <c r="E408" s="2027">
        <v>79</v>
      </c>
      <c r="F408" s="2027">
        <f>SUM(C408:E408)</f>
        <v>295</v>
      </c>
      <c r="G408" s="2115"/>
      <c r="H408" s="1821"/>
    </row>
    <row r="409" spans="2:8">
      <c r="B409" s="1768" t="s">
        <v>1730</v>
      </c>
      <c r="C409" s="2104"/>
      <c r="D409" s="2104"/>
      <c r="E409" s="2104"/>
      <c r="F409" s="2104"/>
      <c r="G409" s="2109"/>
      <c r="H409" s="1821"/>
    </row>
    <row r="410" spans="2:8">
      <c r="B410" s="1875" t="s">
        <v>1791</v>
      </c>
      <c r="D410" s="1787"/>
      <c r="E410" s="1787"/>
      <c r="G410" s="2109"/>
      <c r="H410" s="1821"/>
    </row>
    <row r="411" spans="2:8">
      <c r="B411" s="1768"/>
      <c r="C411" s="1787"/>
      <c r="D411" s="1787"/>
      <c r="E411" s="1787"/>
      <c r="G411" s="2109"/>
      <c r="H411" s="1821"/>
    </row>
    <row r="412" spans="2:8" ht="15">
      <c r="B412" s="1794" t="s">
        <v>1790</v>
      </c>
      <c r="C412" s="2114"/>
      <c r="D412" s="2114"/>
      <c r="E412" s="2114"/>
      <c r="G412" s="2109"/>
      <c r="H412" s="1821"/>
    </row>
    <row r="413" spans="2:8">
      <c r="B413" s="2046" t="s">
        <v>1789</v>
      </c>
      <c r="C413" s="2018" t="s">
        <v>1499</v>
      </c>
      <c r="D413" s="2018" t="s">
        <v>1498</v>
      </c>
      <c r="E413" s="2018" t="s">
        <v>8</v>
      </c>
      <c r="G413" s="2109"/>
      <c r="H413" s="1821"/>
    </row>
    <row r="414" spans="2:8" ht="15">
      <c r="B414" s="1901" t="s">
        <v>1087</v>
      </c>
      <c r="C414" s="2043">
        <f>SUM(C415:C416)</f>
        <v>2248</v>
      </c>
      <c r="D414" s="2043">
        <f>SUM(D415:D416)</f>
        <v>8585</v>
      </c>
      <c r="E414" s="2043">
        <f>SUM(C414:D414)</f>
        <v>10833</v>
      </c>
      <c r="G414" s="2109"/>
      <c r="H414" s="1821"/>
    </row>
    <row r="415" spans="2:8">
      <c r="B415" s="1899" t="s">
        <v>1505</v>
      </c>
      <c r="C415" s="2040">
        <f t="shared" ref="C415:E416" si="13">SUM(C418,C421,C424)</f>
        <v>0</v>
      </c>
      <c r="D415" s="2040">
        <f t="shared" si="13"/>
        <v>37</v>
      </c>
      <c r="E415" s="2040">
        <f t="shared" si="13"/>
        <v>38</v>
      </c>
      <c r="G415" s="2109"/>
      <c r="H415" s="1821"/>
    </row>
    <row r="416" spans="2:8">
      <c r="B416" s="1899" t="s">
        <v>1504</v>
      </c>
      <c r="C416" s="2040">
        <f t="shared" si="13"/>
        <v>2248</v>
      </c>
      <c r="D416" s="2040">
        <f t="shared" si="13"/>
        <v>8548</v>
      </c>
      <c r="E416" s="2040">
        <f t="shared" si="13"/>
        <v>10796</v>
      </c>
      <c r="G416" s="2109"/>
      <c r="H416" s="1821"/>
    </row>
    <row r="417" spans="1:8" ht="15">
      <c r="B417" s="2113" t="s">
        <v>1517</v>
      </c>
      <c r="C417" s="2111">
        <f>SUM(C418:C419)</f>
        <v>1373</v>
      </c>
      <c r="D417" s="2111">
        <v>5844</v>
      </c>
      <c r="E417" s="2111">
        <f>SUM(C417:D417)</f>
        <v>7217</v>
      </c>
      <c r="G417" s="2109"/>
      <c r="H417" s="1821"/>
    </row>
    <row r="418" spans="1:8">
      <c r="B418" s="1899" t="s">
        <v>1505</v>
      </c>
      <c r="C418" s="2040">
        <v>0</v>
      </c>
      <c r="D418" s="2040">
        <v>15</v>
      </c>
      <c r="E418" s="2040">
        <v>16</v>
      </c>
      <c r="G418" s="2109"/>
      <c r="H418" s="1821"/>
    </row>
    <row r="419" spans="1:8">
      <c r="B419" s="1899" t="s">
        <v>1504</v>
      </c>
      <c r="C419" s="2040">
        <v>1373</v>
      </c>
      <c r="D419" s="2040">
        <v>5829</v>
      </c>
      <c r="E419" s="2040">
        <v>7202</v>
      </c>
      <c r="G419" s="2109"/>
      <c r="H419" s="1821"/>
    </row>
    <row r="420" spans="1:8" ht="15">
      <c r="B420" s="2112" t="s">
        <v>1516</v>
      </c>
      <c r="C420" s="2111">
        <f>SUM(C421:C422)</f>
        <v>815</v>
      </c>
      <c r="D420" s="2111">
        <v>2486</v>
      </c>
      <c r="E420" s="2111">
        <f>SUM(C420:D420)</f>
        <v>3301</v>
      </c>
      <c r="G420" s="2109"/>
      <c r="H420" s="1821"/>
    </row>
    <row r="421" spans="1:8">
      <c r="B421" s="1899" t="s">
        <v>1505</v>
      </c>
      <c r="C421" s="2040">
        <v>0</v>
      </c>
      <c r="D421" s="2040">
        <v>22</v>
      </c>
      <c r="E421" s="2040">
        <v>22</v>
      </c>
      <c r="G421" s="2109"/>
      <c r="H421" s="1821"/>
    </row>
    <row r="422" spans="1:8">
      <c r="B422" s="1899" t="s">
        <v>1504</v>
      </c>
      <c r="C422" s="2040">
        <v>815</v>
      </c>
      <c r="D422" s="2040">
        <v>2464</v>
      </c>
      <c r="E422" s="2040">
        <v>3279</v>
      </c>
      <c r="G422" s="2109"/>
      <c r="H422" s="1821"/>
    </row>
    <row r="423" spans="1:8" ht="15">
      <c r="B423" s="2044" t="s">
        <v>207</v>
      </c>
      <c r="C423" s="2043">
        <f>SUM(C424:C425)</f>
        <v>60</v>
      </c>
      <c r="D423" s="2043">
        <v>255</v>
      </c>
      <c r="E423" s="2043">
        <f>SUM(C423:D423)</f>
        <v>315</v>
      </c>
      <c r="G423" s="2109"/>
      <c r="H423" s="1821"/>
    </row>
    <row r="424" spans="1:8">
      <c r="B424" s="1899" t="s">
        <v>1505</v>
      </c>
      <c r="C424" s="2040">
        <v>0</v>
      </c>
      <c r="D424" s="2040">
        <v>0</v>
      </c>
      <c r="E424" s="2040">
        <v>0</v>
      </c>
      <c r="G424" s="2109"/>
      <c r="H424" s="1821"/>
    </row>
    <row r="425" spans="1:8">
      <c r="B425" s="1899" t="s">
        <v>1504</v>
      </c>
      <c r="C425" s="2040">
        <v>60</v>
      </c>
      <c r="D425" s="2040">
        <v>255</v>
      </c>
      <c r="E425" s="2040">
        <v>315</v>
      </c>
      <c r="G425" s="2109"/>
      <c r="H425" s="1821"/>
    </row>
    <row r="426" spans="1:8" ht="15">
      <c r="B426" s="2039" t="s">
        <v>1730</v>
      </c>
      <c r="C426" s="2110"/>
      <c r="D426"/>
      <c r="E426"/>
      <c r="G426" s="2109"/>
      <c r="H426" s="1821"/>
    </row>
    <row r="427" spans="1:8">
      <c r="B427" s="1875" t="s">
        <v>1788</v>
      </c>
      <c r="C427" s="2110"/>
      <c r="D427" s="2110"/>
      <c r="E427" s="2110"/>
      <c r="G427" s="2109"/>
      <c r="H427" s="1821"/>
    </row>
    <row r="428" spans="1:8">
      <c r="B428" s="1768"/>
      <c r="C428" s="1787"/>
      <c r="D428" s="1787"/>
      <c r="E428" s="1787"/>
      <c r="G428" s="2109"/>
      <c r="H428" s="1821"/>
    </row>
    <row r="429" spans="1:8" s="1775" customFormat="1" ht="37.5" customHeight="1">
      <c r="B429" s="2463" t="s">
        <v>1787</v>
      </c>
      <c r="C429" s="2463"/>
      <c r="D429" s="2463"/>
      <c r="E429" s="2463"/>
      <c r="F429" s="2463"/>
      <c r="H429" s="1847"/>
    </row>
    <row r="430" spans="1:8" s="1883" customFormat="1" ht="15" customHeight="1">
      <c r="B430" s="2108" t="s">
        <v>1786</v>
      </c>
      <c r="C430" s="2018" t="s">
        <v>1499</v>
      </c>
      <c r="D430" s="2018" t="s">
        <v>1498</v>
      </c>
      <c r="E430" s="2018" t="s">
        <v>1712</v>
      </c>
      <c r="G430" s="2107"/>
      <c r="H430" s="1847"/>
    </row>
    <row r="431" spans="1:8" s="1775" customFormat="1" ht="15">
      <c r="B431" s="1850" t="s">
        <v>1087</v>
      </c>
      <c r="C431" s="2106" t="s">
        <v>541</v>
      </c>
      <c r="D431" s="2106" t="s">
        <v>541</v>
      </c>
      <c r="E431" s="2054">
        <v>11</v>
      </c>
      <c r="G431" s="2104"/>
      <c r="H431" s="1847"/>
    </row>
    <row r="432" spans="1:8" s="1775" customFormat="1">
      <c r="A432" s="1789"/>
      <c r="B432" s="1860" t="s">
        <v>1758</v>
      </c>
      <c r="C432" s="2049" t="s">
        <v>541</v>
      </c>
      <c r="D432" s="2049" t="s">
        <v>541</v>
      </c>
      <c r="E432" s="2049">
        <v>12.039531478770131</v>
      </c>
      <c r="G432" s="1915"/>
      <c r="H432" s="1915"/>
    </row>
    <row r="433" spans="1:8" s="1775" customFormat="1">
      <c r="A433" s="1789"/>
      <c r="B433" s="1860" t="s">
        <v>1757</v>
      </c>
      <c r="C433" s="2049">
        <v>12.267593397046047</v>
      </c>
      <c r="D433" s="2049">
        <v>12.91109074243813</v>
      </c>
      <c r="E433" s="2049">
        <v>12.580731489741302</v>
      </c>
      <c r="G433" s="1915"/>
      <c r="H433" s="1915"/>
    </row>
    <row r="434" spans="1:8" s="1775" customFormat="1">
      <c r="A434" s="1789"/>
      <c r="B434" s="1860" t="s">
        <v>1694</v>
      </c>
      <c r="C434" s="2049">
        <v>10.280080889787664</v>
      </c>
      <c r="D434" s="2049">
        <v>9.9468879668049794</v>
      </c>
      <c r="E434" s="2049">
        <v>10.097082953509572</v>
      </c>
      <c r="G434" s="1915"/>
      <c r="H434" s="1915"/>
    </row>
    <row r="435" spans="1:8" s="1775" customFormat="1">
      <c r="A435" s="1789"/>
      <c r="B435" s="1860" t="s">
        <v>1785</v>
      </c>
      <c r="C435" s="2049">
        <v>8.7871794871794879</v>
      </c>
      <c r="D435" s="2049">
        <v>9.4373642288196962</v>
      </c>
      <c r="E435" s="2049">
        <v>9.1391611132889068</v>
      </c>
      <c r="G435" s="2104"/>
    </row>
    <row r="436" spans="1:8" s="1775" customFormat="1" ht="15">
      <c r="B436" s="1901" t="s">
        <v>1517</v>
      </c>
      <c r="C436" s="2106" t="s">
        <v>541</v>
      </c>
      <c r="D436" s="2106" t="s">
        <v>541</v>
      </c>
      <c r="E436" s="2054">
        <v>12.371089108910891</v>
      </c>
      <c r="G436" s="2104"/>
    </row>
    <row r="437" spans="1:8" s="1775" customFormat="1">
      <c r="A437" s="1789"/>
      <c r="B437" s="1860" t="s">
        <v>1758</v>
      </c>
      <c r="C437" s="2049" t="s">
        <v>541</v>
      </c>
      <c r="D437" s="2049" t="s">
        <v>541</v>
      </c>
      <c r="E437" s="2049">
        <v>13.241016109045848</v>
      </c>
      <c r="G437" s="2104"/>
    </row>
    <row r="438" spans="1:8" s="1775" customFormat="1">
      <c r="A438" s="1789"/>
      <c r="B438" s="1860" t="s">
        <v>1757</v>
      </c>
      <c r="C438" s="2049">
        <v>13.874788494077833</v>
      </c>
      <c r="D438" s="2049">
        <v>13.229199372056515</v>
      </c>
      <c r="E438" s="2049">
        <v>13.539902280130294</v>
      </c>
      <c r="G438" s="2104"/>
    </row>
    <row r="439" spans="1:8" s="1775" customFormat="1">
      <c r="A439" s="1789"/>
      <c r="B439" s="1860" t="s">
        <v>1694</v>
      </c>
      <c r="C439" s="2049">
        <v>11.53256704980843</v>
      </c>
      <c r="D439" s="2049">
        <v>10.533236994219653</v>
      </c>
      <c r="E439" s="2049">
        <v>10.962932454695222</v>
      </c>
      <c r="G439" s="2104"/>
    </row>
    <row r="440" spans="1:8" s="1775" customFormat="1">
      <c r="A440" s="1789"/>
      <c r="B440" s="1860" t="s">
        <v>1785</v>
      </c>
      <c r="C440" s="2049">
        <v>11.034632034632034</v>
      </c>
      <c r="D440" s="2049">
        <v>10.542955326460481</v>
      </c>
      <c r="E440" s="2049">
        <v>10.760536398467433</v>
      </c>
      <c r="G440" s="2104"/>
    </row>
    <row r="441" spans="1:8" s="1775" customFormat="1" ht="15">
      <c r="B441" s="1901" t="s">
        <v>1516</v>
      </c>
      <c r="C441" s="2106" t="s">
        <v>541</v>
      </c>
      <c r="D441" s="2106" t="s">
        <v>541</v>
      </c>
      <c r="E441" s="2054">
        <v>10.199999999999999</v>
      </c>
      <c r="G441" s="2104"/>
    </row>
    <row r="442" spans="1:8" s="1775" customFormat="1">
      <c r="A442" s="1789"/>
      <c r="B442" s="1860" t="s">
        <v>1758</v>
      </c>
      <c r="C442" s="2049" t="s">
        <v>541</v>
      </c>
      <c r="D442" s="2049" t="s">
        <v>541</v>
      </c>
      <c r="E442" s="2049">
        <v>11.200701754385966</v>
      </c>
      <c r="G442" s="2104"/>
    </row>
    <row r="443" spans="1:8" s="1775" customFormat="1">
      <c r="A443" s="1789"/>
      <c r="B443" s="1860" t="s">
        <v>1757</v>
      </c>
      <c r="C443" s="2049">
        <v>10.67837338262477</v>
      </c>
      <c r="D443" s="2049">
        <v>12.535248041775457</v>
      </c>
      <c r="E443" s="2049">
        <v>11.448051948051948</v>
      </c>
      <c r="G443" s="2104"/>
    </row>
    <row r="444" spans="1:8" s="1775" customFormat="1">
      <c r="A444" s="1789"/>
      <c r="B444" s="1860" t="s">
        <v>1694</v>
      </c>
      <c r="C444" s="2049">
        <v>8.9703872437357628</v>
      </c>
      <c r="D444" s="2049">
        <v>9.2943925233644862</v>
      </c>
      <c r="E444" s="2049">
        <v>9.1303344867358707</v>
      </c>
      <c r="G444" s="2104"/>
    </row>
    <row r="445" spans="1:8" s="1775" customFormat="1">
      <c r="A445" s="1789"/>
      <c r="B445" s="1860" t="s">
        <v>1785</v>
      </c>
      <c r="C445" s="2049">
        <v>8.2120689655172416</v>
      </c>
      <c r="D445" s="2049">
        <v>9.7111650485436893</v>
      </c>
      <c r="E445" s="2049">
        <v>9.0918803418803424</v>
      </c>
      <c r="G445" s="2104"/>
    </row>
    <row r="446" spans="1:8" s="1775" customFormat="1" ht="15">
      <c r="B446" s="1850" t="s">
        <v>207</v>
      </c>
      <c r="C446" s="2106" t="s">
        <v>541</v>
      </c>
      <c r="D446" s="2106" t="s">
        <v>541</v>
      </c>
      <c r="E446" s="2054">
        <v>8.8000000000000007</v>
      </c>
      <c r="G446" s="2104"/>
    </row>
    <row r="447" spans="1:8" s="1775" customFormat="1">
      <c r="A447" s="1789"/>
      <c r="B447" s="1860" t="s">
        <v>1758</v>
      </c>
      <c r="C447" s="2049" t="s">
        <v>541</v>
      </c>
      <c r="D447" s="2049" t="s">
        <v>541</v>
      </c>
      <c r="E447" s="2049">
        <v>10.061170212765957</v>
      </c>
      <c r="G447" s="2104"/>
    </row>
    <row r="448" spans="1:8" s="1775" customFormat="1">
      <c r="A448" s="1789"/>
      <c r="B448" s="1860" t="s">
        <v>1757</v>
      </c>
      <c r="C448" s="2049">
        <v>7.5263157894736841</v>
      </c>
      <c r="D448" s="2049">
        <v>12.084507042253522</v>
      </c>
      <c r="E448" s="2049">
        <v>11.122222222222222</v>
      </c>
      <c r="G448" s="2104"/>
      <c r="H448" s="1847"/>
    </row>
    <row r="449" spans="1:10" s="1775" customFormat="1">
      <c r="A449" s="1789"/>
      <c r="B449" s="1860" t="s">
        <v>1694</v>
      </c>
      <c r="C449" s="2049">
        <v>7.4642857142857144</v>
      </c>
      <c r="D449" s="2049">
        <v>8.4588235294117649</v>
      </c>
      <c r="E449" s="2049">
        <v>8.2123893805309738</v>
      </c>
      <c r="G449" s="2104"/>
      <c r="H449" s="1847"/>
    </row>
    <row r="450" spans="1:10" s="1775" customFormat="1">
      <c r="A450" s="1789"/>
      <c r="B450" s="1860" t="s">
        <v>1785</v>
      </c>
      <c r="C450" s="2049">
        <v>8.2701949860724238</v>
      </c>
      <c r="D450" s="2049">
        <v>7.3796992481203008</v>
      </c>
      <c r="E450" s="2049">
        <v>7.8912000000000004</v>
      </c>
      <c r="G450" s="2104"/>
      <c r="H450" s="1847"/>
    </row>
    <row r="451" spans="1:10" s="1775" customFormat="1">
      <c r="B451" s="1768" t="s">
        <v>1767</v>
      </c>
      <c r="C451" s="2095"/>
      <c r="D451" s="2095"/>
      <c r="E451" s="2095"/>
      <c r="F451" s="2095"/>
      <c r="G451" s="2104"/>
      <c r="H451" s="1847"/>
    </row>
    <row r="452" spans="1:10" s="1775" customFormat="1" ht="26.25" customHeight="1">
      <c r="B452" s="2486" t="s">
        <v>1784</v>
      </c>
      <c r="C452" s="2486"/>
      <c r="D452" s="2486"/>
      <c r="E452" s="2486"/>
      <c r="F452" s="2105"/>
      <c r="G452" s="2104"/>
      <c r="H452" s="1847"/>
    </row>
    <row r="453" spans="1:10" s="1775" customFormat="1">
      <c r="B453" s="1767"/>
      <c r="C453" s="2095"/>
      <c r="D453" s="2095"/>
      <c r="E453" s="2095"/>
      <c r="F453" s="2095"/>
      <c r="G453" s="2104"/>
      <c r="H453" s="1847"/>
    </row>
    <row r="454" spans="1:10" s="1775" customFormat="1" ht="30" customHeight="1">
      <c r="B454" s="2463" t="s">
        <v>1783</v>
      </c>
      <c r="C454" s="2463"/>
      <c r="D454" s="2463"/>
      <c r="E454" s="2463"/>
      <c r="F454" s="2463"/>
      <c r="G454" s="2104"/>
      <c r="H454" s="1847"/>
    </row>
    <row r="455" spans="1:10" s="1883" customFormat="1" ht="12.75">
      <c r="B455" s="2046" t="s">
        <v>1734</v>
      </c>
      <c r="C455" s="2018" t="s">
        <v>1726</v>
      </c>
      <c r="D455" s="2018" t="s">
        <v>1725</v>
      </c>
      <c r="E455" s="2018" t="s">
        <v>1694</v>
      </c>
      <c r="F455" s="2018" t="s">
        <v>8</v>
      </c>
      <c r="G455" s="2104"/>
      <c r="H455" s="1847"/>
    </row>
    <row r="456" spans="1:10" s="1775" customFormat="1">
      <c r="B456" s="2481" t="s">
        <v>1087</v>
      </c>
      <c r="C456" s="2481"/>
      <c r="D456" s="2100"/>
      <c r="E456" s="2100"/>
      <c r="F456" s="2100"/>
    </row>
    <row r="457" spans="1:10" s="1775" customFormat="1">
      <c r="B457" s="2099" t="s">
        <v>1782</v>
      </c>
      <c r="C457" s="2049">
        <v>21.673768939393938</v>
      </c>
      <c r="D457" s="2049">
        <v>24.106280193236714</v>
      </c>
      <c r="E457" s="2049">
        <v>21.868686868686869</v>
      </c>
      <c r="F457" s="2049">
        <v>22.520276953511374</v>
      </c>
    </row>
    <row r="458" spans="1:10" s="1775" customFormat="1">
      <c r="B458" s="1899" t="s">
        <v>1499</v>
      </c>
      <c r="C458" s="2049">
        <v>20.821734985700669</v>
      </c>
      <c r="D458" s="2049">
        <v>23.597069597069599</v>
      </c>
      <c r="E458" s="2049">
        <v>21.03074433656958</v>
      </c>
      <c r="F458" s="2049">
        <v>21.788012872083669</v>
      </c>
    </row>
    <row r="459" spans="1:10" s="1775" customFormat="1">
      <c r="B459" s="1899" t="s">
        <v>1498</v>
      </c>
      <c r="C459" s="2049">
        <v>22.514581373471309</v>
      </c>
      <c r="D459" s="2049">
        <v>24.604540023894863</v>
      </c>
      <c r="E459" s="2049">
        <v>22.642750373692078</v>
      </c>
      <c r="F459" s="2049">
        <v>23.228882833787466</v>
      </c>
      <c r="G459" s="2103"/>
      <c r="H459" s="2101"/>
      <c r="I459" s="1804"/>
      <c r="J459" s="1804"/>
    </row>
    <row r="460" spans="1:10" s="1775" customFormat="1">
      <c r="B460" s="2099" t="s">
        <v>1781</v>
      </c>
      <c r="C460" s="2049">
        <v>1.6169507575757576</v>
      </c>
      <c r="D460" s="2049">
        <v>1.3538647342995169</v>
      </c>
      <c r="E460" s="2049">
        <v>1.7047397047397048</v>
      </c>
      <c r="F460" s="2049">
        <v>1.5531157270029674</v>
      </c>
    </row>
    <row r="461" spans="1:10" s="1775" customFormat="1">
      <c r="B461" s="1899" t="s">
        <v>1499</v>
      </c>
      <c r="C461" s="2049">
        <v>0.99523355576739747</v>
      </c>
      <c r="D461" s="2049">
        <v>1.4053724053724053</v>
      </c>
      <c r="E461" s="2049">
        <v>1.6003236245954693</v>
      </c>
      <c r="F461" s="2049">
        <v>1.2807723250201126</v>
      </c>
    </row>
    <row r="462" spans="1:10" s="1775" customFormat="1">
      <c r="B462" s="1899" t="s">
        <v>1498</v>
      </c>
      <c r="C462" s="2049">
        <v>2.2304797742238947</v>
      </c>
      <c r="D462" s="2049">
        <v>1.3034647550776584</v>
      </c>
      <c r="E462" s="2049">
        <v>1.8011958146487295</v>
      </c>
      <c r="F462" s="2049">
        <v>1.8166601790579993</v>
      </c>
    </row>
    <row r="463" spans="1:10" s="1775" customFormat="1">
      <c r="B463" s="1901" t="s">
        <v>1517</v>
      </c>
      <c r="C463" s="2100"/>
      <c r="D463" s="2100"/>
      <c r="E463" s="2100"/>
      <c r="F463" s="2100"/>
      <c r="G463" s="2102"/>
      <c r="H463" s="2101"/>
      <c r="I463" s="1804"/>
      <c r="J463" s="1804"/>
    </row>
    <row r="464" spans="1:10" s="1775" customFormat="1">
      <c r="B464" s="2099" t="s">
        <v>1782</v>
      </c>
      <c r="C464" s="2049">
        <v>22.909278350515464</v>
      </c>
      <c r="D464" s="2049">
        <v>25.96870925684485</v>
      </c>
      <c r="E464" s="2049">
        <v>24.81678082191781</v>
      </c>
      <c r="F464" s="2049">
        <v>24.400258509263249</v>
      </c>
    </row>
    <row r="465" spans="2:12" s="1775" customFormat="1">
      <c r="B465" s="1899" t="s">
        <v>1499</v>
      </c>
      <c r="C465" s="2049">
        <v>22.418947368421051</v>
      </c>
      <c r="D465" s="2049">
        <v>26.210666666666668</v>
      </c>
      <c r="E465" s="2049">
        <v>24.68864468864469</v>
      </c>
      <c r="F465" s="2049">
        <v>24.236865538735529</v>
      </c>
    </row>
    <row r="466" spans="2:12" s="1775" customFormat="1">
      <c r="B466" s="1899" t="s">
        <v>1498</v>
      </c>
      <c r="C466" s="2049">
        <v>23.379797979797981</v>
      </c>
      <c r="D466" s="2049">
        <v>25.737244897959183</v>
      </c>
      <c r="E466" s="2049">
        <v>24.929260450160772</v>
      </c>
      <c r="F466" s="2049">
        <v>24.553422370617696</v>
      </c>
    </row>
    <row r="467" spans="2:12" s="1775" customFormat="1">
      <c r="B467" s="2099" t="s">
        <v>1781</v>
      </c>
      <c r="C467" s="2049">
        <v>1.663917525773196</v>
      </c>
      <c r="D467" s="2049">
        <v>1.6010430247718384</v>
      </c>
      <c r="E467" s="2049">
        <v>2.0787671232876712</v>
      </c>
      <c r="F467" s="2049">
        <v>1.7475226195605342</v>
      </c>
      <c r="G467" s="1804"/>
      <c r="H467" s="1804"/>
      <c r="I467" s="1804"/>
      <c r="J467" s="1804"/>
    </row>
    <row r="468" spans="2:12" s="1775" customFormat="1" ht="15" customHeight="1">
      <c r="B468" s="1899" t="s">
        <v>1499</v>
      </c>
      <c r="C468" s="2049">
        <v>1.0778947368421052</v>
      </c>
      <c r="D468" s="2049">
        <v>1.5760000000000001</v>
      </c>
      <c r="E468" s="2049">
        <v>1.9120879120879122</v>
      </c>
      <c r="F468" s="2049">
        <v>1.4470169189670525</v>
      </c>
    </row>
    <row r="469" spans="2:12" s="1775" customFormat="1" ht="15" customHeight="1">
      <c r="B469" s="1899" t="s">
        <v>1498</v>
      </c>
      <c r="C469" s="2049">
        <v>2.2262626262626264</v>
      </c>
      <c r="D469" s="2049">
        <v>1.625</v>
      </c>
      <c r="E469" s="2049">
        <v>2.22508038585209</v>
      </c>
      <c r="F469" s="2049">
        <v>2.0292153589315527</v>
      </c>
    </row>
    <row r="470" spans="2:12" s="1775" customFormat="1" ht="15" customHeight="1">
      <c r="B470" s="1901" t="s">
        <v>1516</v>
      </c>
      <c r="C470" s="2100"/>
      <c r="D470" s="2100"/>
      <c r="E470" s="2100"/>
      <c r="F470" s="2100"/>
    </row>
    <row r="471" spans="2:12" s="1775" customFormat="1">
      <c r="B471" s="2099" t="s">
        <v>1782</v>
      </c>
      <c r="C471" s="2049">
        <v>21.326280623608017</v>
      </c>
      <c r="D471" s="2049">
        <v>22.985955056179776</v>
      </c>
      <c r="E471" s="2049">
        <v>20.491743119266054</v>
      </c>
      <c r="F471" s="2049">
        <v>21.663573085846867</v>
      </c>
      <c r="H471" s="2096"/>
    </row>
    <row r="472" spans="2:12" s="1775" customFormat="1">
      <c r="B472" s="1899" t="s">
        <v>1499</v>
      </c>
      <c r="C472" s="2049">
        <v>20.022271714922049</v>
      </c>
      <c r="D472" s="2049">
        <v>21.781869688385267</v>
      </c>
      <c r="E472" s="2049">
        <v>18.973782771535582</v>
      </c>
      <c r="F472" s="2049">
        <v>20.341440598690365</v>
      </c>
      <c r="G472" s="1804"/>
      <c r="H472" s="2094"/>
    </row>
    <row r="473" spans="2:12" s="1775" customFormat="1" ht="15" customHeight="1">
      <c r="B473" s="1899" t="s">
        <v>1498</v>
      </c>
      <c r="C473" s="2049">
        <v>22.630289532293986</v>
      </c>
      <c r="D473" s="2049">
        <v>24.16991643454039</v>
      </c>
      <c r="E473" s="2049">
        <v>21.949640287769785</v>
      </c>
      <c r="F473" s="2049">
        <v>22.96500920810313</v>
      </c>
      <c r="G473" s="1804"/>
      <c r="H473" s="2094"/>
    </row>
    <row r="474" spans="2:12" s="1775" customFormat="1">
      <c r="B474" s="2099" t="s">
        <v>1781</v>
      </c>
      <c r="C474" s="2049">
        <v>1.5868596881959911</v>
      </c>
      <c r="D474" s="2049">
        <v>1.297752808988764</v>
      </c>
      <c r="E474" s="2049">
        <v>1.5908256880733944</v>
      </c>
      <c r="F474" s="2049">
        <v>1.4923433874709977</v>
      </c>
      <c r="G474" s="1804"/>
      <c r="H474" s="2097"/>
      <c r="I474" s="1804"/>
      <c r="J474" s="1804"/>
      <c r="K474" s="1804"/>
      <c r="L474" s="1804"/>
    </row>
    <row r="475" spans="2:12" s="1775" customFormat="1">
      <c r="B475" s="1899" t="s">
        <v>1499</v>
      </c>
      <c r="C475" s="2049">
        <v>0.93541202672605794</v>
      </c>
      <c r="D475" s="2049">
        <v>1.5325779036827196</v>
      </c>
      <c r="E475" s="2049">
        <v>1.6441947565543071</v>
      </c>
      <c r="F475" s="2049">
        <v>1.3096351730589335</v>
      </c>
      <c r="G475" s="1804"/>
      <c r="H475" s="2096"/>
    </row>
    <row r="476" spans="2:12" s="1775" customFormat="1">
      <c r="B476" s="1899" t="s">
        <v>1498</v>
      </c>
      <c r="C476" s="2049">
        <v>2.2383073496659245</v>
      </c>
      <c r="D476" s="2049">
        <v>1.0668523676880224</v>
      </c>
      <c r="E476" s="2049">
        <v>1.539568345323741</v>
      </c>
      <c r="F476" s="2049">
        <v>1.6721915285451197</v>
      </c>
      <c r="G476" s="1804"/>
      <c r="H476" s="2094"/>
    </row>
    <row r="477" spans="2:12" s="1775" customFormat="1" ht="15" customHeight="1">
      <c r="B477" s="1901" t="s">
        <v>207</v>
      </c>
      <c r="C477" s="2100"/>
      <c r="D477" s="2100"/>
      <c r="E477" s="2100"/>
      <c r="F477" s="2100"/>
      <c r="G477" s="1804"/>
      <c r="H477" s="2094"/>
    </row>
    <row r="478" spans="2:12" s="1775" customFormat="1">
      <c r="B478" s="2099" t="s">
        <v>1782</v>
      </c>
      <c r="C478" s="2049">
        <v>18.040983606557376</v>
      </c>
      <c r="D478" s="2049">
        <v>20.542372881355931</v>
      </c>
      <c r="E478" s="2049">
        <v>15.721518987341772</v>
      </c>
      <c r="F478" s="2049">
        <v>18.1727115716753</v>
      </c>
      <c r="G478" s="1804"/>
      <c r="H478" s="2097"/>
      <c r="I478" s="1804"/>
      <c r="J478" s="1804"/>
      <c r="K478" s="1804"/>
      <c r="L478" s="1804"/>
    </row>
    <row r="479" spans="2:12" s="1775" customFormat="1">
      <c r="B479" s="1899" t="s">
        <v>1499</v>
      </c>
      <c r="C479" s="2049">
        <v>17.623999999999999</v>
      </c>
      <c r="D479" s="2049">
        <v>19.868131868131869</v>
      </c>
      <c r="E479" s="2049">
        <v>15.26923076923077</v>
      </c>
      <c r="F479" s="2049">
        <v>17.693877551020407</v>
      </c>
      <c r="G479" s="1804"/>
      <c r="H479" s="2096"/>
    </row>
    <row r="480" spans="2:12" s="1775" customFormat="1" ht="15" customHeight="1">
      <c r="B480" s="1899" t="s">
        <v>1498</v>
      </c>
      <c r="C480" s="2049">
        <v>18.478991596638654</v>
      </c>
      <c r="D480" s="2049">
        <v>21.255813953488371</v>
      </c>
      <c r="E480" s="2049">
        <v>16.162500000000001</v>
      </c>
      <c r="F480" s="2049">
        <v>18.666666666666668</v>
      </c>
      <c r="G480" s="1804"/>
      <c r="H480" s="2094"/>
    </row>
    <row r="481" spans="2:12" s="1775" customFormat="1">
      <c r="B481" s="2099" t="s">
        <v>1781</v>
      </c>
      <c r="C481" s="2049">
        <v>1.5409836065573801</v>
      </c>
      <c r="D481" s="2049">
        <v>0.50847457627118642</v>
      </c>
      <c r="E481" s="2049">
        <v>0.71518987341772156</v>
      </c>
      <c r="F481" s="2049">
        <v>1</v>
      </c>
      <c r="G481" s="2098"/>
      <c r="H481" s="2094"/>
    </row>
    <row r="482" spans="2:12" s="1775" customFormat="1">
      <c r="B482" s="1899" t="s">
        <v>1499</v>
      </c>
      <c r="C482" s="2049">
        <v>0.89600000000000002</v>
      </c>
      <c r="D482" s="2049">
        <v>0.2087912087912088</v>
      </c>
      <c r="E482" s="2049">
        <v>0.35897435897435898</v>
      </c>
      <c r="F482" s="2049">
        <v>0.54081632653061229</v>
      </c>
      <c r="G482" s="1804"/>
      <c r="H482" s="2097"/>
      <c r="I482" s="1804"/>
      <c r="J482" s="1804"/>
      <c r="K482" s="1804"/>
      <c r="L482" s="1804"/>
    </row>
    <row r="483" spans="2:12" s="1775" customFormat="1" ht="15" customHeight="1">
      <c r="B483" s="1899" t="s">
        <v>1498</v>
      </c>
      <c r="C483" s="2049">
        <v>2.2184873949579833</v>
      </c>
      <c r="D483" s="2049">
        <v>0.82558139534883723</v>
      </c>
      <c r="E483" s="2049">
        <v>1.0625</v>
      </c>
      <c r="F483" s="2049">
        <v>1.4736842105263157</v>
      </c>
      <c r="G483" s="1804"/>
      <c r="H483" s="2096"/>
    </row>
    <row r="484" spans="2:12" s="1775" customFormat="1">
      <c r="B484" s="1768" t="s">
        <v>1767</v>
      </c>
      <c r="C484" s="2095"/>
      <c r="D484" s="2095"/>
      <c r="E484" s="2095"/>
      <c r="F484" s="2095"/>
      <c r="G484" s="1804"/>
      <c r="H484" s="2094"/>
    </row>
    <row r="485" spans="2:12" s="1775" customFormat="1">
      <c r="B485" s="1875" t="s">
        <v>1780</v>
      </c>
      <c r="C485" s="1799"/>
      <c r="D485" s="1799"/>
      <c r="E485" s="1799"/>
      <c r="F485" s="1799"/>
      <c r="G485" s="1804"/>
      <c r="H485" s="2094"/>
    </row>
    <row r="486" spans="2:12" s="1775" customFormat="1">
      <c r="B486" s="1768"/>
      <c r="C486" s="1799"/>
      <c r="D486" s="1799"/>
      <c r="E486" s="1799"/>
      <c r="F486" s="1799"/>
      <c r="G486" s="1804"/>
      <c r="H486" s="2094"/>
    </row>
    <row r="487" spans="2:12" ht="15" customHeight="1">
      <c r="B487" s="2463" t="s">
        <v>1779</v>
      </c>
      <c r="C487" s="2463"/>
      <c r="D487" s="2463"/>
      <c r="E487" s="2463"/>
      <c r="F487" s="2463"/>
      <c r="G487" s="1897"/>
      <c r="H487" s="1821"/>
    </row>
    <row r="488" spans="2:12" s="1881" customFormat="1" ht="12.75">
      <c r="B488" s="2090" t="s">
        <v>1777</v>
      </c>
      <c r="C488" s="2093" t="s">
        <v>1726</v>
      </c>
      <c r="D488" s="2093" t="s">
        <v>1725</v>
      </c>
      <c r="E488" s="2093" t="s">
        <v>1694</v>
      </c>
      <c r="F488" s="2093" t="s">
        <v>8</v>
      </c>
      <c r="G488" s="2092"/>
      <c r="H488" s="1821"/>
    </row>
    <row r="489" spans="2:12" ht="15">
      <c r="B489" s="2088" t="s">
        <v>1087</v>
      </c>
      <c r="C489" s="2091">
        <v>24.415338345864662</v>
      </c>
      <c r="D489" s="2091">
        <v>22.15962441314554</v>
      </c>
      <c r="E489" s="2054">
        <v>18.958333333333332</v>
      </c>
      <c r="F489" s="2054">
        <v>22.755864873318735</v>
      </c>
      <c r="G489" s="1897"/>
      <c r="H489" s="1821"/>
    </row>
    <row r="490" spans="2:12">
      <c r="B490" s="2087" t="s">
        <v>1517</v>
      </c>
      <c r="C490" s="1804">
        <v>25.183124710245711</v>
      </c>
      <c r="D490" s="1804">
        <v>23.628757108042244</v>
      </c>
      <c r="E490" s="2012">
        <v>21.280626780626779</v>
      </c>
      <c r="F490" s="2012">
        <v>24.045476772616137</v>
      </c>
      <c r="G490" s="1897"/>
      <c r="H490" s="1821"/>
    </row>
    <row r="491" spans="2:12">
      <c r="B491" s="2087" t="s">
        <v>1516</v>
      </c>
      <c r="C491" s="1804">
        <v>23.114203454894433</v>
      </c>
      <c r="D491" s="1804">
        <v>19.554502369668246</v>
      </c>
      <c r="E491" s="2012">
        <v>15.410672853828306</v>
      </c>
      <c r="F491" s="2012">
        <v>20.467711301044634</v>
      </c>
      <c r="G491" s="1897"/>
      <c r="H491" s="1821"/>
    </row>
    <row r="492" spans="2:12">
      <c r="B492" s="2087" t="s">
        <v>207</v>
      </c>
      <c r="C492" s="1804">
        <v>22.031746031746032</v>
      </c>
      <c r="D492" s="1804">
        <v>19.150943396226417</v>
      </c>
      <c r="E492" s="2012">
        <v>13.631578947368421</v>
      </c>
      <c r="F492" s="2012">
        <v>20.454545454545453</v>
      </c>
      <c r="G492" s="1897"/>
      <c r="H492" s="1821"/>
    </row>
    <row r="493" spans="2:12" ht="15" customHeight="1">
      <c r="B493" s="1768" t="s">
        <v>1767</v>
      </c>
      <c r="G493" s="1897"/>
      <c r="H493" s="1821"/>
    </row>
    <row r="494" spans="2:12" ht="15" customHeight="1">
      <c r="B494" s="1875" t="s">
        <v>1766</v>
      </c>
      <c r="G494" s="1897"/>
      <c r="H494" s="1821"/>
    </row>
    <row r="495" spans="2:12">
      <c r="G495" s="1897"/>
      <c r="H495" s="1821"/>
    </row>
    <row r="496" spans="2:12">
      <c r="B496" s="2463" t="s">
        <v>1778</v>
      </c>
      <c r="C496" s="2463"/>
      <c r="D496" s="2463"/>
      <c r="E496" s="2463"/>
      <c r="F496" s="2463"/>
      <c r="G496" s="1897"/>
    </row>
    <row r="497" spans="2:13" ht="18" customHeight="1">
      <c r="B497" s="2463"/>
      <c r="C497" s="2463"/>
      <c r="D497" s="2463"/>
      <c r="E497" s="2463"/>
      <c r="F497" s="2463"/>
      <c r="G497" s="1804"/>
    </row>
    <row r="498" spans="2:13" s="1881" customFormat="1" ht="15" customHeight="1">
      <c r="B498" s="2090" t="s">
        <v>1777</v>
      </c>
      <c r="C498" s="2485" t="s">
        <v>1776</v>
      </c>
      <c r="D498" s="2485"/>
      <c r="E498" s="2485" t="s">
        <v>1775</v>
      </c>
      <c r="F498" s="2485"/>
      <c r="G498" s="2089"/>
    </row>
    <row r="499" spans="2:13">
      <c r="B499" s="2088" t="s">
        <v>1087</v>
      </c>
      <c r="C499" s="2487">
        <v>16.6649436957726</v>
      </c>
      <c r="D499" s="2487"/>
      <c r="E499" s="2487">
        <v>1.36965865992415</v>
      </c>
      <c r="F499" s="2487"/>
      <c r="G499" s="1787"/>
    </row>
    <row r="500" spans="2:13">
      <c r="B500" s="2087" t="s">
        <v>1517</v>
      </c>
      <c r="C500" s="2488">
        <v>16.8593793294541</v>
      </c>
      <c r="D500" s="2488"/>
      <c r="E500" s="2488">
        <v>1.4231072555205</v>
      </c>
      <c r="F500" s="2488"/>
    </row>
    <row r="501" spans="2:13" ht="15" customHeight="1">
      <c r="B501" s="2087" t="s">
        <v>1516</v>
      </c>
      <c r="C501" s="2488">
        <v>16.2411390487731</v>
      </c>
      <c r="D501" s="2488"/>
      <c r="E501" s="2488">
        <v>1.27648878576953</v>
      </c>
      <c r="F501" s="2488"/>
      <c r="H501" s="1829"/>
    </row>
    <row r="502" spans="2:13" ht="15" customHeight="1">
      <c r="B502" s="2087" t="s">
        <v>207</v>
      </c>
      <c r="C502" s="2488">
        <v>16.650793650793702</v>
      </c>
      <c r="D502" s="2488"/>
      <c r="E502" s="2488">
        <v>1.25</v>
      </c>
      <c r="F502" s="2488"/>
      <c r="G502" s="2086"/>
    </row>
    <row r="503" spans="2:13" ht="15">
      <c r="B503" s="1768" t="s">
        <v>1767</v>
      </c>
      <c r="C503" s="2067"/>
      <c r="D503" s="2067"/>
      <c r="E503" s="1921"/>
      <c r="F503" s="1921"/>
      <c r="G503" s="2066"/>
    </row>
    <row r="504" spans="2:13" ht="15">
      <c r="B504" s="1768"/>
      <c r="C504" s="2067"/>
      <c r="D504" s="2067"/>
      <c r="G504" s="2066"/>
    </row>
    <row r="505" spans="2:13" ht="15">
      <c r="B505" s="1858" t="s">
        <v>1774</v>
      </c>
      <c r="C505" s="2085"/>
      <c r="D505" s="2085"/>
      <c r="E505" s="1784"/>
      <c r="G505" s="2066"/>
    </row>
    <row r="506" spans="2:13" ht="15">
      <c r="B506" s="1768"/>
      <c r="C506" s="2067"/>
      <c r="D506" s="2067"/>
      <c r="G506" s="2066"/>
    </row>
    <row r="507" spans="2:13" ht="15">
      <c r="B507" s="1768"/>
      <c r="C507" s="2067"/>
      <c r="D507" s="2067"/>
      <c r="G507" s="2066"/>
      <c r="H507" s="2084" t="s">
        <v>1773</v>
      </c>
      <c r="I507" s="2083"/>
      <c r="J507" s="2083"/>
      <c r="K507" s="2083"/>
      <c r="L507" s="2069"/>
      <c r="M507" s="2069"/>
    </row>
    <row r="508" spans="2:13" ht="15">
      <c r="B508" s="1768"/>
      <c r="C508" s="2067"/>
      <c r="D508" s="2067"/>
      <c r="G508" s="2066"/>
      <c r="H508" s="2082" t="s">
        <v>1167</v>
      </c>
      <c r="I508" s="2081" t="s">
        <v>1772</v>
      </c>
      <c r="J508" s="2081" t="s">
        <v>1726</v>
      </c>
      <c r="K508" s="2081" t="s">
        <v>1725</v>
      </c>
      <c r="L508" s="2081" t="s">
        <v>1694</v>
      </c>
      <c r="M508" s="2081" t="s">
        <v>8</v>
      </c>
    </row>
    <row r="509" spans="2:13" ht="15">
      <c r="B509" s="1768"/>
      <c r="C509" s="2067"/>
      <c r="D509" s="2067"/>
      <c r="G509" s="2066"/>
      <c r="H509" s="2078" t="s">
        <v>1704</v>
      </c>
      <c r="I509" s="2080">
        <v>47138</v>
      </c>
      <c r="J509" s="2080">
        <v>126956</v>
      </c>
      <c r="K509" s="2080">
        <v>82400</v>
      </c>
      <c r="L509" s="2079">
        <v>49985</v>
      </c>
      <c r="M509" s="2079">
        <v>306479</v>
      </c>
    </row>
    <row r="510" spans="2:13" ht="15">
      <c r="B510" s="1768"/>
      <c r="C510" s="2067"/>
      <c r="D510" s="2067"/>
      <c r="G510" s="2066"/>
      <c r="H510" s="2078" t="s">
        <v>8</v>
      </c>
      <c r="I510" s="2077">
        <f>SUM(I511:I512)</f>
        <v>1</v>
      </c>
      <c r="J510" s="2077">
        <f>SUM(J511:J512)</f>
        <v>1</v>
      </c>
      <c r="K510" s="2077">
        <f>SUM(K511:K512)</f>
        <v>1</v>
      </c>
      <c r="L510" s="2077">
        <f>SUM(L511:L512)</f>
        <v>1</v>
      </c>
      <c r="M510" s="2077">
        <f>SUM(M511:M512)</f>
        <v>1</v>
      </c>
    </row>
    <row r="511" spans="2:13" ht="15">
      <c r="B511" s="1768"/>
      <c r="C511" s="2067"/>
      <c r="D511" s="2067"/>
      <c r="G511" s="2066"/>
      <c r="H511" s="2076" t="s">
        <v>1771</v>
      </c>
      <c r="I511" s="2075">
        <f>2640%/100</f>
        <v>0.26400000000000001</v>
      </c>
      <c r="J511" s="2075">
        <f>3750%/100</f>
        <v>0.375</v>
      </c>
      <c r="K511" s="2075">
        <f>5100%/100</f>
        <v>0.51</v>
      </c>
      <c r="L511" s="2075">
        <f>6050%/100</f>
        <v>0.60499999999999998</v>
      </c>
      <c r="M511" s="2075">
        <f>4340%/100</f>
        <v>0.434</v>
      </c>
    </row>
    <row r="512" spans="2:13" ht="15">
      <c r="B512" s="1768"/>
      <c r="C512" s="2067"/>
      <c r="D512" s="2067"/>
      <c r="G512" s="2066"/>
      <c r="H512" s="2074" t="s">
        <v>1770</v>
      </c>
      <c r="I512" s="2073">
        <f>7360%/100</f>
        <v>0.73599999999999999</v>
      </c>
      <c r="J512" s="2073">
        <f>6250%/100</f>
        <v>0.625</v>
      </c>
      <c r="K512" s="2073">
        <f>4900%/100</f>
        <v>0.49</v>
      </c>
      <c r="L512" s="2073">
        <f>3950%/100</f>
        <v>0.39500000000000002</v>
      </c>
      <c r="M512" s="2073">
        <f>5660%/100</f>
        <v>0.56600000000000006</v>
      </c>
    </row>
    <row r="513" spans="2:13" ht="15">
      <c r="B513" s="1768"/>
      <c r="C513" s="2067"/>
      <c r="D513" s="2067"/>
      <c r="G513" s="2066"/>
      <c r="H513" s="1768" t="s">
        <v>1769</v>
      </c>
      <c r="I513" s="2072"/>
      <c r="J513" s="2072"/>
      <c r="K513" s="2072"/>
      <c r="L513" s="2072"/>
      <c r="M513" s="2072"/>
    </row>
    <row r="514" spans="2:13" ht="15">
      <c r="B514" s="1768"/>
      <c r="C514" s="2067"/>
      <c r="D514" s="2067"/>
      <c r="G514" s="2066"/>
      <c r="H514" s="2071" t="s">
        <v>1768</v>
      </c>
      <c r="I514" s="2069"/>
      <c r="J514" s="2069"/>
      <c r="K514" s="2070"/>
      <c r="L514" s="2069"/>
      <c r="M514" s="2069"/>
    </row>
    <row r="515" spans="2:13" ht="15">
      <c r="B515" s="1768"/>
      <c r="C515" s="2067"/>
      <c r="D515" s="2067"/>
      <c r="G515" s="2066"/>
    </row>
    <row r="516" spans="2:13" ht="15">
      <c r="B516" s="1768"/>
      <c r="C516" s="2067"/>
      <c r="D516" s="2067"/>
      <c r="G516" s="2066"/>
      <c r="I516" s="2068"/>
      <c r="J516" s="2068"/>
      <c r="K516" s="2068"/>
    </row>
    <row r="517" spans="2:13" ht="15">
      <c r="B517" s="1768"/>
      <c r="C517" s="2067"/>
      <c r="D517" s="2067"/>
      <c r="G517" s="2066"/>
      <c r="I517" s="2068"/>
      <c r="J517" s="2068"/>
      <c r="K517" s="2068"/>
    </row>
    <row r="518" spans="2:13" ht="15">
      <c r="B518" s="1768"/>
      <c r="C518" s="2067"/>
      <c r="D518" s="2067"/>
      <c r="G518" s="2066"/>
    </row>
    <row r="519" spans="2:13" ht="15">
      <c r="B519" s="1768"/>
      <c r="C519" s="2067"/>
      <c r="D519" s="2067"/>
      <c r="G519" s="2066"/>
      <c r="I519" s="2068"/>
      <c r="J519" s="2068"/>
      <c r="K519" s="2068"/>
    </row>
    <row r="520" spans="2:13" ht="15">
      <c r="B520" s="1768" t="s">
        <v>1767</v>
      </c>
      <c r="C520" s="2067"/>
      <c r="D520" s="2067"/>
      <c r="G520" s="2066"/>
    </row>
    <row r="521" spans="2:13" ht="15">
      <c r="B521" s="1875" t="s">
        <v>1766</v>
      </c>
      <c r="C521" s="2067"/>
      <c r="D521" s="2067"/>
      <c r="G521" s="2066"/>
    </row>
    <row r="522" spans="2:13">
      <c r="B522" s="1768"/>
      <c r="C522" s="1787"/>
      <c r="D522" s="1787"/>
      <c r="E522" s="1787"/>
      <c r="G522" s="2065"/>
    </row>
    <row r="523" spans="2:13" ht="15">
      <c r="B523" s="2463" t="s">
        <v>1765</v>
      </c>
      <c r="C523" s="2463"/>
      <c r="D523" s="2463"/>
      <c r="E523" s="2463"/>
    </row>
    <row r="524" spans="2:13" ht="68.25" customHeight="1">
      <c r="B524" s="2482" t="s">
        <v>1764</v>
      </c>
      <c r="C524" s="2489"/>
      <c r="D524" s="2489"/>
      <c r="E524" s="2489"/>
      <c r="F524" s="2489"/>
    </row>
    <row r="525" spans="2:13" ht="15">
      <c r="B525" s="1794" t="s">
        <v>1763</v>
      </c>
      <c r="C525" s="1794"/>
      <c r="D525" s="1794"/>
      <c r="E525" s="1794"/>
    </row>
    <row r="526" spans="2:13" s="1881" customFormat="1" ht="15" customHeight="1">
      <c r="B526" s="2046" t="s">
        <v>1749</v>
      </c>
      <c r="C526" s="2018" t="s">
        <v>1499</v>
      </c>
      <c r="D526" s="2018" t="s">
        <v>1498</v>
      </c>
      <c r="E526" s="2018" t="s">
        <v>1712</v>
      </c>
      <c r="G526" s="2016"/>
    </row>
    <row r="527" spans="2:13">
      <c r="B527" s="1949" t="s">
        <v>1759</v>
      </c>
      <c r="C527" s="1799">
        <v>87.8</v>
      </c>
      <c r="D527" s="1799">
        <v>86.8</v>
      </c>
      <c r="E527" s="1799">
        <v>87.3</v>
      </c>
    </row>
    <row r="528" spans="2:13" ht="15" customHeight="1">
      <c r="B528" s="1949" t="s">
        <v>1762</v>
      </c>
      <c r="C528" s="1799">
        <v>108.9</v>
      </c>
      <c r="D528" s="1799">
        <v>112.7</v>
      </c>
      <c r="E528" s="1799">
        <v>110.7</v>
      </c>
    </row>
    <row r="529" spans="2:9">
      <c r="B529" s="1949" t="s">
        <v>1758</v>
      </c>
      <c r="C529" s="1799">
        <v>103.9</v>
      </c>
      <c r="D529" s="1799">
        <v>106.7</v>
      </c>
      <c r="E529" s="1799">
        <v>105.2</v>
      </c>
    </row>
    <row r="530" spans="2:9">
      <c r="B530" s="1949" t="s">
        <v>1757</v>
      </c>
      <c r="C530" s="1799">
        <v>100.8</v>
      </c>
      <c r="D530" s="1799">
        <v>103.9</v>
      </c>
      <c r="E530" s="1799">
        <v>102.3</v>
      </c>
    </row>
    <row r="531" spans="2:9">
      <c r="B531" s="1949" t="s">
        <v>1694</v>
      </c>
      <c r="C531" s="1799">
        <v>84.2</v>
      </c>
      <c r="D531" s="1799">
        <v>92.1</v>
      </c>
      <c r="E531" s="1799">
        <v>88</v>
      </c>
    </row>
    <row r="532" spans="2:9">
      <c r="B532" s="1768" t="s">
        <v>1761</v>
      </c>
    </row>
    <row r="533" spans="2:9">
      <c r="B533" s="1875"/>
    </row>
    <row r="535" spans="2:9" ht="15" customHeight="1">
      <c r="B535" s="1794" t="s">
        <v>1760</v>
      </c>
      <c r="C535" s="1794"/>
      <c r="D535" s="1794"/>
      <c r="E535" s="1794"/>
      <c r="F535" s="1784"/>
      <c r="I535" s="2064"/>
    </row>
    <row r="536" spans="2:9" s="1881" customFormat="1" ht="12.75">
      <c r="B536" s="2046" t="s">
        <v>1749</v>
      </c>
      <c r="C536" s="2018" t="s">
        <v>1499</v>
      </c>
      <c r="D536" s="2018" t="s">
        <v>1498</v>
      </c>
      <c r="E536" s="2018" t="s">
        <v>1712</v>
      </c>
    </row>
    <row r="537" spans="2:9" ht="15" customHeight="1">
      <c r="B537" s="2062" t="s">
        <v>1759</v>
      </c>
      <c r="C537" s="1799">
        <v>57.2</v>
      </c>
      <c r="D537" s="1799">
        <v>55.5</v>
      </c>
      <c r="E537" s="1799">
        <v>56.3</v>
      </c>
    </row>
    <row r="538" spans="2:9" ht="15" customHeight="1">
      <c r="B538" s="2062" t="s">
        <v>1758</v>
      </c>
      <c r="C538" s="1799">
        <v>83</v>
      </c>
      <c r="D538" s="1799">
        <v>80.5</v>
      </c>
      <c r="E538" s="1799">
        <v>81.8</v>
      </c>
      <c r="G538" s="2063"/>
    </row>
    <row r="539" spans="2:9" ht="15" customHeight="1">
      <c r="B539" s="2062" t="s">
        <v>1757</v>
      </c>
      <c r="C539" s="1799">
        <v>71</v>
      </c>
      <c r="D539" s="1799">
        <v>69.400000000000006</v>
      </c>
      <c r="E539" s="1799">
        <v>70.2</v>
      </c>
    </row>
    <row r="540" spans="2:9">
      <c r="B540" s="2062" t="s">
        <v>1694</v>
      </c>
      <c r="C540" s="1799">
        <v>60.3</v>
      </c>
      <c r="D540" s="1799">
        <v>62.2</v>
      </c>
      <c r="E540" s="1799">
        <v>61.3</v>
      </c>
    </row>
    <row r="541" spans="2:9">
      <c r="B541" s="1768" t="s">
        <v>1756</v>
      </c>
    </row>
    <row r="542" spans="2:9">
      <c r="B542" s="1875"/>
    </row>
    <row r="543" spans="2:9">
      <c r="B543" s="2056"/>
    </row>
    <row r="544" spans="2:9" ht="15" customHeight="1">
      <c r="B544" s="1794" t="s">
        <v>1755</v>
      </c>
      <c r="C544" s="1794"/>
      <c r="D544" s="1794"/>
      <c r="E544" s="1794"/>
      <c r="F544" s="1794"/>
    </row>
    <row r="545" spans="2:8" s="1881" customFormat="1" ht="12.75">
      <c r="B545" s="2061" t="s">
        <v>7</v>
      </c>
      <c r="C545" s="2060" t="s">
        <v>1754</v>
      </c>
      <c r="D545" s="2060" t="s">
        <v>1753</v>
      </c>
      <c r="E545" s="2060" t="s">
        <v>1722</v>
      </c>
      <c r="F545" s="2060" t="s">
        <v>1721</v>
      </c>
    </row>
    <row r="546" spans="2:8" ht="15">
      <c r="B546" s="2059" t="s">
        <v>1704</v>
      </c>
      <c r="C546" s="1927">
        <v>49.32983671370895</v>
      </c>
      <c r="D546" s="1927">
        <v>57.184923012206355</v>
      </c>
      <c r="E546" s="2054">
        <v>56.608304289360298</v>
      </c>
      <c r="F546" s="2054">
        <v>58.90693873023227</v>
      </c>
    </row>
    <row r="547" spans="2:8">
      <c r="B547" s="2058" t="s">
        <v>1517</v>
      </c>
      <c r="C547" s="2012">
        <v>59.662847217547025</v>
      </c>
      <c r="D547" s="2012">
        <v>65.638427538997576</v>
      </c>
      <c r="E547" s="2012">
        <v>64.132687529341709</v>
      </c>
      <c r="F547" s="2012">
        <v>66.077159069312842</v>
      </c>
    </row>
    <row r="548" spans="2:8">
      <c r="B548" s="2058" t="s">
        <v>1516</v>
      </c>
      <c r="C548" s="2012">
        <v>36.306824024037745</v>
      </c>
      <c r="D548" s="2012">
        <v>48.04834514763629</v>
      </c>
      <c r="E548" s="2012">
        <v>48.177243889341895</v>
      </c>
      <c r="F548" s="2012">
        <v>50.885552117542098</v>
      </c>
    </row>
    <row r="549" spans="2:8" ht="15" customHeight="1">
      <c r="B549" s="2058" t="s">
        <v>207</v>
      </c>
      <c r="C549" s="2012">
        <v>22.719310066028836</v>
      </c>
      <c r="D549" s="2012">
        <v>25.912097989126874</v>
      </c>
      <c r="E549" s="2012">
        <v>27.966101694915253</v>
      </c>
      <c r="F549" s="2012">
        <v>30.900200306350889</v>
      </c>
    </row>
    <row r="550" spans="2:8">
      <c r="B550" s="1768" t="s">
        <v>1503</v>
      </c>
    </row>
    <row r="551" spans="2:8">
      <c r="B551" s="2056"/>
    </row>
    <row r="552" spans="2:8" ht="15">
      <c r="B552" s="2463" t="s">
        <v>1752</v>
      </c>
      <c r="C552" s="2463"/>
      <c r="D552" s="2463"/>
      <c r="E552" s="2463"/>
    </row>
    <row r="553" spans="2:8" ht="175.5" customHeight="1">
      <c r="B553" s="2482" t="s">
        <v>1751</v>
      </c>
      <c r="C553" s="2482"/>
      <c r="D553" s="2482"/>
      <c r="E553" s="2482"/>
      <c r="F553" s="2482"/>
      <c r="H553" s="1784"/>
    </row>
    <row r="555" spans="2:8" ht="15" customHeight="1">
      <c r="B555" s="1794" t="s">
        <v>1750</v>
      </c>
      <c r="C555" s="1794"/>
      <c r="D555" s="1794"/>
      <c r="E555" s="1794"/>
    </row>
    <row r="556" spans="2:8" s="1881" customFormat="1" ht="12.75">
      <c r="B556" s="2046" t="s">
        <v>1749</v>
      </c>
      <c r="C556" s="2045" t="s">
        <v>1499</v>
      </c>
      <c r="D556" s="2045" t="s">
        <v>1498</v>
      </c>
      <c r="E556" s="2045" t="s">
        <v>1712</v>
      </c>
    </row>
    <row r="557" spans="2:8">
      <c r="B557" s="2057" t="s">
        <v>1748</v>
      </c>
      <c r="C557" s="2027">
        <v>9231</v>
      </c>
      <c r="D557" s="2027">
        <v>9156</v>
      </c>
      <c r="E557" s="2027">
        <f>SUM(C557:D557)</f>
        <v>18387</v>
      </c>
    </row>
    <row r="558" spans="2:8">
      <c r="B558" s="2057" t="s">
        <v>1747</v>
      </c>
      <c r="C558" s="2027">
        <v>9501</v>
      </c>
      <c r="D558" s="2027">
        <v>9037</v>
      </c>
      <c r="E558" s="2027">
        <f>SUM(C558:D558)</f>
        <v>18538</v>
      </c>
    </row>
    <row r="559" spans="2:8">
      <c r="B559" s="2057" t="s">
        <v>1746</v>
      </c>
      <c r="C559" s="1799">
        <f>C557/C558*100</f>
        <v>97.158193874329015</v>
      </c>
      <c r="D559" s="1799">
        <f>D557/D558*100</f>
        <v>101.31680867544539</v>
      </c>
      <c r="E559" s="1799">
        <f>E557/E558*100</f>
        <v>99.185456899341901</v>
      </c>
    </row>
    <row r="560" spans="2:8">
      <c r="B560" s="2056" t="s">
        <v>1745</v>
      </c>
    </row>
    <row r="561" spans="2:7">
      <c r="B561" s="1977" t="s">
        <v>1744</v>
      </c>
    </row>
    <row r="563" spans="2:7">
      <c r="B563" s="2463" t="s">
        <v>1743</v>
      </c>
      <c r="C563" s="2463"/>
      <c r="D563" s="2463"/>
      <c r="E563" s="2463"/>
    </row>
    <row r="564" spans="2:7" ht="15" customHeight="1">
      <c r="B564" s="2463"/>
      <c r="C564" s="2463"/>
      <c r="D564" s="2463"/>
      <c r="E564" s="2463"/>
    </row>
    <row r="565" spans="2:7" s="1881" customFormat="1" ht="12.75">
      <c r="B565" s="2046" t="s">
        <v>1727</v>
      </c>
      <c r="C565" s="2018" t="s">
        <v>1499</v>
      </c>
      <c r="D565" s="2018" t="s">
        <v>1498</v>
      </c>
      <c r="E565" s="2018" t="s">
        <v>1712</v>
      </c>
    </row>
    <row r="566" spans="2:7" ht="15">
      <c r="B566" s="2055" t="s">
        <v>8</v>
      </c>
      <c r="C566" s="2054">
        <v>2.4466519499632082</v>
      </c>
      <c r="D566" s="2054">
        <v>1.1078989734623574</v>
      </c>
      <c r="E566" s="2054">
        <v>1.7569363311245283</v>
      </c>
      <c r="F566" s="1775"/>
    </row>
    <row r="567" spans="2:7" ht="18" customHeight="1">
      <c r="B567" s="2050" t="s">
        <v>1726</v>
      </c>
      <c r="C567" s="2049">
        <v>0.98420471458063286</v>
      </c>
      <c r="D567" s="2049">
        <v>0.40528715516050295</v>
      </c>
      <c r="E567" s="2049">
        <v>0.68873113628884397</v>
      </c>
      <c r="F567" s="1775"/>
      <c r="G567" s="2016"/>
    </row>
    <row r="568" spans="2:7">
      <c r="B568" s="2050" t="s">
        <v>1725</v>
      </c>
      <c r="C568" s="2049">
        <v>1.9445675183380102</v>
      </c>
      <c r="D568" s="2049">
        <v>0.5838717396506341</v>
      </c>
      <c r="E568" s="2049">
        <v>1.2546107551931664</v>
      </c>
      <c r="F568" s="1775"/>
    </row>
    <row r="569" spans="2:7" ht="15" customHeight="1">
      <c r="B569" s="2050" t="s">
        <v>1694</v>
      </c>
      <c r="C569" s="2049">
        <v>5.5227719776062942</v>
      </c>
      <c r="D569" s="2049">
        <v>2.8365987202322054</v>
      </c>
      <c r="E569" s="2049">
        <v>4.0878175987595595</v>
      </c>
      <c r="F569" s="1775"/>
    </row>
    <row r="570" spans="2:7" ht="15">
      <c r="B570" s="2051" t="s">
        <v>1517</v>
      </c>
      <c r="C570" s="2014">
        <v>1.9013978656245303</v>
      </c>
      <c r="D570" s="2014">
        <v>1.0013351134846462</v>
      </c>
      <c r="E570" s="2014">
        <v>1.4484097357025534</v>
      </c>
      <c r="F570" s="1775"/>
    </row>
    <row r="571" spans="2:7">
      <c r="B571" s="2050" t="s">
        <v>1726</v>
      </c>
      <c r="C571" s="2049">
        <v>0.96767757382282515</v>
      </c>
      <c r="D571" s="2049">
        <v>0.28322880841594172</v>
      </c>
      <c r="E571" s="2049">
        <v>0.62782521346057252</v>
      </c>
      <c r="F571" s="1775"/>
    </row>
    <row r="572" spans="2:7">
      <c r="B572" s="2050" t="s">
        <v>1725</v>
      </c>
      <c r="C572" s="2049">
        <v>0.97338718028373206</v>
      </c>
      <c r="D572" s="2049">
        <v>0.390625</v>
      </c>
      <c r="E572" s="2049">
        <v>0.6809388702605107</v>
      </c>
      <c r="F572" s="1775"/>
    </row>
    <row r="573" spans="2:7">
      <c r="B573" s="2050" t="s">
        <v>1694</v>
      </c>
      <c r="C573" s="2049">
        <v>4.5447987303419417</v>
      </c>
      <c r="D573" s="2049">
        <v>2.7755102040816326</v>
      </c>
      <c r="E573" s="2049">
        <v>3.6341992857643022</v>
      </c>
      <c r="F573" s="1775"/>
    </row>
    <row r="574" spans="2:7" ht="15">
      <c r="B574" s="2051" t="s">
        <v>1516</v>
      </c>
      <c r="C574" s="2014">
        <v>3.0296387232549984</v>
      </c>
      <c r="D574" s="2014">
        <v>1.1976985400602764</v>
      </c>
      <c r="E574" s="2014">
        <v>2.0617490745910625</v>
      </c>
      <c r="F574" s="1775"/>
    </row>
    <row r="575" spans="2:7">
      <c r="B575" s="2050" t="s">
        <v>1726</v>
      </c>
      <c r="C575" s="2049">
        <v>0.94297260889088463</v>
      </c>
      <c r="D575" s="2049">
        <v>0.3906651588362291</v>
      </c>
      <c r="E575" s="2049">
        <v>0.65468204990609069</v>
      </c>
      <c r="F575" s="1775"/>
    </row>
    <row r="576" spans="2:7">
      <c r="B576" s="2050" t="s">
        <v>1725</v>
      </c>
      <c r="C576" s="2049">
        <v>2.782529364807846</v>
      </c>
      <c r="D576" s="2049">
        <v>0.82866982350408946</v>
      </c>
      <c r="E576" s="2049">
        <v>1.777310226454792</v>
      </c>
      <c r="F576" s="1775"/>
    </row>
    <row r="577" spans="2:8" ht="15" customHeight="1">
      <c r="B577" s="2050" t="s">
        <v>1694</v>
      </c>
      <c r="C577" s="2049">
        <v>7.0746443188462296</v>
      </c>
      <c r="D577" s="2049">
        <v>2.9249617151607965</v>
      </c>
      <c r="E577" s="2049">
        <v>4.750878998370637</v>
      </c>
      <c r="F577" s="1775"/>
    </row>
    <row r="578" spans="2:8" ht="15">
      <c r="B578" s="2051" t="s">
        <v>207</v>
      </c>
      <c r="C578" s="2014">
        <v>2.6923076923076925</v>
      </c>
      <c r="D578" s="2014">
        <v>1.2181195279786829</v>
      </c>
      <c r="E578" s="2014">
        <v>1.9325093192073768</v>
      </c>
      <c r="F578" s="1775"/>
    </row>
    <row r="579" spans="2:8">
      <c r="B579" s="2050" t="s">
        <v>1726</v>
      </c>
      <c r="C579" s="2049">
        <v>1.265155508697944</v>
      </c>
      <c r="D579" s="2049">
        <v>1.0476190476190477</v>
      </c>
      <c r="E579" s="2049">
        <v>1.1508631473605204</v>
      </c>
      <c r="F579" s="1775"/>
    </row>
    <row r="580" spans="2:8" ht="13.5" customHeight="1">
      <c r="B580" s="2050" t="s">
        <v>1725</v>
      </c>
      <c r="C580" s="2049">
        <v>3.0206677265500796</v>
      </c>
      <c r="D580" s="2049">
        <v>0.37333333333333335</v>
      </c>
      <c r="E580" s="2049">
        <v>1.701222753854333</v>
      </c>
      <c r="F580" s="1775"/>
      <c r="G580" s="1775"/>
    </row>
    <row r="581" spans="2:8" ht="12.75" customHeight="1">
      <c r="B581" s="2050" t="s">
        <v>1694</v>
      </c>
      <c r="C581" s="2049">
        <v>4.4982698961937722</v>
      </c>
      <c r="D581" s="2049">
        <v>2.7365129007036746</v>
      </c>
      <c r="E581" s="2049">
        <v>3.5728952772073921</v>
      </c>
      <c r="F581" s="1775"/>
      <c r="G581" s="1775"/>
    </row>
    <row r="582" spans="2:8" ht="15">
      <c r="B582" s="1850" t="s">
        <v>1505</v>
      </c>
      <c r="C582" s="2053"/>
      <c r="D582" s="2053"/>
      <c r="E582" s="2053"/>
      <c r="F582" s="1775"/>
      <c r="G582" s="1775"/>
    </row>
    <row r="583" spans="2:8" ht="15">
      <c r="B583" s="2051" t="s">
        <v>8</v>
      </c>
      <c r="C583" s="2014">
        <v>2.5195855446044981</v>
      </c>
      <c r="D583" s="2014">
        <v>1.0494649336333992</v>
      </c>
      <c r="E583" s="2014">
        <v>1.7493623369748306</v>
      </c>
      <c r="F583" s="1775"/>
      <c r="G583" s="1775"/>
      <c r="H583" s="1881"/>
    </row>
    <row r="584" spans="2:8">
      <c r="B584" s="2050" t="s">
        <v>1726</v>
      </c>
      <c r="C584" s="2049">
        <v>0.94008448860593807</v>
      </c>
      <c r="D584" s="2049">
        <v>0.33525171816505561</v>
      </c>
      <c r="E584" s="2049">
        <v>0.62816966343937297</v>
      </c>
      <c r="F584" s="1775"/>
      <c r="G584" s="1775"/>
    </row>
    <row r="585" spans="2:8">
      <c r="B585" s="2050" t="s">
        <v>1725</v>
      </c>
      <c r="C585" s="2049">
        <v>2.0234722784297854</v>
      </c>
      <c r="D585" s="2049">
        <v>0.56748565164119436</v>
      </c>
      <c r="E585" s="2049">
        <v>1.2791349355487422</v>
      </c>
      <c r="F585" s="1775"/>
      <c r="G585" s="1775"/>
    </row>
    <row r="586" spans="2:8">
      <c r="B586" s="2050" t="s">
        <v>1694</v>
      </c>
      <c r="C586" s="2049">
        <v>6.7909789593045238</v>
      </c>
      <c r="D586" s="2049">
        <v>3.0467363439163875</v>
      </c>
      <c r="E586" s="2049">
        <v>4.6905249184136295</v>
      </c>
      <c r="F586" s="1775"/>
      <c r="G586" s="1775"/>
    </row>
    <row r="587" spans="2:8" ht="15">
      <c r="B587" s="2051" t="s">
        <v>1517</v>
      </c>
      <c r="C587" s="2014">
        <v>1.9447961509242846</v>
      </c>
      <c r="D587" s="2014">
        <v>0.98731971735553192</v>
      </c>
      <c r="E587" s="2014">
        <v>1.4551934070829311</v>
      </c>
      <c r="F587" s="1775"/>
      <c r="G587" s="1775"/>
    </row>
    <row r="588" spans="2:8">
      <c r="B588" s="2050" t="s">
        <v>1726</v>
      </c>
      <c r="C588" s="2049">
        <v>0.97888901993159572</v>
      </c>
      <c r="D588" s="2049">
        <v>0.25641025641025639</v>
      </c>
      <c r="E588" s="2049">
        <v>0.61551087402544113</v>
      </c>
      <c r="F588" s="1775"/>
      <c r="G588" s="1775"/>
    </row>
    <row r="589" spans="2:8">
      <c r="B589" s="2050" t="s">
        <v>1725</v>
      </c>
      <c r="C589" s="2049">
        <v>0.99916736053288924</v>
      </c>
      <c r="D589" s="2049">
        <v>0.31395031395031398</v>
      </c>
      <c r="E589" s="2049">
        <v>0.65372969997247454</v>
      </c>
      <c r="F589" s="1775"/>
      <c r="G589" s="1775"/>
    </row>
    <row r="590" spans="2:8">
      <c r="B590" s="2050" t="s">
        <v>1694</v>
      </c>
      <c r="C590" s="2049">
        <v>5.6403940886699502</v>
      </c>
      <c r="D590" s="2049">
        <v>3.3431455004205213</v>
      </c>
      <c r="E590" s="2049">
        <v>4.4010889292196005</v>
      </c>
      <c r="F590" s="1775"/>
      <c r="G590" s="1775"/>
    </row>
    <row r="591" spans="2:8" ht="15">
      <c r="B591" s="2051" t="s">
        <v>1516</v>
      </c>
      <c r="C591" s="2014">
        <v>3.1624735480837058</v>
      </c>
      <c r="D591" s="2014">
        <v>1.1150915787880318</v>
      </c>
      <c r="E591" s="2014">
        <v>2.0607640303005619</v>
      </c>
      <c r="F591" s="1775"/>
      <c r="G591" s="1775"/>
    </row>
    <row r="592" spans="2:8">
      <c r="B592" s="2050" t="s">
        <v>1726</v>
      </c>
      <c r="C592" s="2049">
        <v>0.92217409529132321</v>
      </c>
      <c r="D592" s="2049">
        <v>0.32626427406199021</v>
      </c>
      <c r="E592" s="2049">
        <v>0.60822424963638766</v>
      </c>
      <c r="F592" s="1775"/>
      <c r="G592" s="1775"/>
      <c r="H592" s="1821"/>
    </row>
    <row r="593" spans="2:8">
      <c r="B593" s="2050" t="s">
        <v>1725</v>
      </c>
      <c r="C593" s="2049">
        <v>2.9492246883551232</v>
      </c>
      <c r="D593" s="2049">
        <v>0.84970051539211588</v>
      </c>
      <c r="E593" s="2049">
        <v>1.8536018027186161</v>
      </c>
      <c r="F593" s="1775"/>
      <c r="G593" s="1775"/>
      <c r="H593" s="1821"/>
    </row>
    <row r="594" spans="2:8">
      <c r="B594" s="2050" t="s">
        <v>1694</v>
      </c>
      <c r="C594" s="2049">
        <v>8.4833689350015256</v>
      </c>
      <c r="D594" s="2049">
        <v>2.8687647184757012</v>
      </c>
      <c r="E594" s="2049">
        <v>5.1836940110719674</v>
      </c>
      <c r="F594" s="1775"/>
      <c r="G594" s="1775"/>
      <c r="H594" s="1847"/>
    </row>
    <row r="595" spans="2:8" ht="15">
      <c r="B595" s="2051" t="s">
        <v>207</v>
      </c>
      <c r="C595" s="2014">
        <v>2.6661926768574475</v>
      </c>
      <c r="D595" s="2014">
        <v>1.0440456769983686</v>
      </c>
      <c r="E595" s="2014">
        <v>1.8203470568220483</v>
      </c>
      <c r="F595" s="1775"/>
      <c r="G595" s="1775"/>
      <c r="H595" s="1847"/>
    </row>
    <row r="596" spans="2:8">
      <c r="B596" s="2050" t="s">
        <v>1726</v>
      </c>
      <c r="C596" s="2049">
        <v>0.76857386848847142</v>
      </c>
      <c r="D596" s="2049">
        <v>0.89020771513353114</v>
      </c>
      <c r="E596" s="2049">
        <v>0.83366415244144498</v>
      </c>
      <c r="F596" s="1775"/>
      <c r="G596" s="1775"/>
    </row>
    <row r="597" spans="2:8">
      <c r="B597" s="2050" t="s">
        <v>1725</v>
      </c>
      <c r="C597" s="2049">
        <v>3.262955854126679</v>
      </c>
      <c r="D597" s="2049">
        <v>0.39920159680638717</v>
      </c>
      <c r="E597" s="2049">
        <v>1.8590998043052838</v>
      </c>
      <c r="F597" s="1775"/>
      <c r="G597" s="1775"/>
    </row>
    <row r="598" spans="2:8">
      <c r="B598" s="2050" t="s">
        <v>1694</v>
      </c>
      <c r="C598" s="2049">
        <v>5.3333333333333339</v>
      </c>
      <c r="D598" s="2049">
        <v>2.2377622377622379</v>
      </c>
      <c r="E598" s="2049">
        <v>3.6501901140684412</v>
      </c>
      <c r="F598" s="1775"/>
      <c r="G598" s="1775"/>
    </row>
    <row r="599" spans="2:8" ht="15">
      <c r="B599" s="1850" t="s">
        <v>1504</v>
      </c>
      <c r="C599" s="2052"/>
      <c r="D599" s="2052"/>
      <c r="E599" s="2052"/>
      <c r="F599" s="1775"/>
      <c r="G599" s="1775"/>
      <c r="H599" s="1881"/>
    </row>
    <row r="600" spans="2:8" ht="15">
      <c r="B600" s="2051" t="s">
        <v>8</v>
      </c>
      <c r="C600" s="2014">
        <v>2.2515212981744424</v>
      </c>
      <c r="D600" s="2014">
        <v>1.2868293368961397</v>
      </c>
      <c r="E600" s="2014">
        <v>1.7786356899107236</v>
      </c>
      <c r="F600" s="1775"/>
      <c r="G600" s="1775"/>
    </row>
    <row r="601" spans="2:8">
      <c r="B601" s="2050" t="s">
        <v>1726</v>
      </c>
      <c r="C601" s="2049">
        <v>1.1685728493286922</v>
      </c>
      <c r="D601" s="2049">
        <v>0.7337526205450734</v>
      </c>
      <c r="E601" s="2049">
        <v>0.9568767542740495</v>
      </c>
      <c r="F601" s="1775"/>
      <c r="G601" s="1775"/>
    </row>
    <row r="602" spans="2:8">
      <c r="B602" s="2050" t="s">
        <v>1725</v>
      </c>
      <c r="C602" s="2049">
        <v>1.7313650446509934</v>
      </c>
      <c r="D602" s="2049">
        <v>0.63103192279138831</v>
      </c>
      <c r="E602" s="2049">
        <v>1.1862068965517241</v>
      </c>
      <c r="F602" s="1775"/>
      <c r="G602" s="1775"/>
    </row>
    <row r="603" spans="2:8">
      <c r="B603" s="2050" t="s">
        <v>1694</v>
      </c>
      <c r="C603" s="2049">
        <v>3.6167392539291798</v>
      </c>
      <c r="D603" s="2049">
        <v>2.4117998804066176</v>
      </c>
      <c r="E603" s="2049">
        <v>3.0297145076713923</v>
      </c>
      <c r="F603" s="1775"/>
      <c r="G603" s="1775"/>
    </row>
    <row r="604" spans="2:8" ht="15">
      <c r="B604" s="2051" t="s">
        <v>1517</v>
      </c>
      <c r="C604" s="2014">
        <v>1.7766127857870979</v>
      </c>
      <c r="D604" s="2014">
        <v>1.0472865756902572</v>
      </c>
      <c r="E604" s="2014">
        <v>1.42759510972739</v>
      </c>
      <c r="F604" s="1775"/>
      <c r="G604" s="1775"/>
    </row>
    <row r="605" spans="2:8">
      <c r="B605" s="2050" t="s">
        <v>1726</v>
      </c>
      <c r="C605" s="2049">
        <v>0.90614886731391586</v>
      </c>
      <c r="D605" s="2049">
        <v>0.45941807044410415</v>
      </c>
      <c r="E605" s="2049">
        <v>0.70150824272185197</v>
      </c>
      <c r="F605" s="1775"/>
      <c r="G605" s="1775"/>
    </row>
    <row r="606" spans="2:8">
      <c r="B606" s="2050" t="s">
        <v>1725</v>
      </c>
      <c r="C606" s="2049">
        <v>0.89759281925744594</v>
      </c>
      <c r="D606" s="2049">
        <v>0.62447960033305572</v>
      </c>
      <c r="E606" s="2049">
        <v>0.76241500103029058</v>
      </c>
      <c r="F606" s="1775"/>
      <c r="G606" s="1775"/>
    </row>
    <row r="607" spans="2:8">
      <c r="B607" s="2050" t="s">
        <v>1694</v>
      </c>
      <c r="C607" s="2049">
        <v>2.9954719609892022</v>
      </c>
      <c r="D607" s="2049">
        <v>1.7347725520431765</v>
      </c>
      <c r="E607" s="2049">
        <v>2.3970722781335772</v>
      </c>
      <c r="F607" s="1775"/>
      <c r="G607" s="1775"/>
    </row>
    <row r="608" spans="2:8" ht="15">
      <c r="B608" s="2051" t="s">
        <v>1516</v>
      </c>
      <c r="C608" s="2014">
        <v>2.639751552795031</v>
      </c>
      <c r="D608" s="2014">
        <v>1.4834205933682374</v>
      </c>
      <c r="E608" s="2014">
        <v>2.0648967551622417</v>
      </c>
      <c r="F608" s="1775"/>
      <c r="G608" s="1775"/>
    </row>
    <row r="609" spans="2:7">
      <c r="B609" s="2050" t="s">
        <v>1726</v>
      </c>
      <c r="C609" s="2049">
        <v>1.0279840091376355</v>
      </c>
      <c r="D609" s="2049">
        <v>0.68259385665529015</v>
      </c>
      <c r="E609" s="2049">
        <v>0.85494442861214026</v>
      </c>
      <c r="F609" s="1775"/>
      <c r="G609" s="1775"/>
    </row>
    <row r="610" spans="2:7">
      <c r="B610" s="2050" t="s">
        <v>1725</v>
      </c>
      <c r="C610" s="2049">
        <v>2.2820629849383844</v>
      </c>
      <c r="D610" s="2049">
        <v>0.75721722669190727</v>
      </c>
      <c r="E610" s="2049">
        <v>1.533457249070632</v>
      </c>
      <c r="F610" s="1775"/>
      <c r="G610" s="1775"/>
    </row>
    <row r="611" spans="2:7">
      <c r="B611" s="2050" t="s">
        <v>1694</v>
      </c>
      <c r="C611" s="2049">
        <v>4.5846817691477888</v>
      </c>
      <c r="D611" s="2049">
        <v>3.066164604626143</v>
      </c>
      <c r="E611" s="2049">
        <v>3.8244007541071912</v>
      </c>
      <c r="F611" s="1775"/>
      <c r="G611" s="1775"/>
    </row>
    <row r="612" spans="2:7" ht="15">
      <c r="B612" s="2051" t="s">
        <v>207</v>
      </c>
      <c r="C612" s="2014">
        <v>2.7268453220498352</v>
      </c>
      <c r="D612" s="2014">
        <v>1.4618547281863865</v>
      </c>
      <c r="E612" s="2014">
        <v>2.0852641334569046</v>
      </c>
      <c r="F612" s="1775"/>
      <c r="G612" s="1775"/>
    </row>
    <row r="613" spans="2:7">
      <c r="B613" s="2050" t="s">
        <v>1726</v>
      </c>
      <c r="C613" s="2049">
        <v>2.06611570247934</v>
      </c>
      <c r="D613" s="2049">
        <v>1.3297872340425532</v>
      </c>
      <c r="E613" s="2049">
        <v>1.6914749661705006</v>
      </c>
      <c r="F613" s="1775"/>
      <c r="G613" s="1775"/>
    </row>
    <row r="614" spans="2:7">
      <c r="B614" s="2050" t="s">
        <v>1725</v>
      </c>
      <c r="C614" s="2049">
        <v>2.72189349112426</v>
      </c>
      <c r="D614" s="2049">
        <v>0.3436426116838488</v>
      </c>
      <c r="E614" s="2049">
        <v>1.5133876600698486</v>
      </c>
      <c r="F614" s="1775"/>
      <c r="G614" s="1775"/>
    </row>
    <row r="615" spans="2:7">
      <c r="B615" s="2050" t="s">
        <v>1694</v>
      </c>
      <c r="C615" s="2049">
        <v>3.5971223021582732</v>
      </c>
      <c r="D615" s="2049">
        <v>3.3687943262411348</v>
      </c>
      <c r="E615" s="2049">
        <v>3.4821428571428572</v>
      </c>
      <c r="F615" s="1775"/>
      <c r="G615" s="1775"/>
    </row>
    <row r="616" spans="2:7">
      <c r="B616" s="1768" t="s">
        <v>1503</v>
      </c>
      <c r="G616" s="1775"/>
    </row>
    <row r="617" spans="2:7">
      <c r="B617" s="1768"/>
      <c r="G617" s="1775"/>
    </row>
    <row r="618" spans="2:7" ht="15">
      <c r="B618" s="2463" t="s">
        <v>1742</v>
      </c>
      <c r="C618" s="2463"/>
      <c r="D618" s="2463"/>
      <c r="E618" s="2463"/>
      <c r="G618" s="1775"/>
    </row>
    <row r="619" spans="2:7" ht="59.25" customHeight="1">
      <c r="B619" s="2482" t="s">
        <v>1741</v>
      </c>
      <c r="C619" s="2482"/>
      <c r="D619" s="2482"/>
      <c r="E619" s="2482"/>
      <c r="F619" s="2482"/>
      <c r="G619" s="1775"/>
    </row>
    <row r="620" spans="2:7" ht="16.5" customHeight="1">
      <c r="B620" s="1858"/>
      <c r="C620" s="2048"/>
      <c r="D620" s="2048"/>
      <c r="E620" s="2048"/>
      <c r="F620" s="2048"/>
      <c r="G620" s="1775"/>
    </row>
    <row r="621" spans="2:7">
      <c r="G621" s="1775"/>
    </row>
    <row r="622" spans="2:7" ht="15">
      <c r="B622" s="1794" t="s">
        <v>1740</v>
      </c>
      <c r="C622" s="2047"/>
      <c r="D622" s="2047"/>
      <c r="E622"/>
      <c r="F622"/>
      <c r="G622" s="1775"/>
    </row>
    <row r="623" spans="2:7" ht="15">
      <c r="B623" s="2046" t="s">
        <v>1739</v>
      </c>
      <c r="C623" s="2018" t="s">
        <v>1722</v>
      </c>
      <c r="D623" s="2018" t="s">
        <v>1721</v>
      </c>
      <c r="E623"/>
      <c r="F623"/>
      <c r="G623" s="1775"/>
    </row>
    <row r="624" spans="2:7" ht="15">
      <c r="B624" s="2044" t="s">
        <v>8</v>
      </c>
      <c r="C624" s="2043">
        <v>37</v>
      </c>
      <c r="D624" s="2043">
        <v>114</v>
      </c>
      <c r="E624"/>
      <c r="F624"/>
      <c r="G624" s="1775"/>
    </row>
    <row r="625" spans="2:7" ht="15">
      <c r="B625" s="1899" t="s">
        <v>1738</v>
      </c>
      <c r="C625" s="2040">
        <v>11</v>
      </c>
      <c r="D625" s="2040">
        <v>11</v>
      </c>
      <c r="E625"/>
      <c r="F625"/>
      <c r="G625" s="1775"/>
    </row>
    <row r="626" spans="2:7" ht="15">
      <c r="B626" s="1899" t="s">
        <v>1737</v>
      </c>
      <c r="C626" s="2040">
        <v>26</v>
      </c>
      <c r="D626" s="2040">
        <v>26</v>
      </c>
      <c r="E626"/>
      <c r="F626"/>
      <c r="G626" s="1775"/>
    </row>
    <row r="627" spans="2:7" ht="15">
      <c r="B627" s="1899" t="s">
        <v>1736</v>
      </c>
      <c r="C627" s="2040" t="s">
        <v>541</v>
      </c>
      <c r="D627" s="2040">
        <v>77</v>
      </c>
      <c r="E627"/>
      <c r="F627"/>
      <c r="G627" s="1775"/>
    </row>
    <row r="628" spans="2:7" ht="15">
      <c r="B628" s="2039" t="s">
        <v>1730</v>
      </c>
      <c r="C628" s="2047"/>
      <c r="D628" s="2047"/>
      <c r="E628"/>
      <c r="F628"/>
      <c r="G628" s="1775"/>
    </row>
    <row r="629" spans="2:7" ht="15">
      <c r="B629"/>
      <c r="C629"/>
      <c r="D629"/>
      <c r="E629"/>
      <c r="F629"/>
      <c r="G629" s="1775"/>
    </row>
    <row r="630" spans="2:7" ht="15">
      <c r="B630" s="1794" t="s">
        <v>1735</v>
      </c>
      <c r="C630" s="1794"/>
      <c r="D630" s="1794"/>
      <c r="E630"/>
      <c r="F630"/>
      <c r="G630" s="1775"/>
    </row>
    <row r="631" spans="2:7" ht="15">
      <c r="B631" s="2046" t="s">
        <v>1734</v>
      </c>
      <c r="C631" s="2045" t="s">
        <v>1722</v>
      </c>
      <c r="D631" s="2045" t="s">
        <v>1733</v>
      </c>
      <c r="E631"/>
      <c r="F631"/>
      <c r="G631" s="1775"/>
    </row>
    <row r="632" spans="2:7" ht="15">
      <c r="B632" s="2044" t="s">
        <v>1704</v>
      </c>
      <c r="C632" s="2043">
        <v>37</v>
      </c>
      <c r="D632" s="2043">
        <v>114</v>
      </c>
      <c r="E632"/>
      <c r="F632"/>
      <c r="G632" s="1775"/>
    </row>
    <row r="633" spans="2:7" ht="15">
      <c r="B633" s="1899" t="s">
        <v>1732</v>
      </c>
      <c r="C633" s="2040">
        <v>14</v>
      </c>
      <c r="D633" s="2040">
        <v>56</v>
      </c>
      <c r="E633"/>
      <c r="F633"/>
      <c r="G633" s="1775"/>
    </row>
    <row r="634" spans="2:7" ht="15">
      <c r="B634" s="1899" t="s">
        <v>1731</v>
      </c>
      <c r="C634" s="2040">
        <v>23</v>
      </c>
      <c r="D634" s="2040">
        <v>58</v>
      </c>
      <c r="E634"/>
      <c r="F634"/>
      <c r="G634" s="1775"/>
    </row>
    <row r="635" spans="2:7" ht="15">
      <c r="B635" s="2042" t="s">
        <v>1517</v>
      </c>
      <c r="C635" s="2041">
        <v>14</v>
      </c>
      <c r="D635" s="2041">
        <v>30</v>
      </c>
      <c r="E635"/>
      <c r="F635"/>
      <c r="G635" s="1775"/>
    </row>
    <row r="636" spans="2:7" ht="15">
      <c r="B636" s="1899" t="s">
        <v>1732</v>
      </c>
      <c r="C636" s="2040">
        <v>6</v>
      </c>
      <c r="D636" s="2040">
        <v>16</v>
      </c>
      <c r="E636"/>
      <c r="F636"/>
      <c r="G636" s="1775"/>
    </row>
    <row r="637" spans="2:7" ht="15">
      <c r="B637" s="1899" t="s">
        <v>1731</v>
      </c>
      <c r="C637" s="2040">
        <v>8</v>
      </c>
      <c r="D637" s="2040">
        <v>14</v>
      </c>
      <c r="E637"/>
      <c r="F637"/>
      <c r="G637" s="1775"/>
    </row>
    <row r="638" spans="2:7" ht="15">
      <c r="B638" s="2042" t="s">
        <v>1516</v>
      </c>
      <c r="C638" s="2041">
        <v>13</v>
      </c>
      <c r="D638" s="2041">
        <v>58</v>
      </c>
      <c r="E638"/>
      <c r="F638"/>
      <c r="G638" s="1775"/>
    </row>
    <row r="639" spans="2:7" ht="15">
      <c r="B639" s="1899" t="s">
        <v>1732</v>
      </c>
      <c r="C639" s="2040">
        <v>4</v>
      </c>
      <c r="D639" s="2040">
        <v>28</v>
      </c>
      <c r="E639"/>
      <c r="F639"/>
      <c r="G639" s="1775"/>
    </row>
    <row r="640" spans="2:7" ht="15">
      <c r="B640" s="1899" t="s">
        <v>1731</v>
      </c>
      <c r="C640" s="2040">
        <v>9</v>
      </c>
      <c r="D640" s="2040">
        <v>30</v>
      </c>
      <c r="E640"/>
      <c r="F640"/>
      <c r="G640" s="1775"/>
    </row>
    <row r="641" spans="2:7" ht="15">
      <c r="B641" s="2042" t="s">
        <v>207</v>
      </c>
      <c r="C641" s="2041">
        <v>10</v>
      </c>
      <c r="D641" s="2041">
        <v>26</v>
      </c>
      <c r="E641"/>
      <c r="F641"/>
      <c r="G641" s="1775"/>
    </row>
    <row r="642" spans="2:7" ht="15">
      <c r="B642" s="1899" t="s">
        <v>1732</v>
      </c>
      <c r="C642" s="2040">
        <v>4</v>
      </c>
      <c r="D642" s="2040">
        <v>12</v>
      </c>
      <c r="E642"/>
      <c r="F642"/>
      <c r="G642" s="1775"/>
    </row>
    <row r="643" spans="2:7" ht="15">
      <c r="B643" s="1899" t="s">
        <v>1731</v>
      </c>
      <c r="C643" s="2040">
        <v>6</v>
      </c>
      <c r="D643" s="2040">
        <v>14</v>
      </c>
      <c r="E643"/>
      <c r="F643"/>
      <c r="G643" s="1775"/>
    </row>
    <row r="644" spans="2:7" ht="15">
      <c r="B644" s="2039" t="s">
        <v>1730</v>
      </c>
      <c r="C644" s="2037"/>
      <c r="D644" s="2037"/>
      <c r="E644"/>
      <c r="F644"/>
      <c r="G644" s="1775"/>
    </row>
    <row r="645" spans="2:7" ht="15">
      <c r="B645" s="2038" t="s">
        <v>1729</v>
      </c>
      <c r="C645" s="2037"/>
      <c r="D645" s="2037"/>
      <c r="E645"/>
      <c r="F645"/>
      <c r="G645" s="1775"/>
    </row>
    <row r="646" spans="2:7" ht="15">
      <c r="C646"/>
      <c r="D646"/>
      <c r="E646"/>
      <c r="F646"/>
      <c r="G646" s="1775"/>
    </row>
    <row r="647" spans="2:7" ht="30" customHeight="1">
      <c r="B647" s="2463" t="s">
        <v>1728</v>
      </c>
      <c r="C647" s="2463"/>
      <c r="D647" s="2463"/>
      <c r="E647" s="2463"/>
      <c r="F647" s="2463"/>
      <c r="G647" s="1775"/>
    </row>
    <row r="648" spans="2:7">
      <c r="B648" s="2032" t="s">
        <v>1727</v>
      </c>
      <c r="C648" s="2036" t="s">
        <v>1726</v>
      </c>
      <c r="D648" s="2036" t="s">
        <v>1725</v>
      </c>
      <c r="E648" s="2036" t="s">
        <v>1694</v>
      </c>
      <c r="F648" s="2036" t="s">
        <v>8</v>
      </c>
      <c r="G648" s="1775"/>
    </row>
    <row r="649" spans="2:7">
      <c r="B649" s="1979" t="s">
        <v>1087</v>
      </c>
      <c r="C649" s="2035"/>
      <c r="D649" s="2035"/>
      <c r="E649" s="2035"/>
      <c r="F649" s="2035"/>
      <c r="G649" s="1775"/>
    </row>
    <row r="650" spans="2:7">
      <c r="B650" s="2030" t="s">
        <v>89</v>
      </c>
      <c r="C650" s="2029">
        <f>SUM(C651:C652)</f>
        <v>1521</v>
      </c>
      <c r="D650" s="2029">
        <f>SUM(D651:D652)</f>
        <v>3231</v>
      </c>
      <c r="E650" s="2029">
        <f>SUM(E651:E652)</f>
        <v>10490</v>
      </c>
      <c r="F650" s="2029">
        <f>SUM(F651:F652)</f>
        <v>15242</v>
      </c>
      <c r="G650" s="1775"/>
    </row>
    <row r="651" spans="2:7">
      <c r="B651" s="2028" t="s">
        <v>1499</v>
      </c>
      <c r="C651" s="2027">
        <f t="shared" ref="C651:F652" si="14">SUM(C654+C657)</f>
        <v>251</v>
      </c>
      <c r="D651" s="2027">
        <f t="shared" si="14"/>
        <v>1931</v>
      </c>
      <c r="E651" s="2027">
        <f t="shared" si="14"/>
        <v>7005</v>
      </c>
      <c r="F651" s="2027">
        <f t="shared" si="14"/>
        <v>9187</v>
      </c>
      <c r="G651" s="1775"/>
    </row>
    <row r="652" spans="2:7">
      <c r="B652" s="2028" t="s">
        <v>1498</v>
      </c>
      <c r="C652" s="2027">
        <f t="shared" si="14"/>
        <v>1270</v>
      </c>
      <c r="D652" s="2027">
        <f t="shared" si="14"/>
        <v>1300</v>
      </c>
      <c r="E652" s="2027">
        <f t="shared" si="14"/>
        <v>3485</v>
      </c>
      <c r="F652" s="2027">
        <f t="shared" si="14"/>
        <v>6055</v>
      </c>
      <c r="G652" s="1775"/>
    </row>
    <row r="653" spans="2:7">
      <c r="B653" s="2030" t="s">
        <v>1505</v>
      </c>
      <c r="C653" s="2029">
        <f>SUM(C654:C655)</f>
        <v>697</v>
      </c>
      <c r="D653" s="2029">
        <f>SUM(D654:D655)</f>
        <v>2095</v>
      </c>
      <c r="E653" s="2029">
        <f>SUM(E654:E655)</f>
        <v>7725</v>
      </c>
      <c r="F653" s="2029">
        <f>SUM(F654:F655)</f>
        <v>10517</v>
      </c>
      <c r="G653" s="1775"/>
    </row>
    <row r="654" spans="2:7">
      <c r="B654" s="2028" t="s">
        <v>1499</v>
      </c>
      <c r="C654" s="2027">
        <f t="shared" ref="C654:F655" si="15">SUM(C664+C674+C684)</f>
        <v>89</v>
      </c>
      <c r="D654" s="2027">
        <f t="shared" si="15"/>
        <v>1282</v>
      </c>
      <c r="E654" s="2027">
        <f t="shared" si="15"/>
        <v>5353</v>
      </c>
      <c r="F654" s="2027">
        <f t="shared" si="15"/>
        <v>6724</v>
      </c>
      <c r="G654" s="1775"/>
    </row>
    <row r="655" spans="2:7">
      <c r="B655" s="2028" t="s">
        <v>1498</v>
      </c>
      <c r="C655" s="2027">
        <f t="shared" si="15"/>
        <v>608</v>
      </c>
      <c r="D655" s="2027">
        <f t="shared" si="15"/>
        <v>813</v>
      </c>
      <c r="E655" s="2027">
        <f t="shared" si="15"/>
        <v>2372</v>
      </c>
      <c r="F655" s="2027">
        <f t="shared" si="15"/>
        <v>3793</v>
      </c>
      <c r="G655" s="1775"/>
    </row>
    <row r="656" spans="2:7">
      <c r="B656" s="2030" t="s">
        <v>1504</v>
      </c>
      <c r="C656" s="2029">
        <f>SUM(C657:C658)</f>
        <v>824</v>
      </c>
      <c r="D656" s="2029">
        <f>SUM(D657:D658)</f>
        <v>1136</v>
      </c>
      <c r="E656" s="2029">
        <f>SUM(E657:E658)</f>
        <v>2765</v>
      </c>
      <c r="F656" s="2029">
        <f>SUM(F657:F658)</f>
        <v>4725</v>
      </c>
      <c r="G656" s="1775"/>
    </row>
    <row r="657" spans="2:7">
      <c r="B657" s="2028" t="s">
        <v>1499</v>
      </c>
      <c r="C657" s="2027">
        <f t="shared" ref="C657:F658" si="16">SUM(C667+C677+C687)</f>
        <v>162</v>
      </c>
      <c r="D657" s="2027">
        <f t="shared" si="16"/>
        <v>649</v>
      </c>
      <c r="E657" s="2027">
        <f t="shared" si="16"/>
        <v>1652</v>
      </c>
      <c r="F657" s="2027">
        <f t="shared" si="16"/>
        <v>2463</v>
      </c>
      <c r="G657" s="1775"/>
    </row>
    <row r="658" spans="2:7">
      <c r="B658" s="2028" t="s">
        <v>1498</v>
      </c>
      <c r="C658" s="2027">
        <f t="shared" si="16"/>
        <v>662</v>
      </c>
      <c r="D658" s="2027">
        <f t="shared" si="16"/>
        <v>487</v>
      </c>
      <c r="E658" s="2027">
        <f t="shared" si="16"/>
        <v>1113</v>
      </c>
      <c r="F658" s="2027">
        <f t="shared" si="16"/>
        <v>2262</v>
      </c>
      <c r="G658" s="1775"/>
    </row>
    <row r="659" spans="2:7">
      <c r="B659" s="1979" t="s">
        <v>1517</v>
      </c>
      <c r="C659" s="2034"/>
      <c r="D659" s="2034"/>
      <c r="E659" s="2034"/>
      <c r="F659" s="2034"/>
      <c r="G659" s="1775"/>
    </row>
    <row r="660" spans="2:7">
      <c r="B660" s="2030" t="s">
        <v>8</v>
      </c>
      <c r="C660" s="2029">
        <v>720</v>
      </c>
      <c r="D660" s="2029">
        <v>1354</v>
      </c>
      <c r="E660" s="2029">
        <v>5030</v>
      </c>
      <c r="F660" s="2029">
        <v>7104</v>
      </c>
      <c r="G660" s="1775"/>
    </row>
    <row r="661" spans="2:7">
      <c r="B661" s="2028" t="s">
        <v>1499</v>
      </c>
      <c r="C661" s="2027">
        <f t="shared" ref="C661:F662" si="17">SUM(C664+C667)</f>
        <v>122</v>
      </c>
      <c r="D661" s="2027">
        <f t="shared" si="17"/>
        <v>758</v>
      </c>
      <c r="E661" s="2027">
        <f t="shared" si="17"/>
        <v>3357</v>
      </c>
      <c r="F661" s="2027">
        <f t="shared" si="17"/>
        <v>4237</v>
      </c>
      <c r="G661" s="1775"/>
    </row>
    <row r="662" spans="2:7">
      <c r="B662" s="2028" t="s">
        <v>1498</v>
      </c>
      <c r="C662" s="2027">
        <f t="shared" si="17"/>
        <v>598</v>
      </c>
      <c r="D662" s="2027">
        <f t="shared" si="17"/>
        <v>596</v>
      </c>
      <c r="E662" s="2027">
        <f t="shared" si="17"/>
        <v>1673</v>
      </c>
      <c r="F662" s="2027">
        <f t="shared" si="17"/>
        <v>2867</v>
      </c>
      <c r="G662" s="1775"/>
    </row>
    <row r="663" spans="2:7">
      <c r="B663" s="2030" t="s">
        <v>1505</v>
      </c>
      <c r="C663" s="2029">
        <f>SUM(C664:C665)</f>
        <v>266</v>
      </c>
      <c r="D663" s="2029">
        <f>SUM(D664:D665)</f>
        <v>906</v>
      </c>
      <c r="E663" s="2029">
        <f>SUM(E664:E665)</f>
        <v>4101</v>
      </c>
      <c r="F663" s="2029">
        <f>SUM(F664:F665)</f>
        <v>5273</v>
      </c>
      <c r="G663" s="1775"/>
    </row>
    <row r="664" spans="2:7">
      <c r="B664" s="2028" t="s">
        <v>1499</v>
      </c>
      <c r="C664" s="2027">
        <v>39</v>
      </c>
      <c r="D664" s="2027">
        <v>561</v>
      </c>
      <c r="E664" s="2027">
        <v>2826</v>
      </c>
      <c r="F664" s="2027">
        <v>3426</v>
      </c>
      <c r="G664" s="1775"/>
    </row>
    <row r="665" spans="2:7">
      <c r="B665" s="2028" t="s">
        <v>1498</v>
      </c>
      <c r="C665" s="2027">
        <v>227</v>
      </c>
      <c r="D665" s="2027">
        <v>345</v>
      </c>
      <c r="E665" s="2027">
        <v>1275</v>
      </c>
      <c r="F665" s="2027">
        <v>1847</v>
      </c>
      <c r="G665" s="1775"/>
    </row>
    <row r="666" spans="2:7">
      <c r="B666" s="2030" t="s">
        <v>1504</v>
      </c>
      <c r="C666" s="2029">
        <f>SUM(C667:C668)</f>
        <v>454</v>
      </c>
      <c r="D666" s="2029">
        <f>SUM(D667:D668)</f>
        <v>448</v>
      </c>
      <c r="E666" s="2029">
        <f>SUM(E667:E668)</f>
        <v>929</v>
      </c>
      <c r="F666" s="2029">
        <f>SUM(F667:F668)</f>
        <v>1831</v>
      </c>
      <c r="G666" s="1775"/>
    </row>
    <row r="667" spans="2:7">
      <c r="B667" s="2028" t="s">
        <v>1499</v>
      </c>
      <c r="C667" s="2027">
        <v>83</v>
      </c>
      <c r="D667" s="2027">
        <v>197</v>
      </c>
      <c r="E667" s="2027">
        <v>531</v>
      </c>
      <c r="F667" s="2027">
        <v>811</v>
      </c>
      <c r="G667" s="1775"/>
    </row>
    <row r="668" spans="2:7">
      <c r="B668" s="2028" t="s">
        <v>1498</v>
      </c>
      <c r="C668" s="2027">
        <v>371</v>
      </c>
      <c r="D668" s="2027">
        <v>251</v>
      </c>
      <c r="E668" s="2027">
        <v>398</v>
      </c>
      <c r="F668" s="2027">
        <v>1020</v>
      </c>
      <c r="G668" s="1775"/>
    </row>
    <row r="669" spans="2:7">
      <c r="B669" s="1979" t="s">
        <v>1516</v>
      </c>
      <c r="C669" s="2034"/>
      <c r="D669" s="2034"/>
      <c r="E669" s="2034"/>
      <c r="F669" s="2034"/>
      <c r="G669" s="1775"/>
    </row>
    <row r="670" spans="2:7">
      <c r="B670" s="2030" t="s">
        <v>8</v>
      </c>
      <c r="C670" s="2029">
        <f>SUM(C671:C672)</f>
        <v>638</v>
      </c>
      <c r="D670" s="2029">
        <f>SUM(D671:D672)</f>
        <v>1477</v>
      </c>
      <c r="E670" s="2029">
        <f>SUM(E671:E672)</f>
        <v>4605</v>
      </c>
      <c r="F670" s="2029">
        <f>SUM(F671:F672)</f>
        <v>6720</v>
      </c>
      <c r="G670" s="1775"/>
    </row>
    <row r="671" spans="2:7">
      <c r="B671" s="2028" t="s">
        <v>1499</v>
      </c>
      <c r="C671" s="2027">
        <f t="shared" ref="C671:F672" si="18">SUM(C674+C677)</f>
        <v>88</v>
      </c>
      <c r="D671" s="2027">
        <f t="shared" si="18"/>
        <v>912</v>
      </c>
      <c r="E671" s="2027">
        <f t="shared" si="18"/>
        <v>3079</v>
      </c>
      <c r="F671" s="2027">
        <f t="shared" si="18"/>
        <v>4079</v>
      </c>
      <c r="G671" s="1775"/>
    </row>
    <row r="672" spans="2:7">
      <c r="B672" s="2028" t="s">
        <v>1498</v>
      </c>
      <c r="C672" s="2027">
        <f t="shared" si="18"/>
        <v>550</v>
      </c>
      <c r="D672" s="2027">
        <f t="shared" si="18"/>
        <v>565</v>
      </c>
      <c r="E672" s="2027">
        <f t="shared" si="18"/>
        <v>1526</v>
      </c>
      <c r="F672" s="2027">
        <f t="shared" si="18"/>
        <v>2641</v>
      </c>
      <c r="G672" s="1775"/>
    </row>
    <row r="673" spans="2:7">
      <c r="B673" s="2030" t="s">
        <v>1505</v>
      </c>
      <c r="C673" s="2029">
        <f>SUM(C674:C675)</f>
        <v>313</v>
      </c>
      <c r="D673" s="2029">
        <f>SUM(D674:D675)</f>
        <v>901</v>
      </c>
      <c r="E673" s="2029">
        <f>SUM(E674:E675)</f>
        <v>3033</v>
      </c>
      <c r="F673" s="2029">
        <f>SUM(F674:F675)</f>
        <v>4247</v>
      </c>
      <c r="G673" s="1775"/>
    </row>
    <row r="674" spans="2:7">
      <c r="B674" s="2028" t="s">
        <v>1499</v>
      </c>
      <c r="C674" s="2027">
        <v>25</v>
      </c>
      <c r="D674" s="2027">
        <v>521</v>
      </c>
      <c r="E674" s="2027">
        <v>2133</v>
      </c>
      <c r="F674" s="2027">
        <v>2679</v>
      </c>
      <c r="G674" s="1775"/>
    </row>
    <row r="675" spans="2:7">
      <c r="B675" s="2028" t="s">
        <v>1498</v>
      </c>
      <c r="C675" s="2027">
        <v>288</v>
      </c>
      <c r="D675" s="2027">
        <v>380</v>
      </c>
      <c r="E675" s="2027">
        <v>900</v>
      </c>
      <c r="F675" s="2027">
        <v>1568</v>
      </c>
      <c r="G675" s="1775"/>
    </row>
    <row r="676" spans="2:7">
      <c r="B676" s="2030" t="s">
        <v>1504</v>
      </c>
      <c r="C676" s="2029">
        <f>SUM(C677:C678)</f>
        <v>325</v>
      </c>
      <c r="D676" s="2029">
        <f>SUM(D677:D678)</f>
        <v>576</v>
      </c>
      <c r="E676" s="2029">
        <f>SUM(E677:E678)</f>
        <v>1572</v>
      </c>
      <c r="F676" s="2029">
        <f>SUM(F677:F678)</f>
        <v>2473</v>
      </c>
      <c r="G676" s="1775"/>
    </row>
    <row r="677" spans="2:7">
      <c r="B677" s="2028" t="s">
        <v>1499</v>
      </c>
      <c r="C677" s="2027">
        <v>63</v>
      </c>
      <c r="D677" s="2027">
        <v>391</v>
      </c>
      <c r="E677" s="2027">
        <v>946</v>
      </c>
      <c r="F677" s="2027">
        <v>1400</v>
      </c>
      <c r="G677" s="1775"/>
    </row>
    <row r="678" spans="2:7">
      <c r="B678" s="2028" t="s">
        <v>1498</v>
      </c>
      <c r="C678" s="2027">
        <v>262</v>
      </c>
      <c r="D678" s="2027">
        <v>185</v>
      </c>
      <c r="E678" s="2027">
        <v>626</v>
      </c>
      <c r="F678" s="2027">
        <v>1073</v>
      </c>
      <c r="G678" s="1775"/>
    </row>
    <row r="679" spans="2:7">
      <c r="B679" s="1979" t="s">
        <v>207</v>
      </c>
      <c r="C679" s="2034"/>
      <c r="D679" s="2034"/>
      <c r="E679" s="2034"/>
      <c r="F679" s="2034"/>
      <c r="G679" s="1775"/>
    </row>
    <row r="680" spans="2:7">
      <c r="B680" s="2030" t="s">
        <v>8</v>
      </c>
      <c r="C680" s="2029">
        <f>SUM(C681:C682)</f>
        <v>163</v>
      </c>
      <c r="D680" s="2029">
        <f>SUM(D681:D682)</f>
        <v>400</v>
      </c>
      <c r="E680" s="2029">
        <f>SUM(E681:E682)</f>
        <v>855</v>
      </c>
      <c r="F680" s="2029">
        <f>SUM(F681:F682)</f>
        <v>1418</v>
      </c>
      <c r="G680" s="1775"/>
    </row>
    <row r="681" spans="2:7">
      <c r="B681" s="2028" t="s">
        <v>1499</v>
      </c>
      <c r="C681" s="2027">
        <f t="shared" ref="C681:F682" si="19">SUM(C684+C687)</f>
        <v>41</v>
      </c>
      <c r="D681" s="2027">
        <f t="shared" si="19"/>
        <v>261</v>
      </c>
      <c r="E681" s="2027">
        <f t="shared" si="19"/>
        <v>569</v>
      </c>
      <c r="F681" s="2027">
        <f t="shared" si="19"/>
        <v>871</v>
      </c>
      <c r="G681" s="1775"/>
    </row>
    <row r="682" spans="2:7">
      <c r="B682" s="2028" t="s">
        <v>1498</v>
      </c>
      <c r="C682" s="2027">
        <f t="shared" si="19"/>
        <v>122</v>
      </c>
      <c r="D682" s="2027">
        <f t="shared" si="19"/>
        <v>139</v>
      </c>
      <c r="E682" s="2027">
        <f t="shared" si="19"/>
        <v>286</v>
      </c>
      <c r="F682" s="2027">
        <f t="shared" si="19"/>
        <v>547</v>
      </c>
      <c r="G682" s="1775"/>
    </row>
    <row r="683" spans="2:7">
      <c r="B683" s="2030" t="s">
        <v>1505</v>
      </c>
      <c r="C683" s="2029">
        <f>SUM(C684:C685)</f>
        <v>118</v>
      </c>
      <c r="D683" s="2029">
        <f>SUM(D684:D685)</f>
        <v>288</v>
      </c>
      <c r="E683" s="2029">
        <f>SUM(E684:E685)</f>
        <v>591</v>
      </c>
      <c r="F683" s="2029">
        <f>SUM(F684:F685)</f>
        <v>997</v>
      </c>
      <c r="G683" s="1775"/>
    </row>
    <row r="684" spans="2:7">
      <c r="B684" s="2028" t="s">
        <v>1499</v>
      </c>
      <c r="C684" s="2027">
        <v>25</v>
      </c>
      <c r="D684" s="2027">
        <v>200</v>
      </c>
      <c r="E684" s="2027">
        <v>394</v>
      </c>
      <c r="F684" s="2027">
        <v>619</v>
      </c>
      <c r="G684" s="1775"/>
    </row>
    <row r="685" spans="2:7">
      <c r="B685" s="2028" t="s">
        <v>1498</v>
      </c>
      <c r="C685" s="2027">
        <v>93</v>
      </c>
      <c r="D685" s="2027">
        <v>88</v>
      </c>
      <c r="E685" s="2027">
        <v>197</v>
      </c>
      <c r="F685" s="2027">
        <v>378</v>
      </c>
      <c r="G685" s="1775"/>
    </row>
    <row r="686" spans="2:7">
      <c r="B686" s="2030" t="s">
        <v>1504</v>
      </c>
      <c r="C686" s="2029">
        <f>SUM(C687:C688)</f>
        <v>45</v>
      </c>
      <c r="D686" s="2029">
        <f>SUM(D687:D688)</f>
        <v>112</v>
      </c>
      <c r="E686" s="2029">
        <f>SUM(E687:E688)</f>
        <v>264</v>
      </c>
      <c r="F686" s="2029">
        <f>SUM(F687:F688)</f>
        <v>421</v>
      </c>
      <c r="G686" s="1775"/>
    </row>
    <row r="687" spans="2:7">
      <c r="B687" s="2028" t="s">
        <v>1499</v>
      </c>
      <c r="C687" s="2027">
        <v>16</v>
      </c>
      <c r="D687" s="2027">
        <v>61</v>
      </c>
      <c r="E687" s="2027">
        <v>175</v>
      </c>
      <c r="F687" s="2027">
        <v>252</v>
      </c>
      <c r="G687" s="1775"/>
    </row>
    <row r="688" spans="2:7">
      <c r="B688" s="2028" t="s">
        <v>1498</v>
      </c>
      <c r="C688" s="2027">
        <v>29</v>
      </c>
      <c r="D688" s="2027">
        <v>51</v>
      </c>
      <c r="E688" s="2027">
        <v>89</v>
      </c>
      <c r="F688" s="2027">
        <v>169</v>
      </c>
      <c r="G688" s="1775"/>
    </row>
    <row r="689" spans="2:7">
      <c r="B689" s="1768" t="s">
        <v>1720</v>
      </c>
      <c r="C689" s="2033"/>
      <c r="D689" s="2033"/>
      <c r="E689" s="2033"/>
      <c r="F689" s="2033"/>
      <c r="G689" s="1775"/>
    </row>
    <row r="690" spans="2:7" ht="15">
      <c r="B690"/>
      <c r="C690"/>
      <c r="D690"/>
      <c r="E690"/>
      <c r="F690"/>
      <c r="G690" s="1775"/>
    </row>
    <row r="691" spans="2:7" ht="15">
      <c r="B691" s="2463" t="s">
        <v>1724</v>
      </c>
      <c r="C691" s="2463"/>
      <c r="D691" s="2463"/>
      <c r="E691" s="2463"/>
      <c r="F691" s="2463"/>
      <c r="G691" s="1775"/>
    </row>
    <row r="692" spans="2:7" ht="15">
      <c r="B692" s="2032" t="s">
        <v>1723</v>
      </c>
      <c r="C692" s="2018" t="s">
        <v>1722</v>
      </c>
      <c r="D692" s="2018" t="s">
        <v>1721</v>
      </c>
      <c r="E692"/>
      <c r="F692"/>
      <c r="G692" s="1775"/>
    </row>
    <row r="693" spans="2:7" ht="15">
      <c r="B693" s="1979" t="s">
        <v>1704</v>
      </c>
      <c r="C693" s="2031">
        <v>258</v>
      </c>
      <c r="D693" s="2031">
        <v>250</v>
      </c>
      <c r="E693"/>
      <c r="F693"/>
      <c r="G693" s="1775"/>
    </row>
    <row r="694" spans="2:7" ht="15">
      <c r="B694" s="2030" t="s">
        <v>1505</v>
      </c>
      <c r="C694" s="2029">
        <v>155</v>
      </c>
      <c r="D694" s="2029">
        <v>137</v>
      </c>
      <c r="E694"/>
      <c r="F694"/>
      <c r="G694" s="1775"/>
    </row>
    <row r="695" spans="2:7" ht="15">
      <c r="B695" s="2028" t="s">
        <v>1499</v>
      </c>
      <c r="C695" s="2027">
        <v>5</v>
      </c>
      <c r="D695" s="2027">
        <v>4</v>
      </c>
      <c r="E695"/>
      <c r="F695"/>
      <c r="G695" s="1775"/>
    </row>
    <row r="696" spans="2:7" ht="15">
      <c r="B696" s="2028" t="s">
        <v>1498</v>
      </c>
      <c r="C696" s="2027">
        <v>150</v>
      </c>
      <c r="D696" s="2027">
        <v>133</v>
      </c>
      <c r="E696"/>
      <c r="F696"/>
      <c r="G696" s="1775"/>
    </row>
    <row r="697" spans="2:7" ht="15">
      <c r="B697" s="2030" t="s">
        <v>1504</v>
      </c>
      <c r="C697" s="2029">
        <v>103</v>
      </c>
      <c r="D697" s="2029">
        <v>113</v>
      </c>
      <c r="E697"/>
      <c r="F697"/>
      <c r="G697" s="1775"/>
    </row>
    <row r="698" spans="2:7" ht="15">
      <c r="B698" s="2028" t="s">
        <v>1499</v>
      </c>
      <c r="C698" s="2027">
        <v>0</v>
      </c>
      <c r="D698" s="2027">
        <v>16</v>
      </c>
      <c r="E698"/>
      <c r="F698"/>
      <c r="G698" s="1775"/>
    </row>
    <row r="699" spans="2:7" ht="15">
      <c r="B699" s="2028" t="s">
        <v>1498</v>
      </c>
      <c r="C699" s="2027">
        <v>103</v>
      </c>
      <c r="D699" s="2027">
        <v>97</v>
      </c>
      <c r="E699"/>
      <c r="F699"/>
      <c r="G699" s="1775"/>
    </row>
    <row r="700" spans="2:7" ht="15">
      <c r="B700" s="1979" t="s">
        <v>1517</v>
      </c>
      <c r="C700" s="2031">
        <v>102</v>
      </c>
      <c r="D700" s="2031">
        <v>79</v>
      </c>
      <c r="E700"/>
      <c r="F700"/>
      <c r="G700" s="1775"/>
    </row>
    <row r="701" spans="2:7" ht="15">
      <c r="B701" s="2030" t="s">
        <v>1505</v>
      </c>
      <c r="C701" s="2029">
        <v>62</v>
      </c>
      <c r="D701" s="2029">
        <v>52</v>
      </c>
      <c r="E701"/>
      <c r="F701"/>
      <c r="G701" s="1775"/>
    </row>
    <row r="702" spans="2:7" ht="15">
      <c r="B702" s="2028" t="s">
        <v>1499</v>
      </c>
      <c r="C702" s="2027">
        <v>4</v>
      </c>
      <c r="D702" s="2027">
        <v>4</v>
      </c>
      <c r="E702"/>
      <c r="F702"/>
      <c r="G702" s="1775"/>
    </row>
    <row r="703" spans="2:7" ht="15">
      <c r="B703" s="2028" t="s">
        <v>1498</v>
      </c>
      <c r="C703" s="2027">
        <v>58</v>
      </c>
      <c r="D703" s="2027">
        <v>48</v>
      </c>
      <c r="E703"/>
      <c r="F703"/>
      <c r="G703" s="1775"/>
    </row>
    <row r="704" spans="2:7" ht="15">
      <c r="B704" s="2030" t="s">
        <v>1504</v>
      </c>
      <c r="C704" s="2029">
        <v>40</v>
      </c>
      <c r="D704" s="2029">
        <v>27</v>
      </c>
      <c r="E704"/>
      <c r="F704"/>
      <c r="G704" s="1775"/>
    </row>
    <row r="705" spans="2:7" ht="15">
      <c r="B705" s="2028" t="s">
        <v>1499</v>
      </c>
      <c r="C705" s="2027">
        <v>0</v>
      </c>
      <c r="D705" s="2027">
        <v>13</v>
      </c>
      <c r="E705"/>
      <c r="F705"/>
      <c r="G705" s="1775"/>
    </row>
    <row r="706" spans="2:7" ht="15">
      <c r="B706" s="2028" t="s">
        <v>1498</v>
      </c>
      <c r="C706" s="2027">
        <v>40</v>
      </c>
      <c r="D706" s="2027">
        <v>14</v>
      </c>
      <c r="E706"/>
      <c r="F706"/>
      <c r="G706" s="1775"/>
    </row>
    <row r="707" spans="2:7" ht="15">
      <c r="B707" s="1979" t="s">
        <v>1516</v>
      </c>
      <c r="C707" s="2031">
        <v>72</v>
      </c>
      <c r="D707" s="2031">
        <v>83</v>
      </c>
      <c r="E707"/>
      <c r="F707"/>
      <c r="G707" s="1775"/>
    </row>
    <row r="708" spans="2:7" ht="15">
      <c r="B708" s="2030" t="s">
        <v>1505</v>
      </c>
      <c r="C708" s="2029">
        <v>55</v>
      </c>
      <c r="D708" s="2029">
        <v>63</v>
      </c>
      <c r="E708"/>
      <c r="F708"/>
      <c r="G708" s="1775"/>
    </row>
    <row r="709" spans="2:7" ht="15">
      <c r="B709" s="2028" t="s">
        <v>1499</v>
      </c>
      <c r="C709" s="2027">
        <v>1</v>
      </c>
      <c r="D709" s="2027">
        <v>0</v>
      </c>
      <c r="E709"/>
      <c r="F709"/>
      <c r="G709" s="1775"/>
    </row>
    <row r="710" spans="2:7" ht="15">
      <c r="B710" s="2028" t="s">
        <v>1498</v>
      </c>
      <c r="C710" s="2027">
        <v>54</v>
      </c>
      <c r="D710" s="2027">
        <v>63</v>
      </c>
      <c r="E710"/>
      <c r="F710"/>
      <c r="G710" s="1775"/>
    </row>
    <row r="711" spans="2:7" ht="15">
      <c r="B711" s="2030" t="s">
        <v>1504</v>
      </c>
      <c r="C711" s="2029">
        <v>17</v>
      </c>
      <c r="D711" s="2029">
        <v>20</v>
      </c>
      <c r="E711"/>
      <c r="F711"/>
      <c r="G711" s="1775"/>
    </row>
    <row r="712" spans="2:7" ht="15">
      <c r="B712" s="2028" t="s">
        <v>1499</v>
      </c>
      <c r="C712" s="2027">
        <v>0</v>
      </c>
      <c r="D712" s="2027">
        <v>3</v>
      </c>
      <c r="E712"/>
      <c r="F712"/>
      <c r="G712" s="1775"/>
    </row>
    <row r="713" spans="2:7" ht="15">
      <c r="B713" s="2028" t="s">
        <v>1498</v>
      </c>
      <c r="C713" s="2027">
        <v>17</v>
      </c>
      <c r="D713" s="2027">
        <v>17</v>
      </c>
      <c r="E713"/>
      <c r="F713"/>
      <c r="G713" s="1775"/>
    </row>
    <row r="714" spans="2:7" ht="15">
      <c r="B714" s="1979" t="s">
        <v>207</v>
      </c>
      <c r="C714" s="2031">
        <v>84</v>
      </c>
      <c r="D714" s="2031">
        <v>88</v>
      </c>
      <c r="E714"/>
      <c r="F714"/>
      <c r="G714" s="1775"/>
    </row>
    <row r="715" spans="2:7" ht="15">
      <c r="B715" s="2030" t="s">
        <v>1505</v>
      </c>
      <c r="C715" s="2029">
        <v>38</v>
      </c>
      <c r="D715" s="2029">
        <v>22</v>
      </c>
      <c r="E715"/>
      <c r="F715"/>
      <c r="G715" s="1775"/>
    </row>
    <row r="716" spans="2:7" ht="15">
      <c r="B716" s="2028" t="s">
        <v>1499</v>
      </c>
      <c r="C716" s="2027">
        <v>0</v>
      </c>
      <c r="D716" s="2027">
        <v>0</v>
      </c>
      <c r="E716"/>
      <c r="F716"/>
      <c r="G716" s="1775"/>
    </row>
    <row r="717" spans="2:7" ht="15">
      <c r="B717" s="2028" t="s">
        <v>1498</v>
      </c>
      <c r="C717" s="2027">
        <v>38</v>
      </c>
      <c r="D717" s="2027">
        <v>22</v>
      </c>
      <c r="E717"/>
      <c r="F717"/>
      <c r="G717" s="1775"/>
    </row>
    <row r="718" spans="2:7" ht="15">
      <c r="B718" s="2030" t="s">
        <v>1504</v>
      </c>
      <c r="C718" s="2029">
        <v>46</v>
      </c>
      <c r="D718" s="2029">
        <v>66</v>
      </c>
      <c r="E718"/>
      <c r="F718"/>
      <c r="G718" s="1775"/>
    </row>
    <row r="719" spans="2:7" ht="15">
      <c r="B719" s="2028" t="s">
        <v>1499</v>
      </c>
      <c r="C719" s="2027">
        <v>0</v>
      </c>
      <c r="D719" s="2027">
        <v>0</v>
      </c>
      <c r="E719"/>
      <c r="F719"/>
      <c r="G719" s="1775"/>
    </row>
    <row r="720" spans="2:7" ht="15">
      <c r="B720" s="2028" t="s">
        <v>1498</v>
      </c>
      <c r="C720" s="2027">
        <v>46</v>
      </c>
      <c r="D720" s="2027">
        <v>66</v>
      </c>
      <c r="E720"/>
      <c r="F720"/>
      <c r="G720" s="1775"/>
    </row>
    <row r="721" spans="2:13" ht="15">
      <c r="B721" s="1768" t="s">
        <v>1720</v>
      </c>
      <c r="C721" s="2026"/>
      <c r="D721" s="2026"/>
      <c r="E721"/>
      <c r="F721"/>
      <c r="G721" s="1775"/>
    </row>
    <row r="722" spans="2:13" ht="15">
      <c r="B722" s="1768"/>
      <c r="C722" s="2026"/>
      <c r="D722" s="2026"/>
      <c r="E722"/>
      <c r="F722"/>
      <c r="G722" s="1775"/>
    </row>
    <row r="723" spans="2:13" ht="15">
      <c r="B723" s="2463" t="s">
        <v>1719</v>
      </c>
      <c r="C723" s="2463"/>
      <c r="D723" s="2463"/>
      <c r="E723" s="2463"/>
      <c r="G723" s="1775"/>
    </row>
    <row r="724" spans="2:13" ht="190.5" customHeight="1">
      <c r="B724" s="2482" t="s">
        <v>1718</v>
      </c>
      <c r="C724" s="2482"/>
      <c r="D724" s="2482"/>
      <c r="E724" s="2482"/>
      <c r="F724" s="2482"/>
      <c r="G724" s="1775"/>
    </row>
    <row r="725" spans="2:13" ht="15" customHeight="1">
      <c r="B725" s="2463" t="s">
        <v>1717</v>
      </c>
      <c r="C725" s="2463"/>
      <c r="D725" s="2463"/>
      <c r="E725" s="2463"/>
      <c r="F725" s="2463"/>
      <c r="G725" s="1775"/>
    </row>
    <row r="726" spans="2:13" ht="15" customHeight="1">
      <c r="B726" s="2463"/>
      <c r="C726" s="2463"/>
      <c r="D726" s="2463"/>
      <c r="E726" s="2463"/>
      <c r="F726" s="2463"/>
      <c r="G726" s="1775"/>
    </row>
    <row r="727" spans="2:13" s="1881" customFormat="1" ht="12.75">
      <c r="B727" s="2010" t="s">
        <v>1713</v>
      </c>
      <c r="C727" s="2019"/>
      <c r="D727" s="2019" t="s">
        <v>1499</v>
      </c>
      <c r="E727" s="2019" t="s">
        <v>1498</v>
      </c>
      <c r="F727" s="2018" t="s">
        <v>1712</v>
      </c>
      <c r="G727" s="1883"/>
      <c r="H727" s="1815"/>
      <c r="I727" s="1815"/>
      <c r="J727" s="1815"/>
    </row>
    <row r="728" spans="2:13" ht="15">
      <c r="B728" s="2004" t="s">
        <v>1505</v>
      </c>
      <c r="C728" s="2025"/>
      <c r="D728" s="2014">
        <v>73.232555466145527</v>
      </c>
      <c r="E728" s="2014">
        <v>76.958405866883965</v>
      </c>
      <c r="F728" s="2014">
        <v>75.49834448273532</v>
      </c>
      <c r="G728" s="1775"/>
    </row>
    <row r="729" spans="2:13">
      <c r="B729" s="2002" t="s">
        <v>1164</v>
      </c>
      <c r="C729" s="2023"/>
      <c r="D729" s="2012">
        <v>83.67564683915711</v>
      </c>
      <c r="E729" s="2012">
        <v>89.0220955862588</v>
      </c>
      <c r="F729" s="2012">
        <v>87.486110578949379</v>
      </c>
      <c r="G729" s="1775"/>
    </row>
    <row r="730" spans="2:13">
      <c r="B730" s="2002" t="s">
        <v>1711</v>
      </c>
      <c r="C730" s="2023"/>
      <c r="D730" s="2012">
        <v>65.323232323232332</v>
      </c>
      <c r="E730" s="2012">
        <v>50.238151940938316</v>
      </c>
      <c r="F730" s="2012">
        <v>58.399825117499184</v>
      </c>
      <c r="G730" s="1775"/>
      <c r="H730" s="2022"/>
      <c r="I730" s="2022"/>
      <c r="J730" s="2022"/>
    </row>
    <row r="731" spans="2:13" ht="15">
      <c r="B731" s="2004" t="s">
        <v>1504</v>
      </c>
      <c r="C731" s="2025"/>
      <c r="D731" s="2014">
        <v>26.767444533854466</v>
      </c>
      <c r="E731" s="2014">
        <v>23.041594133116043</v>
      </c>
      <c r="F731" s="2014">
        <v>24.50165551726468</v>
      </c>
      <c r="G731" s="1775"/>
      <c r="H731" s="2024"/>
      <c r="I731" s="2024"/>
      <c r="J731" s="2024"/>
    </row>
    <row r="732" spans="2:13">
      <c r="B732" s="2002" t="s">
        <v>1164</v>
      </c>
      <c r="C732" s="2023"/>
      <c r="D732" s="2012">
        <v>16.324353160842893</v>
      </c>
      <c r="E732" s="2012">
        <v>10.977904413741197</v>
      </c>
      <c r="F732" s="2012">
        <v>12.513889421050614</v>
      </c>
      <c r="G732" s="1775"/>
    </row>
    <row r="733" spans="2:13">
      <c r="B733" s="2002" t="s">
        <v>1711</v>
      </c>
      <c r="C733" s="2023"/>
      <c r="D733" s="2012">
        <v>34.676767676767675</v>
      </c>
      <c r="E733" s="2012">
        <v>49.761848059061684</v>
      </c>
      <c r="F733" s="2012">
        <v>41.600174882500816</v>
      </c>
      <c r="G733" s="1775"/>
    </row>
    <row r="734" spans="2:13" ht="12.75" customHeight="1">
      <c r="B734" s="2490" t="s">
        <v>1716</v>
      </c>
      <c r="C734" s="2490"/>
      <c r="D734" s="2490"/>
      <c r="E734" s="2490"/>
      <c r="F734" s="2490"/>
      <c r="G734" s="1775"/>
      <c r="I734" s="1992"/>
      <c r="K734" s="1897"/>
      <c r="L734" s="1897"/>
      <c r="M734" s="1897"/>
    </row>
    <row r="735" spans="2:13" ht="12.75" customHeight="1">
      <c r="B735" s="2490"/>
      <c r="C735" s="2490"/>
      <c r="D735" s="2490"/>
      <c r="E735" s="2490"/>
      <c r="F735" s="2490"/>
      <c r="G735" s="1775"/>
      <c r="H735" s="2022"/>
      <c r="I735" s="2022"/>
      <c r="J735" s="2022"/>
      <c r="K735" s="1897"/>
      <c r="L735" s="1897"/>
      <c r="M735" s="1897"/>
    </row>
    <row r="736" spans="2:13" ht="13.5" customHeight="1">
      <c r="B736" s="2021" t="s">
        <v>1715</v>
      </c>
      <c r="G736" s="1775"/>
      <c r="I736" s="1992"/>
    </row>
    <row r="737" spans="2:10" ht="13.5" customHeight="1">
      <c r="B737" s="2021"/>
      <c r="G737" s="1775"/>
      <c r="I737" s="1992"/>
    </row>
    <row r="738" spans="2:10" ht="13.5" customHeight="1">
      <c r="B738" s="2463" t="s">
        <v>1714</v>
      </c>
      <c r="C738" s="2463"/>
      <c r="D738" s="2463"/>
      <c r="E738" s="2463"/>
      <c r="F738" s="2463"/>
      <c r="G738" s="1775"/>
      <c r="I738" s="1992"/>
    </row>
    <row r="739" spans="2:10" ht="15" customHeight="1">
      <c r="B739" s="2463"/>
      <c r="C739" s="2463"/>
      <c r="D739" s="2463"/>
      <c r="E739" s="2463"/>
      <c r="F739" s="2463"/>
      <c r="H739" s="2020"/>
      <c r="I739" s="2020"/>
      <c r="J739" s="2020"/>
    </row>
    <row r="740" spans="2:10" s="1881" customFormat="1" ht="12.75">
      <c r="B740" s="2010" t="s">
        <v>1713</v>
      </c>
      <c r="C740" s="2019"/>
      <c r="D740" s="2019" t="s">
        <v>1499</v>
      </c>
      <c r="E740" s="2019" t="s">
        <v>1498</v>
      </c>
      <c r="F740" s="2018" t="s">
        <v>1712</v>
      </c>
      <c r="H740" s="2017"/>
      <c r="I740" s="2017"/>
    </row>
    <row r="741" spans="2:10" ht="18.75" customHeight="1">
      <c r="B741" s="2004" t="s">
        <v>1505</v>
      </c>
      <c r="C741" s="2015"/>
      <c r="D741" s="2014">
        <v>67.952522255192889</v>
      </c>
      <c r="E741" s="2014">
        <v>62.992484627647457</v>
      </c>
      <c r="F741" s="2014">
        <v>64.725925925925935</v>
      </c>
    </row>
    <row r="742" spans="2:10" ht="15" customHeight="1">
      <c r="B742" s="2002" t="s">
        <v>1164</v>
      </c>
      <c r="C742" s="2013"/>
      <c r="D742" s="2012">
        <v>87.517492303386518</v>
      </c>
      <c r="E742" s="2012">
        <v>87.878787878787875</v>
      </c>
      <c r="F742" s="2012">
        <v>86.666666666666671</v>
      </c>
      <c r="G742" s="2016"/>
    </row>
    <row r="743" spans="2:10" ht="15" customHeight="1">
      <c r="B743" s="2002" t="s">
        <v>1711</v>
      </c>
      <c r="C743" s="2013"/>
      <c r="D743" s="2012">
        <v>39.093484419263461</v>
      </c>
      <c r="E743" s="2012">
        <v>52.55023183925811</v>
      </c>
      <c r="F743" s="2012">
        <v>29.845990440785979</v>
      </c>
      <c r="G743" s="2016"/>
    </row>
    <row r="744" spans="2:10" ht="15" customHeight="1">
      <c r="B744" s="2004" t="s">
        <v>1504</v>
      </c>
      <c r="C744" s="2015"/>
      <c r="D744" s="2014">
        <v>32.047477744807125</v>
      </c>
      <c r="E744" s="2014">
        <v>37.007515372352543</v>
      </c>
      <c r="F744" s="2014">
        <v>35.274074074074072</v>
      </c>
    </row>
    <row r="745" spans="2:10">
      <c r="B745" s="2002" t="s">
        <v>1164</v>
      </c>
      <c r="C745" s="2013"/>
      <c r="D745" s="2012">
        <v>12.48250769661349</v>
      </c>
      <c r="E745" s="2012">
        <v>12.121212121212121</v>
      </c>
      <c r="F745" s="2012">
        <v>13.333333333333334</v>
      </c>
    </row>
    <row r="746" spans="2:10">
      <c r="B746" s="2002" t="s">
        <v>1711</v>
      </c>
      <c r="C746" s="2013"/>
      <c r="D746" s="2012">
        <v>60.906515580736539</v>
      </c>
      <c r="E746" s="2012">
        <v>47.449768160741883</v>
      </c>
      <c r="F746" s="2012">
        <v>70.154009559214032</v>
      </c>
    </row>
    <row r="747" spans="2:10" ht="15" customHeight="1">
      <c r="B747" s="2490" t="s">
        <v>1710</v>
      </c>
      <c r="C747" s="2490"/>
      <c r="D747" s="2490"/>
      <c r="E747" s="2490"/>
      <c r="F747" s="2490"/>
    </row>
    <row r="748" spans="2:10">
      <c r="B748" s="2490"/>
      <c r="C748" s="2490"/>
      <c r="D748" s="2490"/>
      <c r="E748" s="2490"/>
      <c r="F748" s="2490"/>
    </row>
    <row r="749" spans="2:10">
      <c r="B749" s="1893"/>
      <c r="C749" s="1893"/>
      <c r="D749" s="1893"/>
      <c r="E749" s="1893"/>
    </row>
    <row r="750" spans="2:10" ht="14.25" customHeight="1">
      <c r="B750" s="2463" t="s">
        <v>1709</v>
      </c>
      <c r="C750" s="2463"/>
      <c r="D750" s="2463"/>
      <c r="E750" s="2463"/>
      <c r="F750" s="2463"/>
    </row>
    <row r="751" spans="2:10" ht="14.25" customHeight="1">
      <c r="B751" s="2463"/>
      <c r="C751" s="2463"/>
      <c r="D751" s="2463"/>
      <c r="E751" s="2463"/>
      <c r="F751" s="2463"/>
    </row>
    <row r="752" spans="2:10" s="1881" customFormat="1" ht="15">
      <c r="B752" s="2010" t="s">
        <v>1705</v>
      </c>
      <c r="C752" s="2009">
        <v>2005</v>
      </c>
      <c r="D752" s="2009">
        <v>2009</v>
      </c>
      <c r="E752" s="2009">
        <v>2010</v>
      </c>
      <c r="F752" s="2009">
        <v>2011</v>
      </c>
    </row>
    <row r="753" spans="2:12" ht="15">
      <c r="B753" s="2008" t="s">
        <v>1704</v>
      </c>
      <c r="C753" s="2007">
        <v>12.647955274119107</v>
      </c>
      <c r="D753" s="2007">
        <v>8.2747206474569737</v>
      </c>
      <c r="E753" s="2006">
        <v>7.8956664793164544</v>
      </c>
      <c r="F753" s="2006">
        <v>7.4676076431607701</v>
      </c>
      <c r="H753"/>
      <c r="I753"/>
      <c r="J753" s="2011"/>
      <c r="K753" s="2011"/>
      <c r="L753" s="2011"/>
    </row>
    <row r="754" spans="2:12" ht="15" customHeight="1">
      <c r="B754" s="2002" t="s">
        <v>1499</v>
      </c>
      <c r="C754" s="2001">
        <v>14.246381130737976</v>
      </c>
      <c r="D754" s="2001">
        <v>9.1577144119674543</v>
      </c>
      <c r="E754" s="1999">
        <v>8.7160354382505805</v>
      </c>
      <c r="F754" s="1999">
        <v>7.4354626444491121</v>
      </c>
      <c r="H754"/>
      <c r="I754"/>
      <c r="J754" s="2011"/>
      <c r="K754" s="2011"/>
      <c r="L754" s="2011"/>
    </row>
    <row r="755" spans="2:12" ht="15">
      <c r="B755" s="2002" t="s">
        <v>1498</v>
      </c>
      <c r="C755" s="2001">
        <v>9.1101908074169344</v>
      </c>
      <c r="D755" s="2001">
        <v>6.5764823335538782</v>
      </c>
      <c r="E755" s="1999">
        <v>6.3584230413647767</v>
      </c>
      <c r="F755" s="1999">
        <v>7.5571902230960193</v>
      </c>
      <c r="H755"/>
      <c r="I755"/>
      <c r="J755" s="2011"/>
      <c r="K755" s="2011"/>
      <c r="L755" s="2011"/>
    </row>
    <row r="756" spans="2:12" ht="15">
      <c r="B756" s="2004" t="s">
        <v>1505</v>
      </c>
      <c r="C756" s="2003">
        <v>8.2507654993202877</v>
      </c>
      <c r="D756" s="2003">
        <v>6.2937877687056947</v>
      </c>
      <c r="E756" s="2000">
        <v>6.1261123545001324</v>
      </c>
      <c r="F756" s="2000">
        <v>5.9983019714563337</v>
      </c>
      <c r="H756"/>
      <c r="I756"/>
      <c r="J756" s="2011"/>
      <c r="K756" s="2011"/>
      <c r="L756" s="2011"/>
    </row>
    <row r="757" spans="2:12" ht="15" customHeight="1">
      <c r="B757" s="2002" t="s">
        <v>1499</v>
      </c>
      <c r="C757" s="2001">
        <v>5.0359261261684809</v>
      </c>
      <c r="D757" s="2001">
        <v>3.6584067244548955</v>
      </c>
      <c r="E757" s="1999">
        <v>3.5399379528765391</v>
      </c>
      <c r="F757" s="1999">
        <v>3.4514254255631949</v>
      </c>
      <c r="H757"/>
      <c r="I757"/>
      <c r="J757" s="2011"/>
      <c r="K757" s="2011"/>
      <c r="L757" s="2011"/>
    </row>
    <row r="758" spans="2:12" ht="15">
      <c r="B758" s="2002" t="s">
        <v>1498</v>
      </c>
      <c r="C758" s="2001">
        <v>11.49174588874928</v>
      </c>
      <c r="D758" s="2001">
        <v>8.9882011809190736</v>
      </c>
      <c r="E758" s="1999">
        <v>8.7742066556401284</v>
      </c>
      <c r="F758" s="1999">
        <v>8.7137482991382296</v>
      </c>
      <c r="H758"/>
      <c r="I758"/>
      <c r="J758" s="2011"/>
      <c r="K758" s="2011"/>
      <c r="L758" s="2011"/>
    </row>
    <row r="759" spans="2:12" ht="15">
      <c r="B759" s="2004" t="s">
        <v>1504</v>
      </c>
      <c r="C759" s="2003">
        <v>13.850814122669922</v>
      </c>
      <c r="D759" s="2003">
        <v>8.8500153796854164</v>
      </c>
      <c r="E759" s="2000">
        <v>8.4158337004069335</v>
      </c>
      <c r="F759" s="2000">
        <v>7.7693336745151749</v>
      </c>
      <c r="H759"/>
      <c r="I759"/>
      <c r="J759" s="2011"/>
      <c r="K759" s="2011"/>
      <c r="L759" s="2011"/>
    </row>
    <row r="760" spans="2:12" ht="15">
      <c r="B760" s="2002" t="s">
        <v>1499</v>
      </c>
      <c r="C760" s="2001">
        <v>15.955513292504895</v>
      </c>
      <c r="D760" s="2001">
        <v>10.206294782946708</v>
      </c>
      <c r="E760" s="1999">
        <v>9.7067623458575341</v>
      </c>
      <c r="F760" s="1999">
        <v>7.9759542509509842</v>
      </c>
      <c r="H760"/>
      <c r="I760"/>
      <c r="J760" s="2011"/>
      <c r="K760" s="2011"/>
      <c r="L760" s="2011"/>
    </row>
    <row r="761" spans="2:12" ht="15">
      <c r="B761" s="2002" t="s">
        <v>1498</v>
      </c>
      <c r="C761" s="2001">
        <v>7.8607852079101201</v>
      </c>
      <c r="D761" s="2001">
        <v>5.4097511741391795</v>
      </c>
      <c r="E761" s="1999">
        <v>5.1982576160919987</v>
      </c>
      <c r="F761" s="1999">
        <v>7.0321111474496405</v>
      </c>
      <c r="H761"/>
      <c r="I761"/>
      <c r="J761" s="2011"/>
      <c r="K761" s="2011"/>
      <c r="L761" s="2011"/>
    </row>
    <row r="762" spans="2:12" ht="15">
      <c r="B762" s="1768" t="s">
        <v>1503</v>
      </c>
      <c r="C762" s="1998"/>
      <c r="D762" s="1998"/>
      <c r="E762" s="1998"/>
      <c r="F762" s="1998"/>
      <c r="H762"/>
    </row>
    <row r="763" spans="2:12">
      <c r="B763" s="1977"/>
      <c r="C763" s="1998"/>
      <c r="D763" s="1998"/>
      <c r="E763" s="1998"/>
      <c r="F763" s="1998"/>
    </row>
    <row r="764" spans="2:12">
      <c r="B764" s="2463" t="s">
        <v>1708</v>
      </c>
      <c r="C764" s="2463"/>
      <c r="D764" s="2463"/>
      <c r="E764" s="2463"/>
      <c r="F764" s="2463"/>
      <c r="K764" s="1897"/>
    </row>
    <row r="765" spans="2:12" ht="12.75" customHeight="1">
      <c r="B765" s="2463"/>
      <c r="C765" s="2463"/>
      <c r="D765" s="2463"/>
      <c r="E765" s="2463"/>
      <c r="F765" s="2463"/>
      <c r="K765" s="1897"/>
    </row>
    <row r="766" spans="2:12" s="1881" customFormat="1" ht="19.5" customHeight="1">
      <c r="B766" s="2010" t="s">
        <v>1705</v>
      </c>
      <c r="C766" s="2009">
        <v>2005</v>
      </c>
      <c r="D766" s="2009">
        <v>2009</v>
      </c>
      <c r="E766" s="2009">
        <v>2010</v>
      </c>
      <c r="F766" s="2009">
        <v>2011</v>
      </c>
      <c r="K766" s="1897"/>
    </row>
    <row r="767" spans="2:12" ht="15">
      <c r="B767" s="2008" t="s">
        <v>1704</v>
      </c>
      <c r="C767" s="2007">
        <v>87.352044725880887</v>
      </c>
      <c r="D767" s="2007">
        <v>91.725279352543026</v>
      </c>
      <c r="E767" s="2006">
        <v>92.104333520683539</v>
      </c>
      <c r="F767" s="2006">
        <v>92.532392356839225</v>
      </c>
      <c r="K767" s="1897"/>
    </row>
    <row r="768" spans="2:12">
      <c r="B768" s="2002" t="s">
        <v>1499</v>
      </c>
      <c r="C768" s="2001">
        <v>85.753618869262027</v>
      </c>
      <c r="D768" s="2001">
        <v>90.842285588032553</v>
      </c>
      <c r="E768" s="1999">
        <v>91.283964561749414</v>
      </c>
      <c r="F768" s="1999">
        <v>92.564537355550883</v>
      </c>
      <c r="G768" s="1996"/>
      <c r="K768" s="1897"/>
    </row>
    <row r="769" spans="2:11" ht="15">
      <c r="B769" s="2002" t="s">
        <v>1498</v>
      </c>
      <c r="C769" s="2001">
        <v>90.889809192583073</v>
      </c>
      <c r="D769" s="2001">
        <v>93.423517666446116</v>
      </c>
      <c r="E769" s="1999">
        <v>93.641576958635227</v>
      </c>
      <c r="F769" s="1999">
        <v>92.442809776903985</v>
      </c>
      <c r="G769" s="2005"/>
      <c r="K769" s="1897"/>
    </row>
    <row r="770" spans="2:11" ht="15">
      <c r="B770" s="2004" t="s">
        <v>1505</v>
      </c>
      <c r="C770" s="2003">
        <v>91.749234500679705</v>
      </c>
      <c r="D770" s="2003">
        <v>93.706212231294302</v>
      </c>
      <c r="E770" s="2000">
        <v>93.873887645499863</v>
      </c>
      <c r="F770" s="2000">
        <v>94.001698028543672</v>
      </c>
      <c r="G770" s="1993"/>
      <c r="K770" s="1897"/>
    </row>
    <row r="771" spans="2:11">
      <c r="B771" s="2002" t="s">
        <v>1499</v>
      </c>
      <c r="C771" s="2001">
        <v>94.964073873831524</v>
      </c>
      <c r="D771" s="2001">
        <v>96.341593275545108</v>
      </c>
      <c r="E771" s="1999">
        <v>96.460062047123458</v>
      </c>
      <c r="F771" s="1999">
        <v>96.548574574436799</v>
      </c>
      <c r="G771" s="1992"/>
      <c r="K771" s="1897"/>
    </row>
    <row r="772" spans="2:11">
      <c r="B772" s="2002" t="s">
        <v>1498</v>
      </c>
      <c r="C772" s="2001">
        <v>88.508254111250722</v>
      </c>
      <c r="D772" s="2001">
        <v>91.011798819080923</v>
      </c>
      <c r="E772" s="1999">
        <v>91.225793344359872</v>
      </c>
      <c r="F772" s="1999">
        <v>91.286251700861769</v>
      </c>
      <c r="G772" s="1992"/>
      <c r="K772" s="1897"/>
    </row>
    <row r="773" spans="2:11" ht="15">
      <c r="B773" s="2004" t="s">
        <v>1504</v>
      </c>
      <c r="C773" s="2003">
        <v>86.149185877330083</v>
      </c>
      <c r="D773" s="2003">
        <v>91.149984620314584</v>
      </c>
      <c r="E773" s="2000">
        <v>91.584166299593065</v>
      </c>
      <c r="F773" s="2000">
        <v>92.230666325484819</v>
      </c>
      <c r="G773" s="1993"/>
      <c r="K773" s="1897"/>
    </row>
    <row r="774" spans="2:11">
      <c r="B774" s="2002" t="s">
        <v>1499</v>
      </c>
      <c r="C774" s="2001">
        <v>84.044486707495111</v>
      </c>
      <c r="D774" s="2001">
        <v>89.793705217053287</v>
      </c>
      <c r="E774" s="1999">
        <v>90.293237654142473</v>
      </c>
      <c r="F774" s="1999">
        <v>92.024045749049009</v>
      </c>
      <c r="G774" s="1992"/>
    </row>
    <row r="775" spans="2:11">
      <c r="B775" s="2002" t="s">
        <v>1498</v>
      </c>
      <c r="C775" s="2001">
        <v>92.139214792089874</v>
      </c>
      <c r="D775" s="2001">
        <v>94.590248825860826</v>
      </c>
      <c r="E775" s="1999">
        <v>94.801742383908007</v>
      </c>
      <c r="F775" s="1999">
        <v>92.96788885255036</v>
      </c>
      <c r="G775" s="1992"/>
    </row>
    <row r="776" spans="2:11" ht="15">
      <c r="B776" s="1768" t="s">
        <v>1503</v>
      </c>
      <c r="C776" s="1998"/>
      <c r="D776" s="1998"/>
      <c r="E776" s="1998"/>
      <c r="F776" s="1998"/>
      <c r="G776" s="2000"/>
    </row>
    <row r="777" spans="2:11">
      <c r="B777" s="1977"/>
      <c r="C777" s="1998"/>
      <c r="D777" s="1998"/>
      <c r="E777" s="1998"/>
      <c r="F777" s="1998"/>
      <c r="G777" s="1999"/>
    </row>
    <row r="778" spans="2:11">
      <c r="B778" s="1977"/>
      <c r="C778" s="1998"/>
      <c r="D778" s="1998"/>
      <c r="E778" s="1998"/>
      <c r="F778" s="1998"/>
      <c r="G778" s="1999"/>
    </row>
    <row r="779" spans="2:11" ht="15" customHeight="1">
      <c r="B779" s="1794" t="s">
        <v>1707</v>
      </c>
      <c r="C779" s="1794"/>
      <c r="D779" s="1794"/>
      <c r="E779" s="1794"/>
      <c r="F779" s="1794"/>
      <c r="G779" s="1999"/>
    </row>
    <row r="780" spans="2:11" s="1881" customFormat="1" ht="15">
      <c r="B780" s="2010" t="s">
        <v>1705</v>
      </c>
      <c r="C780" s="2009">
        <v>2005</v>
      </c>
      <c r="D780" s="2009">
        <v>2009</v>
      </c>
      <c r="E780" s="2009">
        <v>2010</v>
      </c>
      <c r="F780" s="2009">
        <v>2011</v>
      </c>
      <c r="G780" s="1997"/>
    </row>
    <row r="781" spans="2:11" ht="15">
      <c r="B781" s="2008" t="s">
        <v>1704</v>
      </c>
      <c r="C781" s="2007">
        <v>5.8217148158647527</v>
      </c>
      <c r="D781" s="2007">
        <v>3.7187043618139106</v>
      </c>
      <c r="E781" s="2006">
        <v>3.5348378053563927</v>
      </c>
      <c r="F781" s="2006">
        <v>6.3586499205285625</v>
      </c>
      <c r="G781" s="1998"/>
    </row>
    <row r="782" spans="2:11">
      <c r="B782" s="2002" t="s">
        <v>1499</v>
      </c>
      <c r="C782" s="2001">
        <v>7.5470097335986548</v>
      </c>
      <c r="D782" s="2001">
        <v>4.7075580665151744</v>
      </c>
      <c r="E782" s="1999">
        <v>4.4593043313763108</v>
      </c>
      <c r="F782" s="1999">
        <v>7.1497934080999261</v>
      </c>
      <c r="G782" s="1996"/>
    </row>
    <row r="783" spans="2:11" ht="15">
      <c r="B783" s="2002" t="s">
        <v>1498</v>
      </c>
      <c r="C783" s="2001">
        <v>3.6534062269784036</v>
      </c>
      <c r="D783" s="2001">
        <v>2.5182684629390204</v>
      </c>
      <c r="E783" s="1999">
        <v>2.4190231779825049</v>
      </c>
      <c r="F783" s="1999">
        <v>4.858566348358214</v>
      </c>
      <c r="G783" s="2005"/>
    </row>
    <row r="784" spans="2:11" ht="15">
      <c r="B784" s="2004" t="s">
        <v>1505</v>
      </c>
      <c r="C784" s="2003">
        <v>0.79655520007012315</v>
      </c>
      <c r="D784" s="2003">
        <v>0.51783280904983031</v>
      </c>
      <c r="E784" s="2000">
        <v>0.49346406368967632</v>
      </c>
      <c r="F784" s="2000">
        <v>0.58884888455197015</v>
      </c>
      <c r="G784" s="1993"/>
    </row>
    <row r="785" spans="2:7">
      <c r="B785" s="2002" t="s">
        <v>1499</v>
      </c>
      <c r="C785" s="2001">
        <v>0.59396212933190429</v>
      </c>
      <c r="D785" s="2001">
        <v>0.41924323595733443</v>
      </c>
      <c r="E785" s="1999">
        <v>0.40396753382709971</v>
      </c>
      <c r="F785" s="1999">
        <v>0.5818676854840481</v>
      </c>
      <c r="G785" s="1992"/>
    </row>
    <row r="786" spans="2:7">
      <c r="B786" s="2002" t="s">
        <v>1498</v>
      </c>
      <c r="C786" s="2001">
        <v>0.99173909302125463</v>
      </c>
      <c r="D786" s="2001">
        <v>0.62092087966493759</v>
      </c>
      <c r="E786" s="1999">
        <v>0.58850018112289093</v>
      </c>
      <c r="F786" s="1999">
        <v>0.59613885449626269</v>
      </c>
      <c r="G786" s="1992"/>
    </row>
    <row r="787" spans="2:7" ht="15">
      <c r="B787" s="2004" t="s">
        <v>1504</v>
      </c>
      <c r="C787" s="2003">
        <v>9.0618156128576466</v>
      </c>
      <c r="D787" s="2003">
        <v>5.578436960321115</v>
      </c>
      <c r="E787" s="2000">
        <v>5.2738845809233688</v>
      </c>
      <c r="F787" s="2000">
        <v>8.5787159114939602</v>
      </c>
      <c r="G787" s="1993"/>
    </row>
    <row r="788" spans="2:7">
      <c r="B788" s="2002" t="s">
        <v>1499</v>
      </c>
      <c r="C788" s="2001">
        <v>11.215977377165077</v>
      </c>
      <c r="D788" s="2001">
        <v>6.8342497964949027</v>
      </c>
      <c r="E788" s="1999">
        <v>6.4511546197491585</v>
      </c>
      <c r="F788" s="1999">
        <v>8.9678058504980775</v>
      </c>
      <c r="G788" s="1992"/>
    </row>
    <row r="789" spans="2:7">
      <c r="B789" s="2002" t="s">
        <v>1498</v>
      </c>
      <c r="C789" s="2001">
        <v>5.8362738179251945</v>
      </c>
      <c r="D789" s="2001">
        <v>3.8555871190415512</v>
      </c>
      <c r="E789" s="1999">
        <v>3.6824153489994895</v>
      </c>
      <c r="F789" s="1999">
        <v>7.6257814825841024</v>
      </c>
      <c r="G789" s="1992"/>
    </row>
    <row r="790" spans="2:7" ht="15">
      <c r="B790" s="1768" t="s">
        <v>1503</v>
      </c>
      <c r="C790" s="1998"/>
      <c r="D790" s="1998"/>
      <c r="E790" s="1998"/>
      <c r="F790" s="1998"/>
      <c r="G790" s="2000"/>
    </row>
    <row r="791" spans="2:7" ht="15">
      <c r="B791" s="1977"/>
      <c r="C791" s="1998"/>
      <c r="D791" s="1998"/>
      <c r="E791" s="1998"/>
      <c r="F791" s="1998"/>
      <c r="G791" s="2000"/>
    </row>
    <row r="792" spans="2:7" ht="15">
      <c r="B792" s="1977"/>
      <c r="C792" s="1998"/>
      <c r="D792" s="1998"/>
      <c r="E792" s="1998"/>
      <c r="F792" s="1998"/>
      <c r="G792" s="2000"/>
    </row>
    <row r="793" spans="2:7" ht="15" customHeight="1">
      <c r="B793" s="1794" t="s">
        <v>1706</v>
      </c>
      <c r="C793" s="1794"/>
      <c r="D793" s="1794"/>
      <c r="E793" s="1794"/>
      <c r="F793" s="1794"/>
      <c r="G793" s="1999"/>
    </row>
    <row r="794" spans="2:7" s="1881" customFormat="1" ht="15">
      <c r="B794" s="2010" t="s">
        <v>1705</v>
      </c>
      <c r="C794" s="2009">
        <v>2005</v>
      </c>
      <c r="D794" s="2009">
        <v>2009</v>
      </c>
      <c r="E794" s="2009">
        <v>2010</v>
      </c>
      <c r="F794" s="2009">
        <v>2011</v>
      </c>
      <c r="G794" s="1997"/>
    </row>
    <row r="795" spans="2:7" ht="15">
      <c r="B795" s="2008" t="s">
        <v>1704</v>
      </c>
      <c r="C795" s="2007">
        <v>94.178285184135248</v>
      </c>
      <c r="D795" s="2007">
        <v>96.281295638186094</v>
      </c>
      <c r="E795" s="2006">
        <v>96.465162194643611</v>
      </c>
      <c r="F795" s="2006">
        <v>93.641350079471437</v>
      </c>
      <c r="G795" s="1998"/>
    </row>
    <row r="796" spans="2:7">
      <c r="B796" s="2002" t="s">
        <v>1499</v>
      </c>
      <c r="C796" s="2001">
        <v>92.452990266401343</v>
      </c>
      <c r="D796" s="2001">
        <v>95.292441933484824</v>
      </c>
      <c r="E796" s="1999">
        <v>95.540695668623684</v>
      </c>
      <c r="F796" s="1999">
        <v>92.850206591900076</v>
      </c>
      <c r="G796" s="1996"/>
    </row>
    <row r="797" spans="2:7" ht="15">
      <c r="B797" s="2002" t="s">
        <v>1498</v>
      </c>
      <c r="C797" s="2001">
        <v>96.346593773021596</v>
      </c>
      <c r="D797" s="2001">
        <v>97.48173153706098</v>
      </c>
      <c r="E797" s="1999">
        <v>97.58097682201749</v>
      </c>
      <c r="F797" s="1999">
        <v>95.14143365164179</v>
      </c>
      <c r="G797" s="2005"/>
    </row>
    <row r="798" spans="2:7" ht="15">
      <c r="B798" s="2004" t="s">
        <v>1505</v>
      </c>
      <c r="C798" s="2003">
        <v>99.203444799929883</v>
      </c>
      <c r="D798" s="2003">
        <v>99.482167190950165</v>
      </c>
      <c r="E798" s="2000">
        <v>99.506535936310328</v>
      </c>
      <c r="F798" s="2000">
        <v>99.411151115448035</v>
      </c>
      <c r="G798" s="1993"/>
    </row>
    <row r="799" spans="2:7">
      <c r="B799" s="2002" t="s">
        <v>1499</v>
      </c>
      <c r="C799" s="2001">
        <v>99.406037870668101</v>
      </c>
      <c r="D799" s="2001">
        <v>99.580756764042661</v>
      </c>
      <c r="E799" s="1999">
        <v>99.5960324661729</v>
      </c>
      <c r="F799" s="1999">
        <v>99.418132314515958</v>
      </c>
      <c r="G799" s="1992"/>
    </row>
    <row r="800" spans="2:7">
      <c r="B800" s="2002" t="s">
        <v>1498</v>
      </c>
      <c r="C800" s="2001">
        <v>99.008260906978748</v>
      </c>
      <c r="D800" s="2001">
        <v>99.379079120335064</v>
      </c>
      <c r="E800" s="1999">
        <v>99.411499818877104</v>
      </c>
      <c r="F800" s="1999">
        <v>99.40386114550374</v>
      </c>
      <c r="G800" s="1992"/>
    </row>
    <row r="801" spans="2:9" ht="15">
      <c r="B801" s="2004" t="s">
        <v>1504</v>
      </c>
      <c r="C801" s="2003">
        <v>90.938184387142357</v>
      </c>
      <c r="D801" s="2003">
        <v>94.421563039678887</v>
      </c>
      <c r="E801" s="2000">
        <v>94.726115419076635</v>
      </c>
      <c r="F801" s="2000">
        <v>91.421284088506042</v>
      </c>
      <c r="G801" s="1993"/>
    </row>
    <row r="802" spans="2:9">
      <c r="B802" s="2002" t="s">
        <v>1499</v>
      </c>
      <c r="C802" s="2001">
        <v>88.784022622834925</v>
      </c>
      <c r="D802" s="2001">
        <v>93.165750203505098</v>
      </c>
      <c r="E802" s="1999">
        <v>93.548845380250839</v>
      </c>
      <c r="F802" s="1999">
        <v>91.032194149501919</v>
      </c>
      <c r="G802" s="1992"/>
    </row>
    <row r="803" spans="2:9">
      <c r="B803" s="2002" t="s">
        <v>1498</v>
      </c>
      <c r="C803" s="2001">
        <v>94.163726182074811</v>
      </c>
      <c r="D803" s="2001">
        <v>96.144412880958456</v>
      </c>
      <c r="E803" s="1999">
        <v>96.317584651000516</v>
      </c>
      <c r="F803" s="1999">
        <v>92.374218517415898</v>
      </c>
      <c r="G803" s="1992"/>
    </row>
    <row r="804" spans="2:9" ht="15">
      <c r="B804" s="1768" t="s">
        <v>1503</v>
      </c>
      <c r="C804" s="1998"/>
      <c r="D804" s="1998"/>
      <c r="E804" s="1998"/>
      <c r="F804" s="1998"/>
      <c r="G804" s="2000"/>
    </row>
    <row r="805" spans="2:9">
      <c r="B805" s="1977"/>
      <c r="G805" s="1999"/>
    </row>
    <row r="806" spans="2:9">
      <c r="B806" s="1977"/>
      <c r="G806" s="1999"/>
    </row>
    <row r="807" spans="2:9" ht="15">
      <c r="B807" s="2463" t="s">
        <v>1703</v>
      </c>
      <c r="C807" s="2463"/>
      <c r="D807" s="2463"/>
      <c r="E807" s="2463"/>
      <c r="F807" s="1794"/>
      <c r="G807" s="1999"/>
    </row>
    <row r="808" spans="2:9" ht="15">
      <c r="B808" s="2463"/>
      <c r="C808" s="2463"/>
      <c r="D808" s="2463"/>
      <c r="E808" s="2463"/>
      <c r="F808" s="1794"/>
      <c r="G808" s="1998"/>
    </row>
    <row r="809" spans="2:9" s="1881" customFormat="1" ht="12.75">
      <c r="B809" s="1982" t="s">
        <v>1699</v>
      </c>
      <c r="C809" s="1981" t="s">
        <v>1499</v>
      </c>
      <c r="D809" s="1981" t="s">
        <v>1498</v>
      </c>
      <c r="E809" s="1981" t="s">
        <v>8</v>
      </c>
      <c r="F809" s="1883"/>
      <c r="G809" s="1997"/>
    </row>
    <row r="810" spans="2:9">
      <c r="B810" s="1901" t="s">
        <v>1087</v>
      </c>
      <c r="C810" s="1853">
        <v>1361968</v>
      </c>
      <c r="D810" s="1853">
        <v>493154</v>
      </c>
      <c r="E810" s="1853">
        <v>1855122</v>
      </c>
      <c r="G810" s="1996"/>
    </row>
    <row r="811" spans="2:9" ht="15">
      <c r="B811" s="1931" t="s">
        <v>1698</v>
      </c>
      <c r="C811" s="1815">
        <v>101219.81589999999</v>
      </c>
      <c r="D811" s="1815">
        <v>37257.690199999997</v>
      </c>
      <c r="E811" s="1815">
        <v>138477.5061</v>
      </c>
      <c r="G811" s="1995"/>
      <c r="H811" s="1994"/>
      <c r="I811" s="1994"/>
    </row>
    <row r="812" spans="2:9" ht="15">
      <c r="B812" s="1931" t="s">
        <v>1697</v>
      </c>
      <c r="C812" s="1815">
        <v>258575.78417631658</v>
      </c>
      <c r="D812" s="1815">
        <v>63326.908123986941</v>
      </c>
      <c r="E812" s="1815">
        <v>321902.69230030349</v>
      </c>
      <c r="G812" s="1993"/>
    </row>
    <row r="813" spans="2:9">
      <c r="B813" s="1931" t="s">
        <v>1696</v>
      </c>
      <c r="C813" s="1815">
        <v>219909.9477214271</v>
      </c>
      <c r="D813" s="1815">
        <v>69768.563033781858</v>
      </c>
      <c r="E813" s="1815">
        <v>289678.51075520896</v>
      </c>
      <c r="G813" s="1992"/>
    </row>
    <row r="814" spans="2:9">
      <c r="B814" s="1931" t="s">
        <v>1695</v>
      </c>
      <c r="C814" s="1815">
        <v>244246.6230693752</v>
      </c>
      <c r="D814" s="1815">
        <v>75204.133725930486</v>
      </c>
      <c r="E814" s="1815">
        <v>319450.7567953057</v>
      </c>
      <c r="G814" s="1991"/>
      <c r="H814" s="1984"/>
      <c r="I814" s="1984"/>
    </row>
    <row r="815" spans="2:9" ht="15">
      <c r="B815" s="1931" t="s">
        <v>1694</v>
      </c>
      <c r="C815" s="1815">
        <v>297265.66742105223</v>
      </c>
      <c r="D815" s="1815">
        <v>141325.35028306712</v>
      </c>
      <c r="E815" s="1815">
        <v>438591.01770411932</v>
      </c>
      <c r="G815" s="1990"/>
      <c r="H815" s="1984"/>
      <c r="I815" s="1984"/>
    </row>
    <row r="816" spans="2:9">
      <c r="B816" s="1931" t="s">
        <v>1693</v>
      </c>
      <c r="C816" s="1815">
        <v>57425.438408385708</v>
      </c>
      <c r="D816" s="1815">
        <v>25667.402454358911</v>
      </c>
      <c r="E816" s="1815">
        <v>83092.840862744619</v>
      </c>
      <c r="G816" s="1989"/>
      <c r="H816" s="1989"/>
      <c r="I816" s="1989"/>
    </row>
    <row r="817" spans="2:9">
      <c r="B817" s="1931" t="s">
        <v>1692</v>
      </c>
      <c r="C817" s="1815">
        <v>157221.23758410677</v>
      </c>
      <c r="D817" s="1815">
        <v>72132.522362006377</v>
      </c>
      <c r="E817" s="1815">
        <v>229353.75994611316</v>
      </c>
    </row>
    <row r="818" spans="2:9" ht="15">
      <c r="B818" s="1931" t="s">
        <v>1691</v>
      </c>
      <c r="C818" s="1815">
        <v>6110.8599806505335</v>
      </c>
      <c r="D818" s="1815">
        <v>2724.0345858443188</v>
      </c>
      <c r="E818" s="1815">
        <v>8834.8945664948515</v>
      </c>
      <c r="G818" s="1988"/>
      <c r="H818" s="1984"/>
      <c r="I818" s="1984"/>
    </row>
    <row r="819" spans="2:9">
      <c r="B819" s="1931" t="s">
        <v>1690</v>
      </c>
      <c r="C819" s="1815">
        <v>14443.378710866285</v>
      </c>
      <c r="D819" s="1815">
        <v>4632.2271931592959</v>
      </c>
      <c r="E819" s="1815">
        <v>19075.605904025582</v>
      </c>
      <c r="G819" s="1987"/>
      <c r="H819" s="1987"/>
      <c r="I819" s="1987"/>
    </row>
    <row r="820" spans="2:9">
      <c r="B820" s="1931" t="s">
        <v>1689</v>
      </c>
      <c r="C820" s="1815">
        <v>5549.2470278191686</v>
      </c>
      <c r="D820" s="1815">
        <v>1115.1680378647379</v>
      </c>
      <c r="E820" s="1815">
        <v>6664.4150656839065</v>
      </c>
      <c r="G820" s="1986"/>
      <c r="H820" s="1984"/>
      <c r="I820" s="1984"/>
    </row>
    <row r="821" spans="2:9">
      <c r="B821" s="1901" t="s">
        <v>1517</v>
      </c>
      <c r="C821" s="1853">
        <v>831665</v>
      </c>
      <c r="D821" s="1853">
        <v>314750</v>
      </c>
      <c r="E821" s="1853">
        <v>1146415</v>
      </c>
      <c r="G821" s="1985"/>
      <c r="H821" s="1984"/>
      <c r="I821" s="1984"/>
    </row>
    <row r="822" spans="2:9">
      <c r="B822" s="1931" t="s">
        <v>1698</v>
      </c>
      <c r="C822" s="1980">
        <v>62344.621500000001</v>
      </c>
      <c r="D822" s="1980">
        <v>23526.264199999998</v>
      </c>
      <c r="E822" s="1815">
        <v>85870.885699999999</v>
      </c>
      <c r="G822" s="1984"/>
      <c r="H822" s="1984"/>
      <c r="I822" s="1984"/>
    </row>
    <row r="823" spans="2:9">
      <c r="B823" s="1931" t="s">
        <v>1697</v>
      </c>
      <c r="C823" s="1980">
        <v>159251.00978074616</v>
      </c>
      <c r="D823" s="1980">
        <v>41089.003742831032</v>
      </c>
      <c r="E823" s="1815">
        <v>200340.01352357719</v>
      </c>
      <c r="G823" s="1984"/>
      <c r="H823" s="1984"/>
      <c r="I823" s="1984"/>
    </row>
    <row r="824" spans="2:9">
      <c r="B824" s="1931" t="s">
        <v>1696</v>
      </c>
      <c r="C824" s="1980">
        <v>134058.38792090831</v>
      </c>
      <c r="D824" s="1980">
        <v>44113.845363500957</v>
      </c>
      <c r="E824" s="1815">
        <v>178172.23328440927</v>
      </c>
    </row>
    <row r="825" spans="2:9">
      <c r="B825" s="1931" t="s">
        <v>1695</v>
      </c>
      <c r="C825" s="1980">
        <v>148455.63248175234</v>
      </c>
      <c r="D825" s="1980">
        <v>47381.840866349768</v>
      </c>
      <c r="E825" s="1815">
        <v>195837.47334810212</v>
      </c>
    </row>
    <row r="826" spans="2:9">
      <c r="B826" s="1931" t="s">
        <v>1694</v>
      </c>
      <c r="C826" s="1980">
        <v>180164.76737683141</v>
      </c>
      <c r="D826" s="1980">
        <v>89085.955936450628</v>
      </c>
      <c r="E826" s="1815">
        <v>269250.72331328201</v>
      </c>
    </row>
    <row r="827" spans="2:9">
      <c r="B827" s="1931" t="s">
        <v>1693</v>
      </c>
      <c r="C827" s="1980">
        <v>35147.2867303393</v>
      </c>
      <c r="D827" s="1980">
        <v>16874.869890073991</v>
      </c>
      <c r="E827" s="1815">
        <v>52022.156620413291</v>
      </c>
    </row>
    <row r="828" spans="2:9">
      <c r="B828" s="1931" t="s">
        <v>1692</v>
      </c>
      <c r="C828" s="1980">
        <v>96273.236373978129</v>
      </c>
      <c r="D828" s="1980">
        <v>47054.374022911637</v>
      </c>
      <c r="E828" s="1815">
        <v>143327.61039688977</v>
      </c>
    </row>
    <row r="829" spans="2:9">
      <c r="B829" s="1931" t="s">
        <v>1691</v>
      </c>
      <c r="C829" s="1980">
        <v>3714.0019180433756</v>
      </c>
      <c r="D829" s="1980">
        <v>1773.1701965092418</v>
      </c>
      <c r="E829" s="1815">
        <v>5487.1721145526171</v>
      </c>
    </row>
    <row r="830" spans="2:9">
      <c r="B830" s="1931" t="s">
        <v>1690</v>
      </c>
      <c r="C830" s="1980">
        <v>8846.207105040492</v>
      </c>
      <c r="D830" s="1980">
        <v>3110.8203797054944</v>
      </c>
      <c r="E830" s="1815">
        <v>11957.027484745986</v>
      </c>
    </row>
    <row r="831" spans="2:9">
      <c r="B831" s="1931" t="s">
        <v>1689</v>
      </c>
      <c r="C831" s="1980">
        <v>3409.8488123602101</v>
      </c>
      <c r="D831" s="1980">
        <v>739.85540166728606</v>
      </c>
      <c r="E831" s="1815">
        <v>4149.7042140274962</v>
      </c>
    </row>
    <row r="832" spans="2:9">
      <c r="B832" s="1901" t="s">
        <v>1516</v>
      </c>
      <c r="C832" s="1853">
        <v>336400</v>
      </c>
      <c r="D832" s="1853">
        <v>159120</v>
      </c>
      <c r="E832" s="1853">
        <v>495520</v>
      </c>
    </row>
    <row r="833" spans="2:5">
      <c r="B833" s="1931" t="s">
        <v>1698</v>
      </c>
      <c r="C833" s="1815">
        <v>23915.748500000002</v>
      </c>
      <c r="D833" s="1815">
        <v>12251.4576</v>
      </c>
      <c r="E833" s="1815">
        <v>36167.206100000003</v>
      </c>
    </row>
    <row r="834" spans="2:5">
      <c r="B834" s="1931" t="s">
        <v>1697</v>
      </c>
      <c r="C834" s="1815">
        <v>61124.101761723708</v>
      </c>
      <c r="D834" s="1815">
        <v>19822.801117470393</v>
      </c>
      <c r="E834" s="1815">
        <v>80946.902879194095</v>
      </c>
    </row>
    <row r="835" spans="2:5">
      <c r="B835" s="1931" t="s">
        <v>1696</v>
      </c>
      <c r="C835" s="1815">
        <v>54774.597144502142</v>
      </c>
      <c r="D835" s="1815">
        <v>22888.685460726254</v>
      </c>
      <c r="E835" s="1815">
        <v>77663.282605228393</v>
      </c>
    </row>
    <row r="836" spans="2:5">
      <c r="B836" s="1931" t="s">
        <v>1695</v>
      </c>
      <c r="C836" s="1815">
        <v>61723.624976112929</v>
      </c>
      <c r="D836" s="1815">
        <v>24825.37110130379</v>
      </c>
      <c r="E836" s="1815">
        <v>86548.996077416727</v>
      </c>
    </row>
    <row r="837" spans="2:5">
      <c r="B837" s="1931" t="s">
        <v>1694</v>
      </c>
      <c r="C837" s="1815">
        <v>76166.922866641733</v>
      </c>
      <c r="D837" s="1815">
        <v>46611.602716602581</v>
      </c>
      <c r="E837" s="1815">
        <v>122778.52558324431</v>
      </c>
    </row>
    <row r="838" spans="2:5">
      <c r="B838" s="1931" t="s">
        <v>1693</v>
      </c>
      <c r="C838" s="1815">
        <v>14019.290881770616</v>
      </c>
      <c r="D838" s="1815">
        <v>7833.7840073760663</v>
      </c>
      <c r="E838" s="1815">
        <v>21853.074889146683</v>
      </c>
    </row>
    <row r="839" spans="2:5">
      <c r="B839" s="1931" t="s">
        <v>1692</v>
      </c>
      <c r="C839" s="1815">
        <v>38289.703180282078</v>
      </c>
      <c r="D839" s="1815">
        <v>22350.190421302927</v>
      </c>
      <c r="E839" s="1815">
        <v>60639.893601585005</v>
      </c>
    </row>
    <row r="840" spans="2:5">
      <c r="B840" s="1931" t="s">
        <v>1691</v>
      </c>
      <c r="C840" s="1815">
        <v>1544.7670081328799</v>
      </c>
      <c r="D840" s="1815">
        <v>847.49805655815442</v>
      </c>
      <c r="E840" s="1815">
        <v>2392.2650646910342</v>
      </c>
    </row>
    <row r="841" spans="2:5">
      <c r="B841" s="1931" t="s">
        <v>1690</v>
      </c>
      <c r="C841" s="1815">
        <v>3513.6730489319993</v>
      </c>
      <c r="D841" s="1815">
        <v>1354.3411813812404</v>
      </c>
      <c r="E841" s="1815">
        <v>4868.0142303132398</v>
      </c>
    </row>
    <row r="842" spans="2:5">
      <c r="B842" s="1931" t="s">
        <v>1689</v>
      </c>
      <c r="C842" s="1815">
        <v>1327.5706319018263</v>
      </c>
      <c r="D842" s="1815">
        <v>334.26833727860657</v>
      </c>
      <c r="E842" s="1815">
        <v>1661.838969180433</v>
      </c>
    </row>
    <row r="843" spans="2:5">
      <c r="B843" s="1979" t="s">
        <v>207</v>
      </c>
      <c r="C843" s="1853">
        <v>193903</v>
      </c>
      <c r="D843" s="1853">
        <v>19284</v>
      </c>
      <c r="E843" s="1853">
        <v>213187</v>
      </c>
    </row>
    <row r="844" spans="2:5">
      <c r="B844" s="1931" t="s">
        <v>1698</v>
      </c>
      <c r="C844" s="1815">
        <v>14959.445899999999</v>
      </c>
      <c r="D844" s="1815">
        <v>1479.9684</v>
      </c>
      <c r="E844" s="1815">
        <v>16439.4143</v>
      </c>
    </row>
    <row r="845" spans="2:5">
      <c r="B845" s="1931" t="s">
        <v>1697</v>
      </c>
      <c r="C845" s="1815">
        <v>38200.672633846712</v>
      </c>
      <c r="D845" s="1815">
        <v>2415.1032636855225</v>
      </c>
      <c r="E845" s="1815">
        <v>40615.775897532236</v>
      </c>
    </row>
    <row r="846" spans="2:5">
      <c r="B846" s="1931" t="s">
        <v>1696</v>
      </c>
      <c r="C846" s="1815">
        <v>31076.962656016658</v>
      </c>
      <c r="D846" s="1815">
        <v>2766.0322095546389</v>
      </c>
      <c r="E846" s="1815">
        <v>33842.994865571294</v>
      </c>
    </row>
    <row r="847" spans="2:5">
      <c r="B847" s="1931" t="s">
        <v>1695</v>
      </c>
      <c r="C847" s="1815">
        <v>34067.365611509922</v>
      </c>
      <c r="D847" s="1815">
        <v>2996.9217582769206</v>
      </c>
      <c r="E847" s="1815">
        <v>37064.287369786842</v>
      </c>
    </row>
    <row r="848" spans="2:5">
      <c r="B848" s="1931" t="s">
        <v>1694</v>
      </c>
      <c r="C848" s="1815">
        <v>40933.977177579087</v>
      </c>
      <c r="D848" s="1815">
        <v>5627.7916300139132</v>
      </c>
      <c r="E848" s="1815">
        <v>46561.768807592998</v>
      </c>
    </row>
    <row r="849" spans="2:6">
      <c r="B849" s="1931" t="s">
        <v>1693</v>
      </c>
      <c r="C849" s="1815">
        <v>8258.8607962757924</v>
      </c>
      <c r="D849" s="1815">
        <v>958.7485569088559</v>
      </c>
      <c r="E849" s="1815">
        <v>9217.6093531846491</v>
      </c>
    </row>
    <row r="850" spans="2:6">
      <c r="B850" s="1931" t="s">
        <v>1692</v>
      </c>
      <c r="C850" s="1815">
        <v>22658.298029846574</v>
      </c>
      <c r="D850" s="1815">
        <v>2727.9579177918222</v>
      </c>
      <c r="E850" s="1815">
        <v>25386.255947638398</v>
      </c>
    </row>
    <row r="851" spans="2:6">
      <c r="B851" s="1931" t="s">
        <v>1691</v>
      </c>
      <c r="C851" s="1815">
        <v>852.09105447427771</v>
      </c>
      <c r="D851" s="1815">
        <v>103.36633277692252</v>
      </c>
      <c r="E851" s="1815">
        <v>955.4573872512002</v>
      </c>
    </row>
    <row r="852" spans="2:6">
      <c r="B852" s="1931" t="s">
        <v>1690</v>
      </c>
      <c r="C852" s="1815">
        <v>2083.4985568937932</v>
      </c>
      <c r="D852" s="1815">
        <v>167.06563207256124</v>
      </c>
      <c r="E852" s="1815">
        <v>2250.5641889663543</v>
      </c>
    </row>
    <row r="853" spans="2:6">
      <c r="B853" s="1931" t="s">
        <v>1689</v>
      </c>
      <c r="C853" s="1815">
        <v>811.82758355713156</v>
      </c>
      <c r="D853" s="1815">
        <v>41.044298918845264</v>
      </c>
      <c r="E853" s="1815">
        <v>852.8718824759768</v>
      </c>
    </row>
    <row r="854" spans="2:6">
      <c r="B854" s="1768" t="s">
        <v>1503</v>
      </c>
      <c r="C854" s="1978"/>
      <c r="D854" s="1978"/>
      <c r="E854" s="1978"/>
    </row>
    <row r="855" spans="2:6">
      <c r="B855" s="1977"/>
    </row>
    <row r="857" spans="2:6" ht="15">
      <c r="B857" s="2463" t="s">
        <v>1702</v>
      </c>
      <c r="C857" s="2463"/>
      <c r="D857" s="2463"/>
      <c r="E857" s="2463"/>
      <c r="F857" s="1794"/>
    </row>
    <row r="858" spans="2:6" ht="15">
      <c r="B858" s="2463"/>
      <c r="C858" s="2463"/>
      <c r="D858" s="2463"/>
      <c r="E858" s="2463"/>
      <c r="F858" s="1794"/>
    </row>
    <row r="859" spans="2:6" s="1881" customFormat="1" ht="12.75">
      <c r="B859" s="1982" t="s">
        <v>1699</v>
      </c>
      <c r="C859" s="1981" t="s">
        <v>1499</v>
      </c>
      <c r="D859" s="1981" t="s">
        <v>1498</v>
      </c>
      <c r="E859" s="1981" t="s">
        <v>8</v>
      </c>
      <c r="F859" s="1883"/>
    </row>
    <row r="860" spans="2:6">
      <c r="B860" s="1901" t="s">
        <v>1087</v>
      </c>
      <c r="C860" s="1853">
        <v>164071</v>
      </c>
      <c r="D860" s="1853">
        <v>154105</v>
      </c>
      <c r="E860" s="1853">
        <v>318176</v>
      </c>
      <c r="F860" s="1775"/>
    </row>
    <row r="861" spans="2:6">
      <c r="B861" s="1931" t="s">
        <v>1698</v>
      </c>
      <c r="C861" s="1815">
        <v>5627.6352999999999</v>
      </c>
      <c r="D861" s="1815">
        <v>13422.5455</v>
      </c>
      <c r="E861" s="1815">
        <v>19050.180800000002</v>
      </c>
      <c r="F861" s="1775"/>
    </row>
    <row r="862" spans="2:6">
      <c r="B862" s="1931" t="s">
        <v>1697</v>
      </c>
      <c r="C862" s="1815">
        <v>14551.908416743954</v>
      </c>
      <c r="D862" s="1815">
        <v>15066.705134128269</v>
      </c>
      <c r="E862" s="1815">
        <v>29618.613550872222</v>
      </c>
      <c r="F862" s="1775"/>
    </row>
    <row r="863" spans="2:6">
      <c r="B863" s="1931" t="s">
        <v>1696</v>
      </c>
      <c r="C863" s="1815">
        <v>29262.003961187664</v>
      </c>
      <c r="D863" s="1815">
        <v>24722.20845768342</v>
      </c>
      <c r="E863" s="1815">
        <v>53984.212418871088</v>
      </c>
    </row>
    <row r="864" spans="2:6">
      <c r="B864" s="1931" t="s">
        <v>1695</v>
      </c>
      <c r="C864" s="1815">
        <v>37869.475438668771</v>
      </c>
      <c r="D864" s="1815">
        <v>27836.036054807551</v>
      </c>
      <c r="E864" s="1815">
        <v>65705.511493476326</v>
      </c>
    </row>
    <row r="865" spans="2:9">
      <c r="B865" s="1931" t="s">
        <v>1694</v>
      </c>
      <c r="C865" s="1815">
        <v>52412.232533975548</v>
      </c>
      <c r="D865" s="1815">
        <v>51994.263636690754</v>
      </c>
      <c r="E865" s="1815">
        <v>104406.4961706663</v>
      </c>
    </row>
    <row r="866" spans="2:9">
      <c r="B866" s="1931" t="s">
        <v>1693</v>
      </c>
      <c r="C866" s="1815">
        <v>5922.2123014868484</v>
      </c>
      <c r="D866" s="1815">
        <v>4553.2977166498522</v>
      </c>
      <c r="E866" s="1815">
        <v>10475.510018136702</v>
      </c>
    </row>
    <row r="867" spans="2:9">
      <c r="B867" s="1931" t="s">
        <v>1692</v>
      </c>
      <c r="C867" s="1815">
        <v>15652.681652472857</v>
      </c>
      <c r="D867" s="1815">
        <v>15389.518241212134</v>
      </c>
      <c r="E867" s="1815">
        <v>31042.199893684992</v>
      </c>
    </row>
    <row r="868" spans="2:9">
      <c r="B868" s="1931" t="s">
        <v>1701</v>
      </c>
      <c r="C868" s="1815">
        <v>950.4300978324369</v>
      </c>
      <c r="D868" s="1815">
        <v>607.9437503058009</v>
      </c>
      <c r="E868" s="1815">
        <v>1558.3738481382379</v>
      </c>
    </row>
    <row r="869" spans="2:9">
      <c r="B869" s="1931" t="s">
        <v>1690</v>
      </c>
      <c r="C869" s="1815">
        <v>1414.5328278606557</v>
      </c>
      <c r="D869" s="1815">
        <v>361.75165307452613</v>
      </c>
      <c r="E869" s="1815">
        <v>1776.2844809351818</v>
      </c>
      <c r="G869" s="1983"/>
      <c r="H869" s="1983"/>
      <c r="I869" s="1983"/>
    </row>
    <row r="870" spans="2:9">
      <c r="B870" s="1931" t="s">
        <v>1689</v>
      </c>
      <c r="C870" s="1815">
        <v>407.88746977127965</v>
      </c>
      <c r="D870" s="1815">
        <v>150.72985544771925</v>
      </c>
      <c r="E870" s="1815">
        <v>558.61732521899887</v>
      </c>
    </row>
    <row r="871" spans="2:9">
      <c r="B871" s="1901" t="s">
        <v>1517</v>
      </c>
      <c r="C871" s="1853">
        <v>88401</v>
      </c>
      <c r="D871" s="1853">
        <v>83294</v>
      </c>
      <c r="E871" s="1853">
        <v>171695</v>
      </c>
    </row>
    <row r="872" spans="2:9">
      <c r="B872" s="1931" t="s">
        <v>1698</v>
      </c>
      <c r="C872" s="1980">
        <v>3032.1542999999997</v>
      </c>
      <c r="D872" s="1980">
        <v>7254.9074000000001</v>
      </c>
      <c r="E872" s="1815">
        <v>10287.0617</v>
      </c>
    </row>
    <row r="873" spans="2:9">
      <c r="B873" s="1931" t="s">
        <v>1697</v>
      </c>
      <c r="C873" s="1980">
        <v>7840.5279174783009</v>
      </c>
      <c r="D873" s="1980">
        <v>8143.5783228453329</v>
      </c>
      <c r="E873" s="1815">
        <v>15984.106240323634</v>
      </c>
    </row>
    <row r="874" spans="2:9">
      <c r="B874" s="1931" t="s">
        <v>1696</v>
      </c>
      <c r="C874" s="1980">
        <v>15766.286620871151</v>
      </c>
      <c r="D874" s="1980">
        <v>13362.393376426999</v>
      </c>
      <c r="E874" s="1815">
        <v>29128.67999729815</v>
      </c>
    </row>
    <row r="875" spans="2:9">
      <c r="B875" s="1931" t="s">
        <v>1695</v>
      </c>
      <c r="C875" s="1980">
        <v>20403.968393279483</v>
      </c>
      <c r="D875" s="1980">
        <v>15045.42219362863</v>
      </c>
      <c r="E875" s="1815">
        <v>35449.390586908114</v>
      </c>
    </row>
    <row r="876" spans="2:9">
      <c r="B876" s="1931" t="s">
        <v>1694</v>
      </c>
      <c r="C876" s="1980">
        <v>28239.565604134626</v>
      </c>
      <c r="D876" s="1980">
        <v>28102.983000905351</v>
      </c>
      <c r="E876" s="1815">
        <v>56342.548605039978</v>
      </c>
    </row>
    <row r="877" spans="2:9">
      <c r="B877" s="1931" t="s">
        <v>1693</v>
      </c>
      <c r="C877" s="1980">
        <v>3190.8715718423055</v>
      </c>
      <c r="D877" s="1980">
        <v>2461.0647286631374</v>
      </c>
      <c r="E877" s="1815">
        <v>5651.9363005054429</v>
      </c>
    </row>
    <row r="878" spans="2:9">
      <c r="B878" s="1931" t="s">
        <v>1692</v>
      </c>
      <c r="C878" s="1980">
        <v>8433.621485577909</v>
      </c>
      <c r="D878" s="1980">
        <v>8318.05932567745</v>
      </c>
      <c r="E878" s="1815">
        <v>16751.680811255359</v>
      </c>
    </row>
    <row r="879" spans="2:9">
      <c r="B879" s="1931" t="s">
        <v>1691</v>
      </c>
      <c r="C879" s="1980">
        <v>512.08910214776074</v>
      </c>
      <c r="D879" s="1980">
        <v>328.59457342702302</v>
      </c>
      <c r="E879" s="1815">
        <v>840.68367557478382</v>
      </c>
    </row>
    <row r="880" spans="2:9">
      <c r="B880" s="1931" t="s">
        <v>1690</v>
      </c>
      <c r="C880" s="1980">
        <v>762.146366607809</v>
      </c>
      <c r="D880" s="1980">
        <v>195.52734947723681</v>
      </c>
      <c r="E880" s="1815">
        <v>957.67371608504584</v>
      </c>
    </row>
    <row r="881" spans="2:5">
      <c r="B881" s="1931" t="s">
        <v>1689</v>
      </c>
      <c r="C881" s="1980">
        <v>219.76863806066211</v>
      </c>
      <c r="D881" s="1980">
        <v>81.469728948848697</v>
      </c>
      <c r="E881" s="1815">
        <v>301.2383670095108</v>
      </c>
    </row>
    <row r="882" spans="2:5">
      <c r="B882" s="1901" t="s">
        <v>1516</v>
      </c>
      <c r="C882" s="1853">
        <v>64373</v>
      </c>
      <c r="D882" s="1853">
        <v>63412</v>
      </c>
      <c r="E882" s="1853">
        <v>127785</v>
      </c>
    </row>
    <row r="883" spans="2:5">
      <c r="B883" s="1931" t="s">
        <v>1698</v>
      </c>
      <c r="C883" s="1815">
        <v>2207.9938999999999</v>
      </c>
      <c r="D883" s="1815">
        <v>5523.1851999999999</v>
      </c>
      <c r="E883" s="1815">
        <v>7731.1790999999994</v>
      </c>
    </row>
    <row r="884" spans="2:5">
      <c r="B884" s="1931" t="s">
        <v>1697</v>
      </c>
      <c r="C884" s="1815">
        <v>5709.4184865762909</v>
      </c>
      <c r="D884" s="1815">
        <v>6199.733337434488</v>
      </c>
      <c r="E884" s="1815">
        <v>11909.15182401078</v>
      </c>
    </row>
    <row r="885" spans="2:5">
      <c r="B885" s="1931" t="s">
        <v>1696</v>
      </c>
      <c r="C885" s="1815">
        <v>11480.901445066669</v>
      </c>
      <c r="D885" s="1815">
        <v>10172.834643383543</v>
      </c>
      <c r="E885" s="1815">
        <v>21653.736088450212</v>
      </c>
    </row>
    <row r="886" spans="2:5">
      <c r="B886" s="1931" t="s">
        <v>1695</v>
      </c>
      <c r="C886" s="1815">
        <v>14858.029404425064</v>
      </c>
      <c r="D886" s="1815">
        <v>11454.130095113438</v>
      </c>
      <c r="E886" s="1815">
        <v>26312.159499538502</v>
      </c>
    </row>
    <row r="887" spans="2:5">
      <c r="B887" s="1931" t="s">
        <v>1694</v>
      </c>
      <c r="C887" s="1815">
        <v>20563.857384361694</v>
      </c>
      <c r="D887" s="1815">
        <v>21394.894686933156</v>
      </c>
      <c r="E887" s="1815">
        <v>41958.752071294846</v>
      </c>
    </row>
    <row r="888" spans="2:5">
      <c r="B888" s="1931" t="s">
        <v>1693</v>
      </c>
      <c r="C888" s="1815">
        <v>2323.5707253787255</v>
      </c>
      <c r="D888" s="1815">
        <v>1873.6167860108396</v>
      </c>
      <c r="E888" s="1815">
        <v>4197.1875113895649</v>
      </c>
    </row>
    <row r="889" spans="2:5">
      <c r="B889" s="1931" t="s">
        <v>1692</v>
      </c>
      <c r="C889" s="1815">
        <v>6141.3051423751622</v>
      </c>
      <c r="D889" s="1815">
        <v>6332.5663068151189</v>
      </c>
      <c r="E889" s="1815">
        <v>12473.871449190281</v>
      </c>
    </row>
    <row r="890" spans="2:5">
      <c r="B890" s="1931" t="s">
        <v>1691</v>
      </c>
      <c r="C890" s="1815">
        <v>372.89976100448871</v>
      </c>
      <c r="D890" s="1815">
        <v>250.16014467013693</v>
      </c>
      <c r="E890" s="1815">
        <v>623.05990567462561</v>
      </c>
    </row>
    <row r="891" spans="2:5">
      <c r="B891" s="1931" t="s">
        <v>1690</v>
      </c>
      <c r="C891" s="1815">
        <v>554.98974058714828</v>
      </c>
      <c r="D891" s="1815">
        <v>148.85562327479221</v>
      </c>
      <c r="E891" s="1815">
        <v>703.84536386194054</v>
      </c>
    </row>
    <row r="892" spans="2:5">
      <c r="B892" s="1931" t="s">
        <v>1689</v>
      </c>
      <c r="C892" s="1815">
        <v>160.03401022475992</v>
      </c>
      <c r="D892" s="1815">
        <v>62.023176364496763</v>
      </c>
      <c r="E892" s="1815">
        <v>222.05718658925667</v>
      </c>
    </row>
    <row r="893" spans="2:5">
      <c r="B893" s="1979" t="s">
        <v>207</v>
      </c>
      <c r="C893" s="1853">
        <v>11297</v>
      </c>
      <c r="D893" s="1853">
        <v>7399</v>
      </c>
      <c r="E893" s="1853">
        <v>18696</v>
      </c>
    </row>
    <row r="894" spans="2:5">
      <c r="B894" s="1931" t="s">
        <v>1698</v>
      </c>
      <c r="C894" s="1815">
        <v>387.48709999999994</v>
      </c>
      <c r="D894" s="1815">
        <v>644.4529</v>
      </c>
      <c r="E894" s="1815">
        <v>1031.94</v>
      </c>
    </row>
    <row r="895" spans="2:5">
      <c r="B895" s="1931" t="s">
        <v>1697</v>
      </c>
      <c r="C895" s="1815">
        <v>1001.9620126893628</v>
      </c>
      <c r="D895" s="1815">
        <v>723.39347384844791</v>
      </c>
      <c r="E895" s="1815">
        <v>1725.3554865378107</v>
      </c>
    </row>
    <row r="896" spans="2:5">
      <c r="B896" s="1931" t="s">
        <v>1696</v>
      </c>
      <c r="C896" s="1815">
        <v>2014.8158952498434</v>
      </c>
      <c r="D896" s="1815">
        <v>1186.9804378728763</v>
      </c>
      <c r="E896" s="1815">
        <v>3201.7963331227197</v>
      </c>
    </row>
    <row r="897" spans="2:6">
      <c r="B897" s="1931" t="s">
        <v>1695</v>
      </c>
      <c r="C897" s="1815">
        <v>2607.4776409642236</v>
      </c>
      <c r="D897" s="1815">
        <v>1336.4837660654819</v>
      </c>
      <c r="E897" s="1815">
        <v>3943.9614070297057</v>
      </c>
    </row>
    <row r="898" spans="2:6">
      <c r="B898" s="1931" t="s">
        <v>1694</v>
      </c>
      <c r="C898" s="1815">
        <v>3608.8095454792237</v>
      </c>
      <c r="D898" s="1815">
        <v>2496.3859488522426</v>
      </c>
      <c r="E898" s="1815">
        <v>6105.1954943314668</v>
      </c>
    </row>
    <row r="899" spans="2:6">
      <c r="B899" s="1931" t="s">
        <v>1693</v>
      </c>
      <c r="C899" s="1815">
        <v>407.77000426581742</v>
      </c>
      <c r="D899" s="1815">
        <v>218.61620197587527</v>
      </c>
      <c r="E899" s="1815">
        <v>626.38620624169266</v>
      </c>
    </row>
    <row r="900" spans="2:6">
      <c r="B900" s="1931" t="s">
        <v>1692</v>
      </c>
      <c r="C900" s="1815">
        <v>1077.7550245197863</v>
      </c>
      <c r="D900" s="1815">
        <v>738.89260871956515</v>
      </c>
      <c r="E900" s="1815">
        <v>1816.6476332393513</v>
      </c>
    </row>
    <row r="901" spans="2:6">
      <c r="B901" s="1931" t="s">
        <v>1691</v>
      </c>
      <c r="C901" s="1815">
        <v>65.441234680187478</v>
      </c>
      <c r="D901" s="1815">
        <v>29.189032208640999</v>
      </c>
      <c r="E901" s="1815">
        <v>94.630266888828473</v>
      </c>
    </row>
    <row r="902" spans="2:6">
      <c r="B902" s="1931" t="s">
        <v>1690</v>
      </c>
      <c r="C902" s="1815">
        <v>97.396720665698567</v>
      </c>
      <c r="D902" s="1815">
        <v>17.36868032249712</v>
      </c>
      <c r="E902" s="1815">
        <v>114.76540098819569</v>
      </c>
    </row>
    <row r="903" spans="2:6">
      <c r="B903" s="1931" t="s">
        <v>1689</v>
      </c>
      <c r="C903" s="1815">
        <v>28.084821485857624</v>
      </c>
      <c r="D903" s="1815">
        <v>7.2369501343738021</v>
      </c>
      <c r="E903" s="1815">
        <v>35.321771620231424</v>
      </c>
    </row>
    <row r="904" spans="2:6">
      <c r="B904" s="1768" t="s">
        <v>1503</v>
      </c>
      <c r="C904" s="1978"/>
      <c r="D904" s="1978"/>
      <c r="E904" s="1978"/>
    </row>
    <row r="905" spans="2:6">
      <c r="B905" s="1977"/>
      <c r="C905" s="1978"/>
      <c r="D905" s="1978"/>
      <c r="E905" s="1978"/>
    </row>
    <row r="907" spans="2:6" ht="15">
      <c r="B907" s="2463" t="s">
        <v>1700</v>
      </c>
      <c r="C907" s="2463"/>
      <c r="D907" s="2463"/>
      <c r="E907" s="2463"/>
      <c r="F907" s="1794"/>
    </row>
    <row r="908" spans="2:6" ht="15">
      <c r="B908" s="2463"/>
      <c r="C908" s="2463"/>
      <c r="D908" s="2463"/>
      <c r="E908" s="2463"/>
      <c r="F908" s="1794"/>
    </row>
    <row r="909" spans="2:6" s="1881" customFormat="1" ht="12.75">
      <c r="B909" s="1982" t="s">
        <v>1699</v>
      </c>
      <c r="C909" s="1981" t="s">
        <v>1499</v>
      </c>
      <c r="D909" s="1981" t="s">
        <v>1498</v>
      </c>
      <c r="E909" s="1981" t="s">
        <v>8</v>
      </c>
    </row>
    <row r="910" spans="2:6">
      <c r="B910" s="1901" t="s">
        <v>1087</v>
      </c>
      <c r="C910" s="1853">
        <v>1197897</v>
      </c>
      <c r="D910" s="1853">
        <v>339049</v>
      </c>
      <c r="E910" s="1853">
        <v>1536946</v>
      </c>
    </row>
    <row r="911" spans="2:6">
      <c r="B911" s="1931" t="s">
        <v>1698</v>
      </c>
      <c r="C911" s="1815">
        <v>95592.180599999992</v>
      </c>
      <c r="D911" s="1815">
        <v>23835.144700000001</v>
      </c>
      <c r="E911" s="1815">
        <v>119427.3253</v>
      </c>
      <c r="F911" s="1775"/>
    </row>
    <row r="912" spans="2:6">
      <c r="B912" s="1931" t="s">
        <v>1697</v>
      </c>
      <c r="C912" s="1815">
        <v>244023.87575957263</v>
      </c>
      <c r="D912" s="1815">
        <v>48260.20298985867</v>
      </c>
      <c r="E912" s="1815">
        <v>292284.0787494313</v>
      </c>
    </row>
    <row r="913" spans="2:5">
      <c r="B913" s="1931" t="s">
        <v>1696</v>
      </c>
      <c r="C913" s="1815">
        <v>190647.94376023943</v>
      </c>
      <c r="D913" s="1815">
        <v>45046.354576098434</v>
      </c>
      <c r="E913" s="1815">
        <v>235694.29833633787</v>
      </c>
    </row>
    <row r="914" spans="2:5">
      <c r="B914" s="1931" t="s">
        <v>1695</v>
      </c>
      <c r="C914" s="1815">
        <v>206377.14763070643</v>
      </c>
      <c r="D914" s="1815">
        <v>47368.09767112293</v>
      </c>
      <c r="E914" s="1815">
        <v>253745.24530182936</v>
      </c>
    </row>
    <row r="915" spans="2:5">
      <c r="B915" s="1931" t="s">
        <v>1694</v>
      </c>
      <c r="C915" s="1815">
        <v>244853.43488707667</v>
      </c>
      <c r="D915" s="1815">
        <v>89331.086646376367</v>
      </c>
      <c r="E915" s="1815">
        <v>334184.52153345302</v>
      </c>
    </row>
    <row r="916" spans="2:5">
      <c r="B916" s="1931" t="s">
        <v>1693</v>
      </c>
      <c r="C916" s="1815">
        <v>51503.226106898859</v>
      </c>
      <c r="D916" s="1815">
        <v>21114.104737709058</v>
      </c>
      <c r="E916" s="1815">
        <v>72617.330844607917</v>
      </c>
    </row>
    <row r="917" spans="2:5">
      <c r="B917" s="1931" t="s">
        <v>1692</v>
      </c>
      <c r="C917" s="1815">
        <v>141568.55593163392</v>
      </c>
      <c r="D917" s="1815">
        <v>56743.004120794249</v>
      </c>
      <c r="E917" s="1815">
        <v>198311.56005242816</v>
      </c>
    </row>
    <row r="918" spans="2:5">
      <c r="B918" s="1931" t="s">
        <v>1691</v>
      </c>
      <c r="C918" s="1815">
        <v>5160.4298828180963</v>
      </c>
      <c r="D918" s="1815">
        <v>2116.0908355385177</v>
      </c>
      <c r="E918" s="1815">
        <v>7276.5207183566145</v>
      </c>
    </row>
    <row r="919" spans="2:5">
      <c r="B919" s="1931" t="s">
        <v>1690</v>
      </c>
      <c r="C919" s="1815">
        <v>13028.84588300563</v>
      </c>
      <c r="D919" s="1815">
        <v>4270.4755400847698</v>
      </c>
      <c r="E919" s="1815">
        <v>17299.321423090398</v>
      </c>
    </row>
    <row r="920" spans="2:5">
      <c r="B920" s="1931" t="s">
        <v>1689</v>
      </c>
      <c r="C920" s="1815">
        <v>5141.3595580478886</v>
      </c>
      <c r="D920" s="1815">
        <v>964.43818241701865</v>
      </c>
      <c r="E920" s="1815">
        <v>6105.7977404649073</v>
      </c>
    </row>
    <row r="921" spans="2:5">
      <c r="B921" s="1901" t="s">
        <v>1517</v>
      </c>
      <c r="C921" s="1853">
        <v>743264</v>
      </c>
      <c r="D921" s="1853">
        <v>231456</v>
      </c>
      <c r="E921" s="1853">
        <v>974720</v>
      </c>
    </row>
    <row r="922" spans="2:5">
      <c r="B922" s="1931" t="s">
        <v>1698</v>
      </c>
      <c r="C922" s="1980">
        <v>59312.467199999999</v>
      </c>
      <c r="D922" s="1980">
        <v>16271.3568</v>
      </c>
      <c r="E922" s="1815">
        <v>75583.823999999993</v>
      </c>
    </row>
    <row r="923" spans="2:5">
      <c r="B923" s="1931" t="s">
        <v>1697</v>
      </c>
      <c r="C923" s="1980">
        <v>151410.48186326787</v>
      </c>
      <c r="D923" s="1980">
        <v>32945.425419985695</v>
      </c>
      <c r="E923" s="1815">
        <v>184355.90728325356</v>
      </c>
    </row>
    <row r="924" spans="2:5">
      <c r="B924" s="1931" t="s">
        <v>1696</v>
      </c>
      <c r="C924" s="1980">
        <v>118292.10130003716</v>
      </c>
      <c r="D924" s="1980">
        <v>30751.45198707396</v>
      </c>
      <c r="E924" s="1815">
        <v>149043.55328711111</v>
      </c>
    </row>
    <row r="925" spans="2:5">
      <c r="B925" s="1931" t="s">
        <v>1695</v>
      </c>
      <c r="C925" s="1980">
        <v>128051.66408847287</v>
      </c>
      <c r="D925" s="1980">
        <v>32336.418672721138</v>
      </c>
      <c r="E925" s="1815">
        <v>160388.082761194</v>
      </c>
    </row>
    <row r="926" spans="2:5">
      <c r="B926" s="1931" t="s">
        <v>1694</v>
      </c>
      <c r="C926" s="1980">
        <v>151925.20177269678</v>
      </c>
      <c r="D926" s="1980">
        <v>60982.972935545273</v>
      </c>
      <c r="E926" s="1815">
        <v>212908.17470824206</v>
      </c>
    </row>
    <row r="927" spans="2:5">
      <c r="B927" s="1931" t="s">
        <v>1693</v>
      </c>
      <c r="C927" s="1980">
        <v>31956.415158496995</v>
      </c>
      <c r="D927" s="1980">
        <v>14413.805161410852</v>
      </c>
      <c r="E927" s="1815">
        <v>46370.22031990785</v>
      </c>
    </row>
    <row r="928" spans="2:5">
      <c r="B928" s="1931" t="s">
        <v>1692</v>
      </c>
      <c r="C928" s="1980">
        <v>87839.614888400218</v>
      </c>
      <c r="D928" s="1980">
        <v>38736.314697234186</v>
      </c>
      <c r="E928" s="1815">
        <v>126575.92958563441</v>
      </c>
    </row>
    <row r="929" spans="2:5">
      <c r="B929" s="1931" t="s">
        <v>1691</v>
      </c>
      <c r="C929" s="1980">
        <v>3201.912815895615</v>
      </c>
      <c r="D929" s="1980">
        <v>1444.5756230822187</v>
      </c>
      <c r="E929" s="1815">
        <v>4646.4884389778335</v>
      </c>
    </row>
    <row r="930" spans="2:5">
      <c r="B930" s="1931" t="s">
        <v>1690</v>
      </c>
      <c r="C930" s="1980">
        <v>8084.0607384326831</v>
      </c>
      <c r="D930" s="1980">
        <v>2915.2930302282575</v>
      </c>
      <c r="E930" s="1815">
        <v>10999.353768660942</v>
      </c>
    </row>
    <row r="931" spans="2:5">
      <c r="B931" s="1931" t="s">
        <v>1689</v>
      </c>
      <c r="C931" s="1980">
        <v>3190.0801742995482</v>
      </c>
      <c r="D931" s="1980">
        <v>658.38567271843738</v>
      </c>
      <c r="E931" s="1815">
        <v>3848.4658470179857</v>
      </c>
    </row>
    <row r="932" spans="2:5">
      <c r="B932" s="1901" t="s">
        <v>1516</v>
      </c>
      <c r="C932" s="1853">
        <v>272027</v>
      </c>
      <c r="D932" s="1853">
        <v>95708</v>
      </c>
      <c r="E932" s="1853">
        <v>367735</v>
      </c>
    </row>
    <row r="933" spans="2:5">
      <c r="B933" s="1931" t="s">
        <v>1698</v>
      </c>
      <c r="C933" s="1815">
        <v>21707.7546</v>
      </c>
      <c r="D933" s="1815">
        <v>6728.2723999999998</v>
      </c>
      <c r="E933" s="1815">
        <v>28436.027000000002</v>
      </c>
    </row>
    <row r="934" spans="2:5">
      <c r="B934" s="1931" t="s">
        <v>1697</v>
      </c>
      <c r="C934" s="1815">
        <v>55414.683275147414</v>
      </c>
      <c r="D934" s="1815">
        <v>13623.067780035906</v>
      </c>
      <c r="E934" s="1815">
        <v>69037.751055183326</v>
      </c>
    </row>
    <row r="935" spans="2:5">
      <c r="B935" s="1931" t="s">
        <v>1696</v>
      </c>
      <c r="C935" s="1815">
        <v>43293.695699435477</v>
      </c>
      <c r="D935" s="1815">
        <v>12715.850817342711</v>
      </c>
      <c r="E935" s="1815">
        <v>56009.546516778188</v>
      </c>
    </row>
    <row r="936" spans="2:5">
      <c r="B936" s="1931" t="s">
        <v>1695</v>
      </c>
      <c r="C936" s="1815">
        <v>46865.595571687867</v>
      </c>
      <c r="D936" s="1815">
        <v>13371.241006190354</v>
      </c>
      <c r="E936" s="1815">
        <v>60236.836577878217</v>
      </c>
    </row>
    <row r="937" spans="2:5">
      <c r="B937" s="1931" t="s">
        <v>1694</v>
      </c>
      <c r="C937" s="1815">
        <v>55603.065482280035</v>
      </c>
      <c r="D937" s="1815">
        <v>25216.708029669426</v>
      </c>
      <c r="E937" s="1815">
        <v>80819.773511949461</v>
      </c>
    </row>
    <row r="938" spans="2:5">
      <c r="B938" s="1931" t="s">
        <v>1693</v>
      </c>
      <c r="C938" s="1815">
        <v>11695.72015639189</v>
      </c>
      <c r="D938" s="1815">
        <v>5960.1672213652264</v>
      </c>
      <c r="E938" s="1815">
        <v>17655.887377757117</v>
      </c>
    </row>
    <row r="939" spans="2:5">
      <c r="B939" s="1931" t="s">
        <v>1692</v>
      </c>
      <c r="C939" s="1815">
        <v>32148.398037906918</v>
      </c>
      <c r="D939" s="1815">
        <v>16017.624114487806</v>
      </c>
      <c r="E939" s="1815">
        <v>48166.022152394726</v>
      </c>
    </row>
    <row r="940" spans="2:5">
      <c r="B940" s="1931" t="s">
        <v>1691</v>
      </c>
      <c r="C940" s="1815">
        <v>1171.8672471283912</v>
      </c>
      <c r="D940" s="1815">
        <v>597.33791188801752</v>
      </c>
      <c r="E940" s="1815">
        <v>1769.2051590164087</v>
      </c>
    </row>
    <row r="941" spans="2:5">
      <c r="B941" s="1931" t="s">
        <v>1690</v>
      </c>
      <c r="C941" s="1815">
        <v>2958.683308344851</v>
      </c>
      <c r="D941" s="1815">
        <v>1205.4855581064483</v>
      </c>
      <c r="E941" s="1815">
        <v>4164.1688664512994</v>
      </c>
    </row>
    <row r="942" spans="2:5">
      <c r="B942" s="1931" t="s">
        <v>1689</v>
      </c>
      <c r="C942" s="1815">
        <v>1167.5366216770665</v>
      </c>
      <c r="D942" s="1815">
        <v>272.24516091410982</v>
      </c>
      <c r="E942" s="1815">
        <v>1439.7817825911764</v>
      </c>
    </row>
    <row r="943" spans="2:5">
      <c r="B943" s="1979" t="s">
        <v>207</v>
      </c>
      <c r="C943" s="1853">
        <v>182606</v>
      </c>
      <c r="D943" s="1853">
        <v>11885</v>
      </c>
      <c r="E943" s="1853">
        <v>194491</v>
      </c>
    </row>
    <row r="944" spans="2:5">
      <c r="B944" s="1931" t="s">
        <v>1698</v>
      </c>
      <c r="C944" s="1815">
        <v>14571.958799999999</v>
      </c>
      <c r="D944" s="1815">
        <v>835.51549999999997</v>
      </c>
      <c r="E944" s="1815">
        <v>15407.474299999998</v>
      </c>
    </row>
    <row r="945" spans="2:5">
      <c r="B945" s="1931" t="s">
        <v>1697</v>
      </c>
      <c r="C945" s="1815">
        <v>37198.710621157348</v>
      </c>
      <c r="D945" s="1815">
        <v>1691.7097898370746</v>
      </c>
      <c r="E945" s="1815">
        <v>38890.420410994426</v>
      </c>
    </row>
    <row r="946" spans="2:5">
      <c r="B946" s="1931" t="s">
        <v>1696</v>
      </c>
      <c r="C946" s="1815">
        <v>29062.146760766813</v>
      </c>
      <c r="D946" s="1815">
        <v>1579.0517716817626</v>
      </c>
      <c r="E946" s="1815">
        <v>30641.198532448576</v>
      </c>
    </row>
    <row r="947" spans="2:5">
      <c r="B947" s="1931" t="s">
        <v>1695</v>
      </c>
      <c r="C947" s="1815">
        <v>31459.887970545697</v>
      </c>
      <c r="D947" s="1815">
        <v>1660.4379922114385</v>
      </c>
      <c r="E947" s="1815">
        <v>33120.325962757139</v>
      </c>
    </row>
    <row r="948" spans="2:5">
      <c r="B948" s="1931" t="s">
        <v>1694</v>
      </c>
      <c r="C948" s="1815">
        <v>37325.167632099859</v>
      </c>
      <c r="D948" s="1815">
        <v>3131.4056811616701</v>
      </c>
      <c r="E948" s="1815">
        <v>40456.573313261528</v>
      </c>
    </row>
    <row r="949" spans="2:5">
      <c r="B949" s="1931" t="s">
        <v>1693</v>
      </c>
      <c r="C949" s="1815">
        <v>7851.0907920099753</v>
      </c>
      <c r="D949" s="1815">
        <v>740.13235493298066</v>
      </c>
      <c r="E949" s="1815">
        <v>8591.2231469429553</v>
      </c>
    </row>
    <row r="950" spans="2:5">
      <c r="B950" s="1931" t="s">
        <v>1692</v>
      </c>
      <c r="C950" s="1815">
        <v>21580.543005326788</v>
      </c>
      <c r="D950" s="1815">
        <v>1989.0653090722569</v>
      </c>
      <c r="E950" s="1815">
        <v>23569.608314399044</v>
      </c>
    </row>
    <row r="951" spans="2:5">
      <c r="B951" s="1931" t="s">
        <v>1691</v>
      </c>
      <c r="C951" s="1815">
        <v>786.64981979409026</v>
      </c>
      <c r="D951" s="1815">
        <v>74.177300568281524</v>
      </c>
      <c r="E951" s="1815">
        <v>860.82712036237183</v>
      </c>
    </row>
    <row r="952" spans="2:5">
      <c r="B952" s="1931" t="s">
        <v>1690</v>
      </c>
      <c r="C952" s="1815">
        <v>1986.1018362280947</v>
      </c>
      <c r="D952" s="1815">
        <v>149.69695175006413</v>
      </c>
      <c r="E952" s="1815">
        <v>2135.798787978159</v>
      </c>
    </row>
    <row r="953" spans="2:5">
      <c r="B953" s="1931" t="s">
        <v>1689</v>
      </c>
      <c r="C953" s="1815">
        <v>783.74276207127389</v>
      </c>
      <c r="D953" s="1815">
        <v>33.807348784471465</v>
      </c>
      <c r="E953" s="1815">
        <v>817.5501108557454</v>
      </c>
    </row>
    <row r="954" spans="2:5">
      <c r="B954" s="1768" t="s">
        <v>1503</v>
      </c>
      <c r="C954" s="1978"/>
      <c r="D954" s="1978"/>
      <c r="E954" s="1978"/>
    </row>
    <row r="955" spans="2:5">
      <c r="B955" s="1977"/>
    </row>
  </sheetData>
  <protectedRanges>
    <protectedRange sqref="E13 E4 B13:B17 B4:B11 C4:D18" name="All"/>
    <protectedRange sqref="J150:J151 J142:J146 H145:H146 H148:H153" name="All_4"/>
    <protectedRange sqref="G142 G148" name="All_11"/>
    <protectedRange sqref="G383:G384 G403:G404 G393:G394 G431:G455" name="All_23"/>
    <protectedRange sqref="C844:D853 C822:D831 C833:D842" name="All_1_1"/>
    <protectedRange sqref="C894:D903 C872:D881 C883:D892" name="All_2_1"/>
    <protectedRange sqref="C944:D953 C922:D931 C933:D942" name="All_3_1"/>
    <protectedRange sqref="C409" name="All_21_1"/>
    <protectedRange sqref="D409:E409" name="All_22_1"/>
    <protectedRange sqref="D125:D129 D119:D122" name="All_11_1_1"/>
    <protectedRange sqref="E119 E125" name="All_11_1"/>
    <protectedRange sqref="C173:C174 C170:C171 C167:C168" name="All_18_1"/>
    <protectedRange sqref="E5:E6 E11" name="All_1"/>
    <protectedRange sqref="D173:D174 D170:D171 D167:D168" name="All_18_1_1"/>
    <protectedRange sqref="C384:C385 C387:C388 C394:C395 C397:C398 C404:C405 C407:C408 C381:F382 C391:F392 C401:F402 C371:F372" name="All_21_1_1"/>
    <protectedRange sqref="D384:E385 D387:E388 D394:E395 D397:E398 D404:E405 D407:E408" name="All_22_1_1"/>
    <protectedRange sqref="C457:C459" name="All_23_2"/>
    <protectedRange sqref="E22" name="All_1_2"/>
  </protectedRanges>
  <mergeCells count="54">
    <mergeCell ref="B907:E908"/>
    <mergeCell ref="B563:E564"/>
    <mergeCell ref="B723:E723"/>
    <mergeCell ref="B724:F724"/>
    <mergeCell ref="B725:F726"/>
    <mergeCell ref="B734:F735"/>
    <mergeCell ref="B738:F739"/>
    <mergeCell ref="B747:F748"/>
    <mergeCell ref="B750:F751"/>
    <mergeCell ref="B764:F765"/>
    <mergeCell ref="B807:E808"/>
    <mergeCell ref="B857:E858"/>
    <mergeCell ref="B618:E618"/>
    <mergeCell ref="B619:F619"/>
    <mergeCell ref="B691:F691"/>
    <mergeCell ref="B647:F647"/>
    <mergeCell ref="B553:F553"/>
    <mergeCell ref="C499:D499"/>
    <mergeCell ref="E499:F499"/>
    <mergeCell ref="C500:D500"/>
    <mergeCell ref="E500:F500"/>
    <mergeCell ref="C501:D501"/>
    <mergeCell ref="B524:F524"/>
    <mergeCell ref="B552:E552"/>
    <mergeCell ref="E501:F501"/>
    <mergeCell ref="C502:D502"/>
    <mergeCell ref="E502:F502"/>
    <mergeCell ref="B523:E523"/>
    <mergeCell ref="B487:F487"/>
    <mergeCell ref="B496:F497"/>
    <mergeCell ref="C498:D498"/>
    <mergeCell ref="E498:F498"/>
    <mergeCell ref="B326:F326"/>
    <mergeCell ref="B366:F367"/>
    <mergeCell ref="B429:F429"/>
    <mergeCell ref="B454:F454"/>
    <mergeCell ref="B456:C456"/>
    <mergeCell ref="B452:E452"/>
    <mergeCell ref="B2:F2"/>
    <mergeCell ref="F4:F26"/>
    <mergeCell ref="B28:F28"/>
    <mergeCell ref="B47:C47"/>
    <mergeCell ref="B48:C48"/>
    <mergeCell ref="B235:F236"/>
    <mergeCell ref="B280:F281"/>
    <mergeCell ref="B109:F110"/>
    <mergeCell ref="B215:F215"/>
    <mergeCell ref="B49:C49"/>
    <mergeCell ref="B50:D50"/>
    <mergeCell ref="B90:F90"/>
    <mergeCell ref="B99:F99"/>
    <mergeCell ref="B112:C112"/>
    <mergeCell ref="B133:F134"/>
    <mergeCell ref="B136:C136"/>
  </mergeCells>
  <pageMargins left="0.7" right="0.7" top="0.75" bottom="0.56999999999999995" header="0.3" footer="0.3"/>
  <pageSetup paperSize="9" scale="75" orientation="portrait" r:id="rId1"/>
  <headerFooter>
    <oddFooter>&amp;C&amp;P</oddFooter>
  </headerFooter>
  <rowBreaks count="19" manualBreakCount="19">
    <brk id="26" max="16383" man="1"/>
    <brk id="70" max="5" man="1"/>
    <brk id="108" max="5" man="1"/>
    <brk id="176" max="5" man="1"/>
    <brk id="233" max="5" man="1"/>
    <brk id="279" max="5" man="1"/>
    <brk id="340" max="5" man="1"/>
    <brk id="410" max="5" man="1"/>
    <brk id="452" max="5" man="1"/>
    <brk id="495" max="5" man="1"/>
    <brk id="534" max="5" man="1"/>
    <brk id="561" max="5" man="1"/>
    <brk id="617" max="5" man="1"/>
    <brk id="645" max="5" man="1"/>
    <brk id="690" max="5" man="1"/>
    <brk id="736" max="5" man="1"/>
    <brk id="790" max="5" man="1"/>
    <brk id="856" max="5" man="1"/>
    <brk id="906"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307"/>
  <sheetViews>
    <sheetView view="pageBreakPreview" topLeftCell="A4" zoomScaleNormal="100" zoomScaleSheetLayoutView="100" workbookViewId="0">
      <selection activeCell="K11" sqref="K11"/>
    </sheetView>
  </sheetViews>
  <sheetFormatPr defaultRowHeight="14.25"/>
  <cols>
    <col min="1" max="1" width="2.7109375" style="1767" customWidth="1"/>
    <col min="2" max="2" width="43" style="1767" customWidth="1"/>
    <col min="3" max="6" width="15.7109375" style="1921" customWidth="1"/>
    <col min="7" max="7" width="15.140625" style="1767" bestFit="1" customWidth="1"/>
    <col min="8" max="8" width="14.140625" style="1767" customWidth="1"/>
    <col min="9" max="9" width="10.42578125" style="1767" customWidth="1"/>
    <col min="10" max="10" width="11.28515625" style="1767" customWidth="1"/>
    <col min="11" max="11" width="16.7109375" style="1767" customWidth="1"/>
    <col min="12" max="12" width="12" style="1767" customWidth="1"/>
    <col min="13" max="13" width="5.140625" style="1767" bestFit="1" customWidth="1"/>
    <col min="14" max="14" width="9.42578125" style="1767" bestFit="1" customWidth="1"/>
    <col min="15" max="16384" width="9.140625" style="1767"/>
  </cols>
  <sheetData>
    <row r="1" spans="1:8" ht="18">
      <c r="B1" s="1874" t="s">
        <v>2049</v>
      </c>
    </row>
    <row r="2" spans="1:8" ht="201.75" customHeight="1">
      <c r="B2" s="2495" t="s">
        <v>2048</v>
      </c>
      <c r="C2" s="2495"/>
      <c r="D2" s="2495"/>
      <c r="E2" s="2495"/>
      <c r="F2" s="2495"/>
    </row>
    <row r="4" spans="1:8" ht="15">
      <c r="B4" s="2309" t="s">
        <v>2047</v>
      </c>
      <c r="C4" s="2256"/>
      <c r="D4" s="2256"/>
      <c r="E4" s="2308"/>
      <c r="F4" s="2256"/>
    </row>
    <row r="5" spans="1:8">
      <c r="A5" s="2188"/>
      <c r="B5" s="1847" t="s">
        <v>2046</v>
      </c>
      <c r="C5" s="2101"/>
      <c r="D5" s="2306">
        <v>2.3156090004413836</v>
      </c>
      <c r="E5" s="2496">
        <v>2011</v>
      </c>
      <c r="G5" s="2305"/>
      <c r="H5" s="2301"/>
    </row>
    <row r="6" spans="1:8">
      <c r="A6" s="2188"/>
      <c r="B6" s="1847" t="s">
        <v>2045</v>
      </c>
      <c r="C6" s="2101"/>
      <c r="D6" s="2306">
        <v>1.7291455780846985</v>
      </c>
      <c r="E6" s="2496"/>
      <c r="F6" s="2307"/>
      <c r="G6" s="2305"/>
      <c r="H6" s="2301"/>
    </row>
    <row r="7" spans="1:8">
      <c r="A7" s="2188"/>
      <c r="B7" s="1847" t="s">
        <v>2044</v>
      </c>
      <c r="C7" s="2101"/>
      <c r="D7" s="2306">
        <v>4.9639095797216921</v>
      </c>
      <c r="E7" s="2496"/>
      <c r="G7" s="2305"/>
      <c r="H7" s="2301"/>
    </row>
    <row r="8" spans="1:8">
      <c r="A8" s="2188"/>
      <c r="B8" s="1847" t="s">
        <v>1867</v>
      </c>
      <c r="C8" s="1847"/>
      <c r="D8" s="2295">
        <v>35</v>
      </c>
      <c r="E8" s="2496"/>
      <c r="G8" s="2302"/>
      <c r="H8" s="2301"/>
    </row>
    <row r="9" spans="1:8">
      <c r="A9" s="2188"/>
      <c r="B9" s="1847" t="s">
        <v>2043</v>
      </c>
      <c r="C9" s="2297"/>
      <c r="D9" s="2297">
        <v>3659</v>
      </c>
      <c r="E9" s="2496"/>
      <c r="G9" s="2302"/>
      <c r="H9" s="2301"/>
    </row>
    <row r="10" spans="1:8">
      <c r="A10" s="2188"/>
      <c r="B10" s="1847" t="s">
        <v>1866</v>
      </c>
      <c r="C10" s="1847"/>
      <c r="D10" s="2297">
        <v>494</v>
      </c>
      <c r="E10" s="2496"/>
      <c r="G10" s="2302"/>
      <c r="H10" s="2301"/>
    </row>
    <row r="11" spans="1:8">
      <c r="A11" s="2188"/>
      <c r="B11" s="1847" t="s">
        <v>1865</v>
      </c>
      <c r="C11" s="1847"/>
      <c r="D11" s="2304">
        <v>265</v>
      </c>
      <c r="E11" s="2496"/>
      <c r="G11" s="2302"/>
      <c r="H11" s="2301"/>
    </row>
    <row r="12" spans="1:8">
      <c r="A12" s="2188"/>
      <c r="B12" s="1847" t="s">
        <v>1864</v>
      </c>
      <c r="C12" s="1847"/>
      <c r="D12" s="2304">
        <v>427</v>
      </c>
      <c r="E12" s="2496"/>
      <c r="G12" s="2302"/>
      <c r="H12" s="2301"/>
    </row>
    <row r="13" spans="1:8">
      <c r="A13" s="2188"/>
      <c r="B13" s="1847" t="s">
        <v>2042</v>
      </c>
      <c r="C13" s="2297"/>
      <c r="D13" s="2304">
        <v>4900</v>
      </c>
      <c r="E13" s="2496"/>
      <c r="G13" s="2303"/>
      <c r="H13" s="2301"/>
    </row>
    <row r="14" spans="1:8">
      <c r="A14" s="2188"/>
      <c r="B14" s="1847" t="s">
        <v>2041</v>
      </c>
      <c r="C14" s="2297"/>
      <c r="D14" s="2297">
        <v>10504</v>
      </c>
      <c r="E14" s="2496"/>
      <c r="G14" s="2302"/>
      <c r="H14" s="2301"/>
    </row>
    <row r="15" spans="1:8">
      <c r="A15" s="1775"/>
      <c r="B15" s="1782"/>
      <c r="C15" s="2256"/>
      <c r="D15" s="2300"/>
      <c r="E15" s="2299"/>
    </row>
    <row r="16" spans="1:8" ht="15">
      <c r="A16" s="1775"/>
      <c r="B16" s="1858" t="s">
        <v>2040</v>
      </c>
      <c r="C16" s="2256"/>
      <c r="D16" s="2256"/>
    </row>
    <row r="17" spans="1:14" ht="15">
      <c r="A17" s="1775"/>
      <c r="B17" s="1794" t="s">
        <v>2039</v>
      </c>
      <c r="C17" s="2256"/>
      <c r="D17" s="2256"/>
    </row>
    <row r="18" spans="1:14" s="1921" customFormat="1">
      <c r="A18" s="2256"/>
      <c r="B18" s="1775"/>
      <c r="C18" s="2256"/>
      <c r="D18" s="2256"/>
      <c r="G18" s="1767"/>
      <c r="H18" s="1767"/>
      <c r="I18" s="1767"/>
      <c r="J18" s="1767"/>
      <c r="K18" s="1767"/>
      <c r="L18" s="1767"/>
      <c r="M18" s="1767"/>
      <c r="N18" s="1767"/>
    </row>
    <row r="19" spans="1:14" s="1921" customFormat="1">
      <c r="A19" s="2256"/>
      <c r="B19" s="1775"/>
      <c r="C19" s="2256"/>
      <c r="D19" s="2256"/>
      <c r="G19" s="1767"/>
      <c r="H19" s="1767"/>
      <c r="I19" s="1767"/>
      <c r="J19" s="1767"/>
      <c r="K19" s="1767"/>
      <c r="L19" s="1767"/>
      <c r="M19" s="1767"/>
      <c r="N19" s="1767"/>
    </row>
    <row r="20" spans="1:14" s="1921" customFormat="1">
      <c r="A20" s="2256"/>
      <c r="B20" s="1775"/>
      <c r="C20" s="2256"/>
      <c r="D20" s="2256"/>
      <c r="G20" s="1767"/>
      <c r="H20" s="1767"/>
      <c r="I20" s="1767"/>
      <c r="J20" s="1767"/>
      <c r="K20" s="1767"/>
      <c r="L20" s="1767"/>
      <c r="M20" s="1767"/>
      <c r="N20" s="1767"/>
    </row>
    <row r="21" spans="1:14" s="1921" customFormat="1" ht="15">
      <c r="A21" s="2256"/>
      <c r="B21" s="1775"/>
      <c r="C21" s="2256"/>
      <c r="D21" s="2256"/>
      <c r="G21" s="1767"/>
      <c r="H21" s="1767"/>
      <c r="I21" s="1820" t="s">
        <v>11</v>
      </c>
      <c r="J21" s="1820" t="s">
        <v>12</v>
      </c>
      <c r="K21" s="1802" t="s">
        <v>207</v>
      </c>
      <c r="L21" s="1767"/>
      <c r="M21" s="1767"/>
      <c r="N21" s="1767"/>
    </row>
    <row r="22" spans="1:14" s="1921" customFormat="1">
      <c r="A22" s="2256"/>
      <c r="B22" s="1775"/>
      <c r="C22" s="2256"/>
      <c r="D22" s="2256"/>
      <c r="G22" s="1767"/>
      <c r="H22" s="1860" t="s">
        <v>2024</v>
      </c>
      <c r="I22" s="1847">
        <v>19</v>
      </c>
      <c r="J22" s="1847">
        <v>10</v>
      </c>
      <c r="K22" s="1847">
        <v>6</v>
      </c>
      <c r="L22" s="1767"/>
      <c r="M22" s="1767"/>
      <c r="N22" s="1767"/>
    </row>
    <row r="23" spans="1:14" s="1921" customFormat="1">
      <c r="A23" s="2256"/>
      <c r="B23" s="1775"/>
      <c r="C23" s="2256"/>
      <c r="D23" s="2256"/>
      <c r="G23" s="1767"/>
      <c r="H23" s="1860" t="s">
        <v>2038</v>
      </c>
      <c r="I23" s="1847">
        <v>348</v>
      </c>
      <c r="J23" s="1847">
        <v>124</v>
      </c>
      <c r="K23" s="1847">
        <v>22</v>
      </c>
      <c r="L23" s="1767"/>
      <c r="M23" s="1767"/>
      <c r="N23" s="1767"/>
    </row>
    <row r="24" spans="1:14" s="1921" customFormat="1">
      <c r="A24" s="2256"/>
      <c r="B24" s="1775"/>
      <c r="C24" s="2256"/>
      <c r="D24" s="2256"/>
      <c r="G24" s="1767"/>
      <c r="H24" s="1860" t="s">
        <v>2022</v>
      </c>
      <c r="I24" s="1847">
        <v>180</v>
      </c>
      <c r="J24" s="1847">
        <v>81</v>
      </c>
      <c r="K24" s="1847">
        <v>4</v>
      </c>
      <c r="L24" s="1767"/>
      <c r="M24" s="1767"/>
      <c r="N24" s="1767"/>
    </row>
    <row r="25" spans="1:14" s="1921" customFormat="1">
      <c r="A25" s="2256"/>
      <c r="B25" s="1775"/>
      <c r="C25" s="2256"/>
      <c r="D25" s="2256"/>
      <c r="G25" s="1767"/>
      <c r="H25" s="1767"/>
      <c r="I25" s="1767"/>
      <c r="J25" s="1767"/>
      <c r="K25" s="1767"/>
      <c r="L25" s="1767"/>
      <c r="M25" s="1767"/>
      <c r="N25" s="1767"/>
    </row>
    <row r="26" spans="1:14" s="1921" customFormat="1">
      <c r="A26" s="2256"/>
      <c r="B26" s="1775"/>
      <c r="C26" s="2256"/>
      <c r="D26" s="2256"/>
      <c r="G26" s="1767"/>
      <c r="H26" s="1767"/>
      <c r="I26" s="1847"/>
      <c r="J26" s="1847"/>
      <c r="K26" s="1767"/>
      <c r="L26" s="1767"/>
      <c r="M26" s="1767"/>
      <c r="N26" s="1767"/>
    </row>
    <row r="27" spans="1:14" s="1921" customFormat="1">
      <c r="A27" s="2256"/>
      <c r="B27" s="1775"/>
      <c r="C27" s="2256"/>
      <c r="D27" s="2256"/>
      <c r="G27" s="1767"/>
      <c r="H27" s="1767"/>
      <c r="I27" s="1847"/>
      <c r="J27" s="1847"/>
      <c r="K27" s="1767"/>
      <c r="L27" s="1767"/>
      <c r="M27" s="1767"/>
      <c r="N27" s="1767"/>
    </row>
    <row r="28" spans="1:14" s="1921" customFormat="1">
      <c r="A28" s="2256"/>
      <c r="B28" s="1775"/>
      <c r="C28" s="2256"/>
      <c r="D28" s="2256"/>
      <c r="G28" s="1767"/>
      <c r="H28" s="1767"/>
      <c r="I28" s="1847"/>
      <c r="J28" s="1847"/>
      <c r="K28" s="1767"/>
      <c r="L28" s="1767"/>
      <c r="M28" s="1767"/>
      <c r="N28" s="1767"/>
    </row>
    <row r="29" spans="1:14" s="1921" customFormat="1">
      <c r="A29" s="2256"/>
      <c r="B29" s="1775"/>
      <c r="C29" s="2256"/>
      <c r="D29" s="2256"/>
      <c r="G29" s="1767"/>
      <c r="H29" s="1767"/>
      <c r="I29" s="1767"/>
      <c r="J29" s="1767"/>
      <c r="K29" s="1767"/>
      <c r="L29" s="1767"/>
      <c r="M29" s="1767"/>
      <c r="N29" s="1767"/>
    </row>
    <row r="30" spans="1:14" s="1921" customFormat="1">
      <c r="A30" s="2256"/>
      <c r="B30" s="1775"/>
      <c r="C30" s="2256"/>
      <c r="D30" s="2256"/>
      <c r="G30" s="1767"/>
      <c r="H30" s="1767"/>
      <c r="I30" s="1767"/>
      <c r="J30" s="1767"/>
      <c r="K30" s="1767"/>
      <c r="L30" s="1767"/>
      <c r="M30" s="1767"/>
      <c r="N30" s="1767"/>
    </row>
    <row r="31" spans="1:14" s="1921" customFormat="1">
      <c r="A31" s="2256"/>
      <c r="B31" s="1775"/>
      <c r="C31" s="2256"/>
      <c r="D31" s="2256"/>
      <c r="G31" s="1767"/>
      <c r="H31" s="1767"/>
      <c r="I31" s="1767"/>
      <c r="J31" s="1767"/>
      <c r="K31" s="1767"/>
      <c r="L31" s="1767"/>
      <c r="M31" s="1767"/>
      <c r="N31" s="1767"/>
    </row>
    <row r="32" spans="1:14" s="1921" customFormat="1">
      <c r="A32" s="2256"/>
      <c r="B32" s="1775"/>
      <c r="C32" s="2256"/>
      <c r="D32" s="2256"/>
      <c r="G32" s="1767"/>
      <c r="H32" s="1767"/>
      <c r="I32" s="1767"/>
      <c r="J32" s="1767"/>
      <c r="K32" s="1767"/>
      <c r="L32" s="1767"/>
      <c r="M32" s="1767"/>
      <c r="N32" s="1767"/>
    </row>
    <row r="33" spans="1:14" s="1921" customFormat="1">
      <c r="A33" s="2256"/>
      <c r="B33" s="1775"/>
      <c r="C33" s="2256"/>
      <c r="D33" s="2256"/>
      <c r="G33" s="1767"/>
      <c r="H33" s="1767"/>
      <c r="I33" s="1767"/>
      <c r="J33" s="1767"/>
      <c r="K33" s="1767"/>
      <c r="L33" s="1767"/>
      <c r="M33" s="1767"/>
      <c r="N33" s="1767"/>
    </row>
    <row r="34" spans="1:14">
      <c r="A34" s="1775"/>
      <c r="B34" s="1783" t="s">
        <v>2037</v>
      </c>
      <c r="C34" s="2256"/>
      <c r="D34" s="2256"/>
    </row>
    <row r="35" spans="1:14">
      <c r="A35" s="1775"/>
      <c r="B35" s="1775"/>
      <c r="C35" s="2256"/>
      <c r="D35" s="2256"/>
    </row>
    <row r="36" spans="1:14" ht="15.75">
      <c r="A36" s="1775"/>
      <c r="B36" s="1794" t="s">
        <v>2036</v>
      </c>
      <c r="C36" s="1793"/>
      <c r="D36" s="1793"/>
      <c r="E36" s="2228"/>
    </row>
    <row r="37" spans="1:14" s="1881" customFormat="1" ht="12.75">
      <c r="A37" s="1883"/>
      <c r="B37" s="2108" t="s">
        <v>2035</v>
      </c>
      <c r="C37" s="2045">
        <v>2008</v>
      </c>
      <c r="D37" s="2045">
        <v>2009</v>
      </c>
      <c r="E37" s="2045">
        <v>2010</v>
      </c>
      <c r="F37" s="2045">
        <v>2011</v>
      </c>
      <c r="G37" s="2160"/>
    </row>
    <row r="38" spans="1:14">
      <c r="A38" s="2188"/>
      <c r="B38" s="1847" t="s">
        <v>1867</v>
      </c>
      <c r="C38" s="1847">
        <v>12</v>
      </c>
      <c r="D38" s="2297">
        <v>12</v>
      </c>
      <c r="E38" s="2297">
        <v>12</v>
      </c>
      <c r="F38" s="2297">
        <v>12</v>
      </c>
      <c r="G38" s="1921"/>
      <c r="H38" s="1815"/>
      <c r="I38" s="1815"/>
      <c r="J38" s="1815"/>
      <c r="K38" s="2199"/>
      <c r="L38" s="2199"/>
      <c r="M38" s="2199"/>
      <c r="N38" s="2199"/>
    </row>
    <row r="39" spans="1:14">
      <c r="A39" s="2188"/>
      <c r="B39" s="1847" t="s">
        <v>1865</v>
      </c>
      <c r="C39" s="1847">
        <v>51</v>
      </c>
      <c r="D39" s="2297">
        <v>59</v>
      </c>
      <c r="E39" s="2297">
        <v>48</v>
      </c>
      <c r="F39" s="2298" t="s">
        <v>541</v>
      </c>
      <c r="G39" s="1921"/>
      <c r="H39" s="1815"/>
      <c r="I39" s="1815"/>
      <c r="J39" s="1815"/>
      <c r="K39" s="2199"/>
      <c r="L39" s="2199"/>
      <c r="M39" s="2199"/>
      <c r="N39" s="2199"/>
    </row>
    <row r="40" spans="1:14">
      <c r="A40" s="2188"/>
      <c r="B40" s="1847" t="s">
        <v>1946</v>
      </c>
      <c r="C40" s="1847">
        <v>2596</v>
      </c>
      <c r="D40" s="2297">
        <f>88+125+2439</f>
        <v>2652</v>
      </c>
      <c r="E40" s="2297">
        <v>2582</v>
      </c>
      <c r="F40" s="2296">
        <v>2610</v>
      </c>
      <c r="G40" s="1921"/>
      <c r="H40" s="1815"/>
      <c r="I40" s="1815"/>
      <c r="J40" s="1815"/>
      <c r="K40" s="2199"/>
      <c r="L40" s="2199"/>
      <c r="M40" s="2199"/>
      <c r="N40" s="2199"/>
    </row>
    <row r="41" spans="1:14">
      <c r="A41" s="2188"/>
      <c r="B41" s="1847" t="s">
        <v>1945</v>
      </c>
      <c r="C41" s="1847">
        <v>106200</v>
      </c>
      <c r="D41" s="2295">
        <v>105100</v>
      </c>
      <c r="E41" s="2295">
        <v>105200</v>
      </c>
      <c r="F41" s="2295">
        <v>84000</v>
      </c>
      <c r="G41" s="1921"/>
      <c r="H41" s="1815"/>
      <c r="I41" s="1815"/>
      <c r="J41" s="1815"/>
      <c r="K41" s="2199"/>
      <c r="L41" s="2199"/>
      <c r="M41" s="2199"/>
      <c r="N41" s="2199"/>
    </row>
    <row r="42" spans="1:14">
      <c r="A42" s="2188"/>
      <c r="B42" s="1847" t="s">
        <v>2034</v>
      </c>
      <c r="C42" s="1847">
        <v>2786</v>
      </c>
      <c r="D42" s="2297">
        <v>1822</v>
      </c>
      <c r="E42" s="2297">
        <v>2026</v>
      </c>
      <c r="F42" s="2296">
        <v>1699</v>
      </c>
      <c r="G42" s="1921"/>
      <c r="H42" s="1815"/>
      <c r="I42" s="1815"/>
      <c r="J42" s="1815"/>
      <c r="K42" s="2199"/>
      <c r="L42" s="2199"/>
      <c r="M42" s="2199"/>
      <c r="N42" s="2199"/>
    </row>
    <row r="43" spans="1:14">
      <c r="A43" s="2188"/>
      <c r="B43" s="1847" t="s">
        <v>2033</v>
      </c>
      <c r="C43" s="1847">
        <v>1379800</v>
      </c>
      <c r="D43" s="2297">
        <v>1331900</v>
      </c>
      <c r="E43" s="2297">
        <v>1386700</v>
      </c>
      <c r="F43" s="2296">
        <v>2233400</v>
      </c>
      <c r="G43" s="1921"/>
      <c r="H43" s="1815"/>
      <c r="I43" s="1815"/>
      <c r="J43" s="1815"/>
      <c r="K43" s="2199"/>
      <c r="L43" s="2199"/>
      <c r="M43" s="2199"/>
      <c r="N43" s="2199"/>
    </row>
    <row r="44" spans="1:14">
      <c r="B44" s="1783" t="s">
        <v>1884</v>
      </c>
      <c r="C44" s="2264"/>
      <c r="D44" s="2264"/>
      <c r="E44" s="2256"/>
      <c r="F44" s="2256"/>
      <c r="H44" s="1847"/>
    </row>
    <row r="45" spans="1:14">
      <c r="B45" s="2257"/>
      <c r="C45" s="2264"/>
      <c r="D45" s="2264"/>
      <c r="F45" s="2295"/>
      <c r="H45" s="1847"/>
    </row>
    <row r="46" spans="1:14" ht="15">
      <c r="B46" s="1794" t="s">
        <v>2032</v>
      </c>
      <c r="C46" s="2230"/>
      <c r="D46" s="2230"/>
      <c r="E46" s="2230"/>
      <c r="F46" s="2230"/>
    </row>
    <row r="47" spans="1:14" s="1881" customFormat="1" ht="12.75">
      <c r="B47" s="2108" t="s">
        <v>1807</v>
      </c>
      <c r="C47" s="2018">
        <v>2008</v>
      </c>
      <c r="D47" s="2018">
        <v>2009</v>
      </c>
      <c r="E47" s="2018">
        <v>2010</v>
      </c>
      <c r="F47" s="2018">
        <v>2011</v>
      </c>
    </row>
    <row r="48" spans="1:14">
      <c r="B48" s="1854" t="s">
        <v>2031</v>
      </c>
      <c r="C48" s="2290">
        <f>SUM(C49:C51)</f>
        <v>39</v>
      </c>
      <c r="D48" s="2290">
        <f>SUM(D49:D51)</f>
        <v>39</v>
      </c>
      <c r="E48" s="2290">
        <f>SUM(E49:E51)</f>
        <v>33</v>
      </c>
      <c r="F48" s="2290">
        <f>SUM(F49:F51)</f>
        <v>35</v>
      </c>
      <c r="H48" s="2284"/>
      <c r="I48" s="2284"/>
      <c r="J48" s="2294"/>
      <c r="K48" s="2199"/>
      <c r="L48" s="2199"/>
      <c r="M48" s="2199"/>
      <c r="N48" s="2199"/>
    </row>
    <row r="49" spans="1:14">
      <c r="A49" s="2188"/>
      <c r="B49" s="1860" t="s">
        <v>1164</v>
      </c>
      <c r="C49" s="2285">
        <v>12</v>
      </c>
      <c r="D49" s="2285">
        <f t="shared" ref="D49:E51" si="0">D53+D57+D61</f>
        <v>12</v>
      </c>
      <c r="E49" s="2285">
        <f t="shared" si="0"/>
        <v>12</v>
      </c>
      <c r="F49" s="2285">
        <v>12</v>
      </c>
      <c r="H49" s="2284"/>
      <c r="I49" s="2284"/>
      <c r="J49" s="2284"/>
      <c r="K49" s="2199"/>
      <c r="L49" s="2199"/>
      <c r="M49" s="2199"/>
      <c r="N49" s="2199"/>
    </row>
    <row r="50" spans="1:14">
      <c r="A50" s="2188"/>
      <c r="B50" s="1860" t="s">
        <v>1382</v>
      </c>
      <c r="C50" s="2285">
        <v>25</v>
      </c>
      <c r="D50" s="2285">
        <f t="shared" si="0"/>
        <v>25</v>
      </c>
      <c r="E50" s="2285">
        <f t="shared" si="0"/>
        <v>19</v>
      </c>
      <c r="F50" s="2285">
        <v>21</v>
      </c>
      <c r="H50" s="2284"/>
      <c r="I50" s="2284"/>
      <c r="J50" s="2284"/>
      <c r="K50" s="2199"/>
      <c r="L50" s="2199"/>
      <c r="M50" s="2199"/>
      <c r="N50" s="2199"/>
    </row>
    <row r="51" spans="1:14">
      <c r="A51" s="2188"/>
      <c r="B51" s="1860" t="s">
        <v>2030</v>
      </c>
      <c r="C51" s="2285">
        <v>2</v>
      </c>
      <c r="D51" s="2285">
        <f t="shared" si="0"/>
        <v>2</v>
      </c>
      <c r="E51" s="2285">
        <f t="shared" si="0"/>
        <v>2</v>
      </c>
      <c r="F51" s="2285">
        <v>2</v>
      </c>
      <c r="H51" s="2284"/>
      <c r="I51" s="2284"/>
      <c r="J51" s="2284"/>
      <c r="K51" s="2199"/>
      <c r="L51" s="2199"/>
      <c r="M51" s="2199"/>
      <c r="N51" s="2199"/>
    </row>
    <row r="52" spans="1:14">
      <c r="A52" s="2188"/>
      <c r="B52" s="2293" t="s">
        <v>2027</v>
      </c>
      <c r="C52" s="2291">
        <f>SUM(C53:C55)</f>
        <v>24</v>
      </c>
      <c r="D52" s="2291">
        <f>SUM(D53:D55)</f>
        <v>23</v>
      </c>
      <c r="E52" s="2291">
        <f>SUM(E53:E55)</f>
        <v>18</v>
      </c>
      <c r="F52" s="2291">
        <f>SUM(F53:F55)</f>
        <v>19</v>
      </c>
      <c r="H52" s="2284"/>
      <c r="I52" s="2284"/>
      <c r="J52" s="2284"/>
      <c r="K52" s="2199"/>
      <c r="L52" s="2199"/>
      <c r="M52" s="2199"/>
      <c r="N52" s="2199"/>
    </row>
    <row r="53" spans="1:14">
      <c r="A53" s="2188"/>
      <c r="B53" s="1860" t="s">
        <v>1164</v>
      </c>
      <c r="C53" s="2285">
        <v>4</v>
      </c>
      <c r="D53" s="2285">
        <v>4</v>
      </c>
      <c r="E53" s="2285">
        <v>4</v>
      </c>
      <c r="F53" s="2285">
        <v>4</v>
      </c>
      <c r="H53" s="2284"/>
      <c r="I53" s="2284"/>
      <c r="J53" s="2284"/>
      <c r="K53" s="2199"/>
      <c r="L53" s="2199"/>
      <c r="M53" s="2199"/>
      <c r="N53" s="2199"/>
    </row>
    <row r="54" spans="1:14">
      <c r="A54" s="2188"/>
      <c r="B54" s="1860" t="s">
        <v>1382</v>
      </c>
      <c r="C54" s="2285">
        <v>19</v>
      </c>
      <c r="D54" s="2285">
        <v>18</v>
      </c>
      <c r="E54" s="2285">
        <v>13</v>
      </c>
      <c r="F54" s="2285">
        <v>14</v>
      </c>
      <c r="H54" s="2284"/>
      <c r="I54" s="2284"/>
      <c r="J54" s="2284"/>
      <c r="K54" s="2199"/>
      <c r="L54" s="2199"/>
      <c r="M54" s="2199"/>
      <c r="N54" s="2199"/>
    </row>
    <row r="55" spans="1:14">
      <c r="A55" s="2188"/>
      <c r="B55" s="1860" t="s">
        <v>2030</v>
      </c>
      <c r="C55" s="2285">
        <v>1</v>
      </c>
      <c r="D55" s="2285">
        <v>1</v>
      </c>
      <c r="E55" s="2285">
        <v>1</v>
      </c>
      <c r="F55" s="2285">
        <v>1</v>
      </c>
      <c r="H55" s="2284"/>
      <c r="I55" s="2284"/>
      <c r="J55" s="2284"/>
      <c r="K55" s="2199"/>
      <c r="L55" s="2199"/>
      <c r="M55" s="2199"/>
      <c r="N55" s="2199"/>
    </row>
    <row r="56" spans="1:14">
      <c r="A56" s="2188"/>
      <c r="B56" s="2293" t="s">
        <v>2025</v>
      </c>
      <c r="C56" s="2291">
        <f>SUM(C57:C59)</f>
        <v>9</v>
      </c>
      <c r="D56" s="2291">
        <f>SUM(D57:D59)</f>
        <v>10</v>
      </c>
      <c r="E56" s="2291">
        <f>SUM(E57:E59)</f>
        <v>9</v>
      </c>
      <c r="F56" s="2291">
        <f>SUM(F57:F59)</f>
        <v>10</v>
      </c>
      <c r="H56" s="2284"/>
      <c r="K56" s="2199"/>
      <c r="L56" s="2199"/>
      <c r="M56" s="2199"/>
      <c r="N56" s="2199"/>
    </row>
    <row r="57" spans="1:14">
      <c r="A57" s="2188"/>
      <c r="B57" s="1860" t="s">
        <v>1164</v>
      </c>
      <c r="C57" s="2285">
        <v>3</v>
      </c>
      <c r="D57" s="2285">
        <v>3</v>
      </c>
      <c r="E57" s="2285">
        <v>3</v>
      </c>
      <c r="F57" s="2285">
        <v>3</v>
      </c>
      <c r="H57" s="2284"/>
      <c r="I57" s="2284"/>
      <c r="K57" s="2199"/>
      <c r="L57" s="2199"/>
      <c r="M57" s="2199"/>
      <c r="N57" s="2199"/>
    </row>
    <row r="58" spans="1:14">
      <c r="A58" s="2188"/>
      <c r="B58" s="1860" t="s">
        <v>1382</v>
      </c>
      <c r="C58" s="2285">
        <v>5</v>
      </c>
      <c r="D58" s="2285">
        <v>6</v>
      </c>
      <c r="E58" s="2285">
        <v>5</v>
      </c>
      <c r="F58" s="2285">
        <v>6</v>
      </c>
      <c r="H58" s="2284"/>
      <c r="I58" s="2284"/>
      <c r="K58" s="2199"/>
      <c r="L58" s="2199"/>
      <c r="M58" s="2199"/>
      <c r="N58" s="2199"/>
    </row>
    <row r="59" spans="1:14">
      <c r="A59" s="2188"/>
      <c r="B59" s="1860" t="s">
        <v>2030</v>
      </c>
      <c r="C59" s="2285">
        <v>1</v>
      </c>
      <c r="D59" s="2285">
        <v>1</v>
      </c>
      <c r="E59" s="2285">
        <v>1</v>
      </c>
      <c r="F59" s="2285">
        <v>1</v>
      </c>
      <c r="H59" s="2284"/>
      <c r="I59" s="2284"/>
      <c r="J59" s="2284"/>
      <c r="K59" s="2199"/>
      <c r="L59" s="2199"/>
      <c r="M59" s="2199"/>
      <c r="N59" s="2199"/>
    </row>
    <row r="60" spans="1:14">
      <c r="A60" s="2188"/>
      <c r="B60" s="2292" t="s">
        <v>207</v>
      </c>
      <c r="C60" s="2291">
        <f>SUM(C61:C63)</f>
        <v>6</v>
      </c>
      <c r="D60" s="2291">
        <f>SUM(D61:D63)</f>
        <v>6</v>
      </c>
      <c r="E60" s="2291">
        <f>SUM(E61:E63)</f>
        <v>6</v>
      </c>
      <c r="F60" s="2291">
        <f>SUM(F61:F63)</f>
        <v>6</v>
      </c>
      <c r="H60" s="2284"/>
      <c r="I60" s="2284"/>
      <c r="J60" s="2284"/>
      <c r="K60" s="2199"/>
      <c r="L60" s="2199"/>
      <c r="M60" s="2199"/>
      <c r="N60" s="2199"/>
    </row>
    <row r="61" spans="1:14">
      <c r="A61" s="2188"/>
      <c r="B61" s="1860" t="s">
        <v>1164</v>
      </c>
      <c r="C61" s="2285">
        <v>5</v>
      </c>
      <c r="D61" s="2285">
        <v>5</v>
      </c>
      <c r="E61" s="2285">
        <v>5</v>
      </c>
      <c r="F61" s="2285">
        <v>5</v>
      </c>
      <c r="H61" s="2284"/>
      <c r="I61" s="2284"/>
      <c r="J61" s="2284"/>
      <c r="K61" s="2199"/>
      <c r="L61" s="2199"/>
      <c r="M61" s="2199"/>
      <c r="N61" s="2199"/>
    </row>
    <row r="62" spans="1:14">
      <c r="A62" s="2188"/>
      <c r="B62" s="1860" t="s">
        <v>1382</v>
      </c>
      <c r="C62" s="2285">
        <v>1</v>
      </c>
      <c r="D62" s="2285">
        <v>1</v>
      </c>
      <c r="E62" s="2285">
        <v>1</v>
      </c>
      <c r="F62" s="2285">
        <v>1</v>
      </c>
      <c r="H62" s="2284"/>
      <c r="I62" s="2284"/>
      <c r="J62" s="2284"/>
      <c r="K62" s="2199"/>
      <c r="L62" s="2199"/>
      <c r="M62" s="2199"/>
      <c r="N62" s="2199"/>
    </row>
    <row r="63" spans="1:14">
      <c r="A63" s="2188"/>
      <c r="B63" s="1860" t="s">
        <v>2030</v>
      </c>
      <c r="C63" s="2285">
        <v>0</v>
      </c>
      <c r="D63" s="2285">
        <v>0</v>
      </c>
      <c r="E63" s="2285">
        <v>0</v>
      </c>
      <c r="F63" s="2285">
        <v>0</v>
      </c>
      <c r="H63" s="2284"/>
      <c r="I63" s="2284"/>
      <c r="J63" s="2284"/>
      <c r="K63" s="2199"/>
      <c r="L63" s="2199"/>
      <c r="M63" s="2199"/>
      <c r="N63" s="2199"/>
    </row>
    <row r="64" spans="1:14">
      <c r="B64" s="1783" t="s">
        <v>1884</v>
      </c>
      <c r="C64" s="2264"/>
      <c r="D64" s="2264"/>
      <c r="E64" s="2256"/>
      <c r="F64" s="2256"/>
    </row>
    <row r="65" spans="1:14">
      <c r="B65" s="1775"/>
      <c r="C65" s="1782"/>
      <c r="D65" s="1782"/>
      <c r="E65" s="1782"/>
      <c r="F65" s="1782"/>
      <c r="H65" s="1847"/>
    </row>
    <row r="66" spans="1:14" ht="15">
      <c r="B66" s="1794" t="s">
        <v>2029</v>
      </c>
      <c r="C66" s="1784"/>
      <c r="D66" s="1784"/>
      <c r="E66" s="1784"/>
      <c r="F66" s="1784"/>
      <c r="I66" s="1782"/>
      <c r="J66" s="1782"/>
      <c r="K66" s="1782"/>
      <c r="L66" s="1782"/>
      <c r="M66" s="1782"/>
    </row>
    <row r="67" spans="1:14" s="1881" customFormat="1" ht="12.75">
      <c r="B67" s="2108" t="s">
        <v>1777</v>
      </c>
      <c r="C67" s="2018">
        <v>2008</v>
      </c>
      <c r="D67" s="2018">
        <v>2009</v>
      </c>
      <c r="E67" s="2018">
        <v>2010</v>
      </c>
      <c r="F67" s="2018">
        <v>2011</v>
      </c>
      <c r="H67" s="1883"/>
      <c r="I67" s="1847"/>
      <c r="J67" s="1847"/>
      <c r="K67" s="1847"/>
      <c r="L67" s="1847"/>
      <c r="M67" s="1847"/>
      <c r="N67" s="1883"/>
    </row>
    <row r="68" spans="1:14">
      <c r="B68" s="1854" t="s">
        <v>8</v>
      </c>
      <c r="C68" s="2286"/>
      <c r="D68" s="2286"/>
      <c r="E68" s="2290"/>
      <c r="F68" s="2290"/>
      <c r="H68" s="1775"/>
      <c r="I68" s="2281"/>
      <c r="J68" s="2281"/>
      <c r="K68" s="2281"/>
      <c r="L68" s="2281"/>
      <c r="M68" s="2281"/>
      <c r="N68" s="1775"/>
    </row>
    <row r="69" spans="1:14">
      <c r="A69" s="2188"/>
      <c r="B69" s="1860" t="s">
        <v>2024</v>
      </c>
      <c r="C69" s="2285">
        <v>39</v>
      </c>
      <c r="D69" s="2285">
        <f>D73+D77+D81</f>
        <v>39</v>
      </c>
      <c r="E69" s="2285" t="s">
        <v>2028</v>
      </c>
      <c r="F69" s="2285">
        <v>35</v>
      </c>
      <c r="H69" s="2284"/>
      <c r="I69" s="2284"/>
      <c r="J69" s="2284"/>
      <c r="K69" s="2283"/>
      <c r="L69" s="2283"/>
      <c r="M69" s="2283"/>
      <c r="N69" s="2283"/>
    </row>
    <row r="70" spans="1:14">
      <c r="A70" s="2188"/>
      <c r="B70" s="1860" t="s">
        <v>2026</v>
      </c>
      <c r="C70" s="2285">
        <v>386</v>
      </c>
      <c r="D70" s="2285">
        <f>D74+D78+D82</f>
        <v>360</v>
      </c>
      <c r="E70" s="2285">
        <f>E74+E78+E82</f>
        <v>435</v>
      </c>
      <c r="F70" s="2285">
        <v>494</v>
      </c>
      <c r="H70" s="2284"/>
      <c r="I70" s="2284"/>
      <c r="J70" s="2284"/>
      <c r="K70" s="2283"/>
      <c r="L70" s="2283"/>
      <c r="M70" s="2283"/>
      <c r="N70" s="2283"/>
    </row>
    <row r="71" spans="1:14">
      <c r="A71" s="2188"/>
      <c r="B71" s="1860" t="s">
        <v>2022</v>
      </c>
      <c r="C71" s="2285">
        <v>196</v>
      </c>
      <c r="D71" s="2285">
        <f>D75+D79+D83</f>
        <v>207</v>
      </c>
      <c r="E71" s="2285">
        <f>E75+E79+E83</f>
        <v>239</v>
      </c>
      <c r="F71" s="2285">
        <v>265</v>
      </c>
      <c r="H71" s="2284"/>
      <c r="I71" s="2284"/>
      <c r="J71" s="2284"/>
      <c r="K71" s="2283"/>
      <c r="L71" s="2283"/>
      <c r="M71" s="2283"/>
      <c r="N71" s="2283"/>
    </row>
    <row r="72" spans="1:14">
      <c r="A72" s="1775"/>
      <c r="B72" s="2289" t="s">
        <v>2027</v>
      </c>
      <c r="C72" s="2286"/>
      <c r="D72" s="2286"/>
      <c r="E72" s="2286"/>
      <c r="F72" s="2286"/>
      <c r="H72" s="2284"/>
      <c r="I72" s="2284"/>
      <c r="J72" s="2284"/>
      <c r="K72" s="2283"/>
      <c r="L72" s="2283"/>
      <c r="M72" s="2283"/>
      <c r="N72" s="2283"/>
    </row>
    <row r="73" spans="1:14">
      <c r="A73" s="2188"/>
      <c r="B73" s="1860" t="s">
        <v>2024</v>
      </c>
      <c r="C73" s="2285">
        <v>24</v>
      </c>
      <c r="D73" s="2285">
        <v>23</v>
      </c>
      <c r="E73" s="2285">
        <v>18</v>
      </c>
      <c r="F73" s="2285">
        <v>19</v>
      </c>
      <c r="H73" s="2284"/>
      <c r="I73" s="2284"/>
      <c r="J73" s="2284"/>
      <c r="K73" s="2283"/>
      <c r="L73" s="2283"/>
      <c r="M73" s="2283"/>
      <c r="N73" s="2283"/>
    </row>
    <row r="74" spans="1:14">
      <c r="A74" s="2188"/>
      <c r="B74" s="1860" t="s">
        <v>2026</v>
      </c>
      <c r="C74" s="2285">
        <v>286</v>
      </c>
      <c r="D74" s="2285">
        <v>260</v>
      </c>
      <c r="E74" s="2285">
        <v>310</v>
      </c>
      <c r="F74" s="2285">
        <v>348</v>
      </c>
      <c r="H74" s="2284"/>
      <c r="I74" s="2284"/>
      <c r="J74" s="2284"/>
      <c r="K74" s="2283"/>
      <c r="L74" s="2283"/>
      <c r="M74" s="2283"/>
      <c r="N74" s="2283"/>
    </row>
    <row r="75" spans="1:14">
      <c r="A75" s="2188"/>
      <c r="B75" s="1860" t="s">
        <v>2022</v>
      </c>
      <c r="C75" s="2285">
        <v>125</v>
      </c>
      <c r="D75" s="2285">
        <v>134</v>
      </c>
      <c r="E75" s="2285">
        <v>168</v>
      </c>
      <c r="F75" s="2285">
        <v>180</v>
      </c>
      <c r="H75" s="2284"/>
      <c r="I75" s="2284"/>
      <c r="J75" s="2284"/>
      <c r="K75" s="2283"/>
      <c r="L75" s="2283"/>
      <c r="M75" s="2283"/>
      <c r="N75" s="2283"/>
    </row>
    <row r="76" spans="1:14">
      <c r="A76" s="1775"/>
      <c r="B76" s="2288" t="s">
        <v>2025</v>
      </c>
      <c r="C76" s="2286"/>
      <c r="D76" s="2286"/>
      <c r="E76" s="2286"/>
      <c r="F76" s="2286"/>
      <c r="H76" s="2284"/>
      <c r="I76" s="2284"/>
      <c r="J76" s="2284"/>
      <c r="K76" s="2283"/>
      <c r="L76" s="2283"/>
      <c r="M76" s="2283"/>
      <c r="N76" s="2283"/>
    </row>
    <row r="77" spans="1:14">
      <c r="A77" s="2188"/>
      <c r="B77" s="1860" t="s">
        <v>2024</v>
      </c>
      <c r="C77" s="2285">
        <v>9</v>
      </c>
      <c r="D77" s="2285">
        <v>10</v>
      </c>
      <c r="E77" s="2285">
        <v>9</v>
      </c>
      <c r="F77" s="2285">
        <v>10</v>
      </c>
      <c r="H77" s="2284"/>
      <c r="I77" s="2284"/>
      <c r="J77" s="2284"/>
      <c r="K77" s="2283"/>
      <c r="L77" s="2283"/>
      <c r="M77" s="2283"/>
      <c r="N77" s="2283"/>
    </row>
    <row r="78" spans="1:14">
      <c r="A78" s="2188"/>
      <c r="B78" s="1860" t="s">
        <v>2023</v>
      </c>
      <c r="C78" s="2285">
        <v>95</v>
      </c>
      <c r="D78" s="2285">
        <v>95</v>
      </c>
      <c r="E78" s="2285">
        <v>110</v>
      </c>
      <c r="F78" s="2285">
        <v>124</v>
      </c>
      <c r="H78" s="2284"/>
      <c r="I78" s="2284"/>
      <c r="J78" s="2284"/>
      <c r="K78" s="2283"/>
      <c r="L78" s="2283"/>
      <c r="M78" s="2283"/>
      <c r="N78" s="2283"/>
    </row>
    <row r="79" spans="1:14">
      <c r="A79" s="2188"/>
      <c r="B79" s="1860" t="s">
        <v>2022</v>
      </c>
      <c r="C79" s="2285">
        <v>66</v>
      </c>
      <c r="D79" s="2285">
        <v>68</v>
      </c>
      <c r="E79" s="2285">
        <v>68</v>
      </c>
      <c r="F79" s="2285">
        <v>81</v>
      </c>
      <c r="H79" s="2284"/>
      <c r="I79" s="2284"/>
      <c r="J79" s="2284"/>
      <c r="K79" s="2283"/>
      <c r="L79" s="2283"/>
      <c r="M79" s="2283"/>
      <c r="N79" s="2283"/>
    </row>
    <row r="80" spans="1:14">
      <c r="A80" s="1775"/>
      <c r="B80" s="2287" t="s">
        <v>207</v>
      </c>
      <c r="C80" s="2286"/>
      <c r="D80" s="2286"/>
      <c r="E80" s="2286"/>
      <c r="F80" s="2286"/>
      <c r="H80" s="2284"/>
      <c r="I80" s="2284"/>
      <c r="J80" s="2284"/>
      <c r="K80" s="2283"/>
      <c r="L80" s="2283"/>
      <c r="M80" s="2283"/>
      <c r="N80" s="2283"/>
    </row>
    <row r="81" spans="1:14">
      <c r="A81" s="2188"/>
      <c r="B81" s="1860" t="s">
        <v>2024</v>
      </c>
      <c r="C81" s="2285">
        <v>6</v>
      </c>
      <c r="D81" s="2285">
        <v>6</v>
      </c>
      <c r="E81" s="2285">
        <v>6</v>
      </c>
      <c r="F81" s="2285">
        <v>6</v>
      </c>
      <c r="H81" s="2284"/>
      <c r="I81" s="2284"/>
      <c r="J81" s="2284"/>
      <c r="K81" s="2283"/>
      <c r="L81" s="2283"/>
      <c r="M81" s="2283"/>
      <c r="N81" s="2283"/>
    </row>
    <row r="82" spans="1:14">
      <c r="A82" s="2188"/>
      <c r="B82" s="1860" t="s">
        <v>2023</v>
      </c>
      <c r="C82" s="2285">
        <v>5</v>
      </c>
      <c r="D82" s="2285">
        <v>5</v>
      </c>
      <c r="E82" s="2285">
        <v>15</v>
      </c>
      <c r="F82" s="2285">
        <v>22</v>
      </c>
      <c r="H82" s="2284"/>
      <c r="I82" s="2284"/>
      <c r="J82" s="2284"/>
      <c r="K82" s="2283"/>
      <c r="L82" s="2283"/>
      <c r="M82" s="2283"/>
      <c r="N82" s="2283"/>
    </row>
    <row r="83" spans="1:14">
      <c r="A83" s="2188"/>
      <c r="B83" s="1860" t="s">
        <v>2022</v>
      </c>
      <c r="C83" s="2285">
        <v>5</v>
      </c>
      <c r="D83" s="2285">
        <v>5</v>
      </c>
      <c r="E83" s="2285">
        <v>3</v>
      </c>
      <c r="F83" s="2285">
        <v>4</v>
      </c>
      <c r="H83" s="2284"/>
      <c r="I83" s="2284"/>
      <c r="J83" s="2284"/>
      <c r="K83" s="2283"/>
      <c r="L83" s="2283"/>
      <c r="M83" s="2283"/>
      <c r="N83" s="2283"/>
    </row>
    <row r="84" spans="1:14">
      <c r="B84" s="1783" t="s">
        <v>1884</v>
      </c>
      <c r="C84" s="2282"/>
      <c r="D84" s="2282"/>
      <c r="E84" s="2282"/>
      <c r="F84" s="2282"/>
      <c r="H84" s="2278"/>
      <c r="I84" s="2277"/>
      <c r="J84" s="2277"/>
      <c r="K84" s="2277"/>
      <c r="L84" s="2277"/>
      <c r="M84" s="2277"/>
      <c r="N84" s="1775"/>
    </row>
    <row r="85" spans="1:14">
      <c r="B85" s="2497" t="s">
        <v>2021</v>
      </c>
      <c r="C85" s="2497"/>
      <c r="D85" s="2497"/>
      <c r="E85" s="2497"/>
      <c r="F85" s="2497"/>
      <c r="H85" s="2278"/>
      <c r="I85" s="2281"/>
      <c r="J85" s="2281"/>
      <c r="K85" s="2281"/>
      <c r="L85" s="2281"/>
      <c r="M85" s="2281"/>
    </row>
    <row r="86" spans="1:14">
      <c r="B86" s="2497"/>
      <c r="C86" s="2497"/>
      <c r="D86" s="2497"/>
      <c r="E86" s="2497"/>
      <c r="F86" s="2497"/>
      <c r="H86" s="2278"/>
      <c r="I86" s="2277"/>
      <c r="J86" s="2277"/>
      <c r="K86" s="2277"/>
      <c r="L86" s="2277"/>
      <c r="M86" s="2277"/>
    </row>
    <row r="87" spans="1:14">
      <c r="B87" s="2257"/>
      <c r="C87" s="2264"/>
      <c r="D87" s="2264"/>
      <c r="H87" s="2278"/>
      <c r="I87" s="2277"/>
      <c r="J87" s="2277"/>
      <c r="K87" s="2277"/>
      <c r="L87" s="2277"/>
      <c r="M87" s="2277"/>
      <c r="N87" s="1775"/>
    </row>
    <row r="88" spans="1:14">
      <c r="B88" s="1886" t="s">
        <v>2020</v>
      </c>
      <c r="C88" s="2280"/>
      <c r="D88" s="2280"/>
      <c r="E88" s="2280"/>
      <c r="F88" s="2279"/>
      <c r="H88" s="2278"/>
      <c r="I88" s="1782"/>
      <c r="J88" s="2277"/>
      <c r="K88" s="2277"/>
      <c r="L88" s="2277"/>
      <c r="M88" s="2277"/>
      <c r="N88" s="1775"/>
    </row>
    <row r="89" spans="1:14" s="1881" customFormat="1" ht="12.75">
      <c r="B89" s="2498" t="s">
        <v>2019</v>
      </c>
      <c r="C89" s="2498"/>
      <c r="D89" s="2498"/>
      <c r="E89" s="2498"/>
      <c r="F89" s="2018" t="s">
        <v>2018</v>
      </c>
      <c r="H89" s="2276"/>
      <c r="I89" s="2491"/>
      <c r="J89" s="2491"/>
      <c r="K89" s="2491"/>
      <c r="L89" s="2491"/>
      <c r="M89" s="2275"/>
      <c r="N89" s="1883"/>
    </row>
    <row r="90" spans="1:14">
      <c r="A90" s="2188"/>
      <c r="B90" s="2266" t="s">
        <v>2017</v>
      </c>
      <c r="C90" s="2266"/>
      <c r="D90" s="2266"/>
      <c r="E90" s="2266"/>
      <c r="F90" s="2265">
        <v>51.350920591389077</v>
      </c>
      <c r="I90" s="2269"/>
      <c r="J90" s="2268"/>
      <c r="K90" s="2268"/>
      <c r="L90" s="2268"/>
      <c r="M90" s="2267"/>
      <c r="N90" s="1775"/>
    </row>
    <row r="91" spans="1:14">
      <c r="A91" s="2188"/>
      <c r="B91" s="2266" t="s">
        <v>2016</v>
      </c>
      <c r="C91" s="2266"/>
      <c r="D91" s="2266"/>
      <c r="E91" s="2266"/>
      <c r="F91" s="2265">
        <v>22.68116878278985</v>
      </c>
      <c r="I91" s="2269"/>
      <c r="J91" s="2268"/>
      <c r="K91" s="2268"/>
      <c r="L91" s="2268"/>
      <c r="M91" s="2267"/>
      <c r="N91" s="1775"/>
    </row>
    <row r="92" spans="1:14">
      <c r="A92" s="2188"/>
      <c r="B92" s="2266" t="s">
        <v>2015</v>
      </c>
      <c r="C92" s="2266"/>
      <c r="D92" s="2266"/>
      <c r="E92" s="2266"/>
      <c r="F92" s="2265">
        <v>21.738084841717505</v>
      </c>
      <c r="I92" s="2269"/>
      <c r="J92" s="2268"/>
      <c r="K92" s="2268"/>
      <c r="L92" s="2268"/>
      <c r="M92" s="2267"/>
      <c r="N92" s="1775"/>
    </row>
    <row r="93" spans="1:14">
      <c r="A93" s="2188"/>
      <c r="B93" s="2266" t="s">
        <v>2014</v>
      </c>
      <c r="C93" s="2266"/>
      <c r="D93" s="2266"/>
      <c r="E93" s="2266"/>
      <c r="F93" s="2265">
        <v>5.8471204346485264</v>
      </c>
      <c r="I93" s="2269"/>
      <c r="J93" s="2268"/>
      <c r="K93" s="2268"/>
      <c r="L93" s="2268"/>
      <c r="M93" s="2267"/>
      <c r="N93" s="1775"/>
    </row>
    <row r="94" spans="1:14">
      <c r="A94" s="2188"/>
      <c r="B94" s="2266" t="s">
        <v>2013</v>
      </c>
      <c r="C94" s="2266"/>
      <c r="D94" s="2266"/>
      <c r="E94" s="2266"/>
      <c r="F94" s="2265">
        <v>5.5170410552732063</v>
      </c>
      <c r="I94" s="2269"/>
      <c r="J94" s="2274"/>
      <c r="K94" s="2274"/>
      <c r="L94" s="2274"/>
      <c r="M94" s="2267"/>
      <c r="N94" s="1775"/>
    </row>
    <row r="95" spans="1:14">
      <c r="A95" s="2188"/>
      <c r="B95" s="2266" t="s">
        <v>2012</v>
      </c>
      <c r="C95" s="2266"/>
      <c r="D95" s="2266"/>
      <c r="E95" s="2266"/>
      <c r="F95" s="2265">
        <v>4.7625739024153324</v>
      </c>
      <c r="I95" s="2269"/>
      <c r="J95" s="2268"/>
      <c r="K95" s="2268"/>
      <c r="L95" s="2268"/>
      <c r="M95" s="2267"/>
      <c r="N95" s="1775"/>
    </row>
    <row r="96" spans="1:14">
      <c r="A96" s="2188"/>
      <c r="B96" s="2266" t="s">
        <v>2011</v>
      </c>
      <c r="C96" s="2266"/>
      <c r="D96" s="2266"/>
      <c r="E96" s="2266"/>
      <c r="F96" s="2265">
        <v>4.6211113112544808</v>
      </c>
      <c r="I96" s="2269"/>
      <c r="J96" s="2268"/>
      <c r="K96" s="2268"/>
      <c r="L96" s="2268"/>
      <c r="M96" s="2267"/>
      <c r="N96" s="1775"/>
    </row>
    <row r="97" spans="1:14">
      <c r="A97" s="2188"/>
      <c r="B97" s="2266" t="s">
        <v>2010</v>
      </c>
      <c r="C97" s="2266"/>
      <c r="D97" s="2266"/>
      <c r="E97" s="2266"/>
      <c r="F97" s="2265">
        <v>4.1024151436646923</v>
      </c>
      <c r="I97" s="2269"/>
      <c r="J97" s="2268"/>
      <c r="K97" s="2268"/>
      <c r="L97" s="2268"/>
      <c r="M97" s="2267"/>
      <c r="N97" s="1775"/>
    </row>
    <row r="98" spans="1:14">
      <c r="A98" s="2188"/>
      <c r="B98" s="2266" t="s">
        <v>2009</v>
      </c>
      <c r="C98" s="2266"/>
      <c r="D98" s="2266"/>
      <c r="E98" s="2266"/>
      <c r="F98" s="2265">
        <v>3.8194899613429891</v>
      </c>
      <c r="I98" s="2269"/>
      <c r="J98" s="2268"/>
      <c r="K98" s="2268"/>
      <c r="L98" s="2268"/>
      <c r="M98" s="2267"/>
      <c r="N98" s="1775"/>
    </row>
    <row r="99" spans="1:14">
      <c r="A99" s="2188"/>
      <c r="B99" s="2266" t="s">
        <v>2008</v>
      </c>
      <c r="C99" s="2266"/>
      <c r="D99" s="2266"/>
      <c r="E99" s="2266"/>
      <c r="F99" s="2265">
        <v>3.3951021878604348</v>
      </c>
      <c r="I99" s="2269"/>
      <c r="J99" s="2268"/>
      <c r="K99" s="2268"/>
      <c r="L99" s="2268"/>
      <c r="M99" s="2267"/>
      <c r="N99" s="1775"/>
    </row>
    <row r="100" spans="1:14">
      <c r="A100" s="2188"/>
      <c r="B100" s="2266" t="s">
        <v>2007</v>
      </c>
      <c r="C100" s="2266"/>
      <c r="D100" s="2266"/>
      <c r="E100" s="2266"/>
      <c r="F100" s="2265">
        <v>2.9235602173242632</v>
      </c>
      <c r="I100" s="2269"/>
      <c r="J100" s="2268"/>
      <c r="K100" s="2268"/>
      <c r="L100" s="2268"/>
      <c r="M100" s="2267"/>
      <c r="N100" s="1775"/>
    </row>
    <row r="101" spans="1:14">
      <c r="A101" s="2188"/>
      <c r="B101" s="2266" t="s">
        <v>2006</v>
      </c>
      <c r="C101" s="2266"/>
      <c r="D101" s="2266"/>
      <c r="E101" s="2266"/>
      <c r="F101" s="2265">
        <v>1.9804762762519206</v>
      </c>
      <c r="I101" s="2269"/>
      <c r="J101" s="2268"/>
      <c r="K101" s="2268"/>
      <c r="L101" s="2268"/>
      <c r="M101" s="1770"/>
      <c r="N101" s="1775"/>
    </row>
    <row r="102" spans="1:14">
      <c r="A102" s="2188"/>
      <c r="B102" s="2266" t="s">
        <v>2005</v>
      </c>
      <c r="C102" s="2270"/>
      <c r="D102" s="2270"/>
      <c r="E102" s="2270"/>
      <c r="F102" s="2265">
        <v>1.6975510939302174</v>
      </c>
      <c r="I102" s="2269"/>
      <c r="J102" s="2268"/>
      <c r="K102" s="2268"/>
      <c r="L102" s="2268"/>
      <c r="M102" s="2267"/>
      <c r="N102" s="1775"/>
    </row>
    <row r="103" spans="1:14">
      <c r="A103" s="2188"/>
      <c r="B103" s="2266" t="s">
        <v>2004</v>
      </c>
      <c r="C103" s="2266"/>
      <c r="D103" s="2266"/>
      <c r="E103" s="2266"/>
      <c r="F103" s="2265">
        <v>0.8016213499114917</v>
      </c>
      <c r="I103" s="2269"/>
      <c r="J103" s="2274"/>
      <c r="K103" s="2274"/>
      <c r="L103" s="2274"/>
      <c r="M103" s="2267"/>
      <c r="N103" s="1775"/>
    </row>
    <row r="104" spans="1:14">
      <c r="A104" s="2188"/>
      <c r="B104" s="2266" t="s">
        <v>2003</v>
      </c>
      <c r="C104" s="2266"/>
      <c r="D104" s="2266"/>
      <c r="E104" s="2266"/>
      <c r="F104" s="2265">
        <v>0.66015875875064012</v>
      </c>
      <c r="I104" s="2269"/>
      <c r="J104" s="2268"/>
      <c r="K104" s="2268"/>
      <c r="L104" s="2268"/>
      <c r="M104" s="2267"/>
      <c r="N104" s="1775"/>
    </row>
    <row r="105" spans="1:14">
      <c r="A105" s="2188"/>
      <c r="B105" s="2266" t="s">
        <v>2002</v>
      </c>
      <c r="C105" s="2266"/>
      <c r="D105" s="2266"/>
      <c r="E105" s="2266"/>
      <c r="F105" s="2265">
        <v>9.4308394107234308E-2</v>
      </c>
      <c r="I105" s="2269"/>
      <c r="J105" s="2268"/>
      <c r="K105" s="2268"/>
      <c r="L105" s="2268"/>
      <c r="M105" s="2267"/>
      <c r="N105" s="1775"/>
    </row>
    <row r="106" spans="1:14">
      <c r="A106" s="2188"/>
      <c r="B106" s="2266" t="s">
        <v>2001</v>
      </c>
      <c r="C106" s="2273"/>
      <c r="D106" s="2273"/>
      <c r="E106" s="2273"/>
      <c r="F106" s="2265">
        <v>9.4308394107234308E-2</v>
      </c>
      <c r="I106" s="2269"/>
      <c r="J106" s="2268"/>
      <c r="K106" s="2268"/>
      <c r="L106" s="2268"/>
      <c r="M106" s="2267"/>
      <c r="N106" s="1775"/>
    </row>
    <row r="107" spans="1:14">
      <c r="A107" s="2188"/>
      <c r="B107" s="2266" t="s">
        <v>2000</v>
      </c>
      <c r="C107" s="2270"/>
      <c r="D107" s="2270"/>
      <c r="E107" s="2270"/>
      <c r="F107" s="2265">
        <v>4.7154197053617154E-2</v>
      </c>
      <c r="I107" s="2269"/>
      <c r="J107" s="2272"/>
      <c r="K107" s="2272"/>
      <c r="L107" s="2272"/>
      <c r="M107" s="2267"/>
      <c r="N107" s="1775"/>
    </row>
    <row r="108" spans="1:14">
      <c r="A108" s="2188"/>
      <c r="B108" s="2266" t="s">
        <v>1999</v>
      </c>
      <c r="C108" s="2270"/>
      <c r="D108" s="2270"/>
      <c r="E108" s="2270"/>
      <c r="F108" s="2265">
        <v>4.7154197053617154E-2</v>
      </c>
      <c r="I108" s="2269"/>
      <c r="J108" s="2268"/>
      <c r="K108" s="2268"/>
      <c r="L108" s="2271"/>
      <c r="M108" s="2267"/>
      <c r="N108" s="1775"/>
    </row>
    <row r="109" spans="1:14">
      <c r="A109" s="2188"/>
      <c r="B109" s="2266" t="s">
        <v>1998</v>
      </c>
      <c r="C109" s="2270"/>
      <c r="D109" s="2270"/>
      <c r="E109" s="2270"/>
      <c r="F109" s="2265">
        <v>4.7154197053617154E-2</v>
      </c>
      <c r="I109" s="2269"/>
      <c r="J109" s="2268"/>
      <c r="K109" s="2268"/>
      <c r="L109" s="2268"/>
      <c r="M109" s="2267"/>
      <c r="N109" s="1775"/>
    </row>
    <row r="110" spans="1:14" ht="15" customHeight="1">
      <c r="A110" s="2188"/>
      <c r="B110" s="2266" t="s">
        <v>1997</v>
      </c>
      <c r="C110" s="2266"/>
      <c r="D110" s="2266"/>
      <c r="E110" s="2266"/>
      <c r="F110" s="2265">
        <v>0.66015875875064012</v>
      </c>
      <c r="I110" s="1775"/>
      <c r="J110" s="1775"/>
      <c r="K110" s="1775"/>
      <c r="L110" s="1775"/>
      <c r="M110" s="1775"/>
      <c r="N110" s="1775"/>
    </row>
    <row r="111" spans="1:14" ht="15" customHeight="1">
      <c r="B111" s="1768" t="s">
        <v>1996</v>
      </c>
      <c r="C111" s="1768"/>
      <c r="D111" s="1768"/>
      <c r="E111" s="1768"/>
      <c r="F111" s="2264"/>
      <c r="I111" s="1775"/>
      <c r="J111" s="1775"/>
      <c r="K111" s="1775"/>
      <c r="L111" s="1775"/>
      <c r="M111" s="1775"/>
      <c r="N111" s="1775"/>
    </row>
    <row r="112" spans="1:14" ht="15" customHeight="1">
      <c r="B112" s="1768"/>
      <c r="C112" s="1768"/>
      <c r="D112" s="1768"/>
      <c r="E112" s="1768"/>
      <c r="F112" s="2264"/>
      <c r="I112" s="1775"/>
      <c r="J112" s="1775"/>
      <c r="K112" s="1775"/>
      <c r="L112" s="1775"/>
      <c r="M112" s="1775"/>
      <c r="N112" s="1775"/>
    </row>
    <row r="113" spans="1:15" ht="15" customHeight="1">
      <c r="B113" s="1794" t="s">
        <v>1995</v>
      </c>
      <c r="C113" s="2231"/>
      <c r="D113" s="2231"/>
      <c r="E113" s="2231"/>
      <c r="F113" s="2231"/>
      <c r="H113" s="1775"/>
      <c r="I113" s="1775"/>
      <c r="J113" s="1775"/>
      <c r="K113" s="1775"/>
      <c r="L113" s="1775"/>
      <c r="M113" s="1775"/>
      <c r="N113" s="1775"/>
      <c r="O113" s="1775"/>
    </row>
    <row r="114" spans="1:15" s="1881" customFormat="1" ht="15" customHeight="1">
      <c r="B114" s="2263" t="s">
        <v>7</v>
      </c>
      <c r="C114" s="2018">
        <v>2008</v>
      </c>
      <c r="D114" s="2018">
        <v>2009</v>
      </c>
      <c r="E114" s="2018">
        <v>2010</v>
      </c>
      <c r="F114" s="2018">
        <v>2011</v>
      </c>
      <c r="H114" s="1883"/>
      <c r="I114" s="1883"/>
      <c r="J114" s="1883"/>
      <c r="K114" s="1883"/>
      <c r="L114" s="1883"/>
      <c r="M114" s="1883"/>
      <c r="N114" s="1883"/>
      <c r="O114" s="1883"/>
    </row>
    <row r="115" spans="1:15" s="1881" customFormat="1" ht="15" customHeight="1">
      <c r="B115" s="2262"/>
      <c r="C115" s="2500"/>
      <c r="D115" s="2500"/>
      <c r="E115" s="2500"/>
      <c r="F115" s="2500"/>
      <c r="H115" s="1883"/>
      <c r="I115" s="1883"/>
      <c r="J115" s="1883"/>
      <c r="K115" s="1883"/>
      <c r="L115" s="1883"/>
      <c r="M115" s="1883"/>
      <c r="N115" s="1883"/>
      <c r="O115" s="1883"/>
    </row>
    <row r="116" spans="1:15" ht="15" customHeight="1">
      <c r="B116" s="1854" t="s">
        <v>1087</v>
      </c>
      <c r="C116" s="2499"/>
      <c r="D116" s="2499"/>
      <c r="E116" s="2499"/>
      <c r="F116" s="2499"/>
      <c r="H116" s="1775"/>
      <c r="I116" s="1775"/>
      <c r="J116" s="1775"/>
      <c r="K116" s="1775"/>
      <c r="L116" s="1775"/>
      <c r="M116" s="1775"/>
      <c r="N116" s="1775"/>
      <c r="O116" s="1775"/>
    </row>
    <row r="117" spans="1:15" ht="15" customHeight="1">
      <c r="A117" s="2188"/>
      <c r="B117" s="1860" t="s">
        <v>1994</v>
      </c>
      <c r="C117" s="1786">
        <v>312</v>
      </c>
      <c r="D117" s="2027">
        <v>236.87868462356448</v>
      </c>
      <c r="E117" s="2027">
        <v>241.75936989081947</v>
      </c>
      <c r="F117" s="2027">
        <v>231</v>
      </c>
      <c r="H117" s="2027"/>
      <c r="I117" s="2027"/>
      <c r="J117" s="2027"/>
      <c r="K117" s="1961"/>
      <c r="L117" s="1961"/>
      <c r="M117" s="1961"/>
      <c r="N117" s="1961"/>
      <c r="O117" s="1775"/>
    </row>
    <row r="118" spans="1:15" ht="15" customHeight="1">
      <c r="A118" s="2188"/>
      <c r="B118" s="1860" t="s">
        <v>1993</v>
      </c>
      <c r="C118" s="1786">
        <v>406</v>
      </c>
      <c r="D118" s="2027">
        <v>445.72827598915228</v>
      </c>
      <c r="E118" s="2027">
        <v>417.80613409132371</v>
      </c>
      <c r="F118" s="2027">
        <v>495</v>
      </c>
      <c r="H118" s="2027"/>
      <c r="I118" s="2027"/>
      <c r="J118" s="2027"/>
      <c r="K118" s="1961"/>
      <c r="L118" s="1961"/>
      <c r="M118" s="1961"/>
      <c r="N118" s="1961"/>
      <c r="O118" s="1775"/>
    </row>
    <row r="119" spans="1:15" ht="15" customHeight="1">
      <c r="A119" s="2188"/>
      <c r="B119" s="1860" t="s">
        <v>1992</v>
      </c>
      <c r="C119" s="1786">
        <v>49</v>
      </c>
      <c r="D119" s="2027">
        <v>44.616623057130823</v>
      </c>
      <c r="E119" s="2027">
        <v>44.672374634019413</v>
      </c>
      <c r="F119" s="2027">
        <v>41</v>
      </c>
      <c r="H119" s="2027"/>
      <c r="I119" s="2027"/>
      <c r="J119" s="2027"/>
      <c r="K119" s="1961"/>
      <c r="L119" s="1961"/>
      <c r="M119" s="1961"/>
      <c r="N119" s="1961"/>
      <c r="O119" s="1775"/>
    </row>
    <row r="120" spans="1:15" ht="15" customHeight="1">
      <c r="B120" s="1854" t="s">
        <v>11</v>
      </c>
      <c r="C120" s="2124"/>
      <c r="D120" s="2261"/>
      <c r="E120" s="2261"/>
      <c r="F120" s="2261"/>
      <c r="H120" s="2260"/>
      <c r="I120" s="2260"/>
      <c r="J120" s="2260"/>
      <c r="K120" s="1961"/>
      <c r="L120" s="1961"/>
      <c r="M120" s="1961"/>
      <c r="N120" s="1961"/>
      <c r="O120" s="1775"/>
    </row>
    <row r="121" spans="1:15" ht="15" customHeight="1">
      <c r="A121" s="2188"/>
      <c r="B121" s="1860" t="s">
        <v>1994</v>
      </c>
      <c r="C121" s="1786" t="s">
        <v>541</v>
      </c>
      <c r="D121" s="2027">
        <v>294.39794309976878</v>
      </c>
      <c r="E121" s="2027">
        <v>258.25535127839345</v>
      </c>
      <c r="F121" s="2027">
        <v>242</v>
      </c>
      <c r="H121" s="2027"/>
      <c r="I121" s="2027"/>
      <c r="J121" s="2027"/>
      <c r="K121" s="1961"/>
      <c r="L121" s="1961"/>
      <c r="M121" s="1961"/>
      <c r="N121" s="1961"/>
      <c r="O121" s="1775"/>
    </row>
    <row r="122" spans="1:15" ht="15" customHeight="1">
      <c r="A122" s="2188"/>
      <c r="B122" s="1860" t="s">
        <v>1993</v>
      </c>
      <c r="C122" s="1786" t="s">
        <v>541</v>
      </c>
      <c r="D122" s="2027">
        <v>497.51580227151038</v>
      </c>
      <c r="E122" s="2027">
        <v>432.58157630102801</v>
      </c>
      <c r="F122" s="2027">
        <v>532</v>
      </c>
      <c r="H122" s="2027"/>
      <c r="I122" s="2027"/>
      <c r="J122" s="2027"/>
      <c r="L122" s="1961"/>
      <c r="M122" s="1961"/>
      <c r="N122" s="1961"/>
      <c r="O122" s="1775"/>
    </row>
    <row r="123" spans="1:15" ht="15" customHeight="1">
      <c r="A123" s="2188"/>
      <c r="B123" s="1860" t="s">
        <v>1992</v>
      </c>
      <c r="C123" s="1786" t="s">
        <v>541</v>
      </c>
      <c r="D123" s="2027">
        <v>56.55824165799099</v>
      </c>
      <c r="E123" s="2027">
        <v>49.922992372736971</v>
      </c>
      <c r="F123" s="2027">
        <v>44</v>
      </c>
      <c r="H123" s="2027"/>
      <c r="I123" s="2027"/>
      <c r="J123" s="2027"/>
      <c r="L123" s="1961"/>
      <c r="M123" s="1961"/>
      <c r="N123" s="1961"/>
      <c r="O123" s="1775"/>
    </row>
    <row r="124" spans="1:15" ht="15" customHeight="1">
      <c r="B124" s="1854" t="s">
        <v>12</v>
      </c>
      <c r="C124" s="2124"/>
      <c r="D124" s="2261"/>
      <c r="E124" s="2261"/>
      <c r="F124" s="2261"/>
      <c r="H124" s="2260"/>
      <c r="I124" s="2260"/>
      <c r="J124" s="2260"/>
      <c r="L124" s="1961"/>
      <c r="M124" s="1961"/>
      <c r="N124" s="1961"/>
      <c r="O124" s="1775"/>
    </row>
    <row r="125" spans="1:15" ht="15" customHeight="1">
      <c r="A125" s="2188"/>
      <c r="B125" s="1860" t="s">
        <v>1994</v>
      </c>
      <c r="C125" s="1786" t="s">
        <v>541</v>
      </c>
      <c r="D125" s="2027">
        <v>221.79667152212915</v>
      </c>
      <c r="E125" s="2027">
        <v>251.152280538734</v>
      </c>
      <c r="F125" s="2027">
        <v>249</v>
      </c>
      <c r="H125" s="2027"/>
      <c r="I125" s="2027"/>
      <c r="J125" s="2027"/>
      <c r="L125" s="1961"/>
      <c r="M125" s="1961"/>
      <c r="N125" s="1961"/>
      <c r="O125" s="1775"/>
    </row>
    <row r="126" spans="1:15" ht="15" customHeight="1">
      <c r="A126" s="2188"/>
      <c r="B126" s="1860" t="s">
        <v>1993</v>
      </c>
      <c r="C126" s="1786" t="s">
        <v>541</v>
      </c>
      <c r="D126" s="2027">
        <v>515.2030886491342</v>
      </c>
      <c r="E126" s="2027">
        <v>449</v>
      </c>
      <c r="F126" s="2027">
        <v>518</v>
      </c>
      <c r="H126" s="2027"/>
      <c r="I126" s="2027"/>
      <c r="J126" s="2027"/>
      <c r="L126" s="1961"/>
      <c r="M126" s="1961"/>
      <c r="N126" s="1961"/>
      <c r="O126" s="1775"/>
    </row>
    <row r="127" spans="1:15" ht="15" customHeight="1">
      <c r="A127" s="2188"/>
      <c r="B127" s="1860" t="s">
        <v>1992</v>
      </c>
      <c r="C127" s="1786" t="s">
        <v>541</v>
      </c>
      <c r="D127" s="2027">
        <v>41.417528539036333</v>
      </c>
      <c r="E127" s="2027">
        <v>45</v>
      </c>
      <c r="F127" s="2027">
        <v>42</v>
      </c>
      <c r="H127" s="2027"/>
      <c r="I127" s="2027"/>
      <c r="J127" s="2027"/>
      <c r="K127" s="1961"/>
      <c r="L127" s="1961"/>
      <c r="M127" s="1961"/>
      <c r="N127" s="1961"/>
      <c r="O127" s="1775"/>
    </row>
    <row r="128" spans="1:15" ht="15" customHeight="1">
      <c r="B128" s="1854" t="s">
        <v>207</v>
      </c>
      <c r="C128" s="2124"/>
      <c r="D128" s="2259"/>
      <c r="E128" s="2259"/>
      <c r="F128" s="2259"/>
      <c r="H128" s="2258"/>
      <c r="I128" s="2258"/>
      <c r="J128" s="2258"/>
      <c r="K128" s="1961"/>
      <c r="L128" s="1961"/>
      <c r="M128" s="1961"/>
      <c r="N128" s="1961"/>
      <c r="O128" s="1775"/>
    </row>
    <row r="129" spans="1:15" ht="15" customHeight="1">
      <c r="A129" s="2188"/>
      <c r="B129" s="1860" t="s">
        <v>1994</v>
      </c>
      <c r="C129" s="1786" t="s">
        <v>541</v>
      </c>
      <c r="D129" s="2027">
        <v>115.72974424978467</v>
      </c>
      <c r="E129" s="2027">
        <v>117.73202607912781</v>
      </c>
      <c r="F129" s="2027">
        <v>118</v>
      </c>
      <c r="H129" s="2027"/>
      <c r="I129" s="2027"/>
      <c r="J129" s="2027"/>
      <c r="K129" s="1961"/>
      <c r="L129" s="1961"/>
      <c r="M129" s="1961"/>
      <c r="N129" s="1961"/>
      <c r="O129" s="1775"/>
    </row>
    <row r="130" spans="1:15" ht="15" customHeight="1">
      <c r="A130" s="2188"/>
      <c r="B130" s="1860" t="s">
        <v>1993</v>
      </c>
      <c r="C130" s="1786" t="s">
        <v>541</v>
      </c>
      <c r="D130" s="2027">
        <v>259.77634081600604</v>
      </c>
      <c r="E130" s="2027">
        <v>243.87348259247901</v>
      </c>
      <c r="F130" s="2027">
        <v>222</v>
      </c>
      <c r="H130" s="2027"/>
      <c r="I130" s="2027"/>
      <c r="J130" s="2027"/>
      <c r="K130" s="1961"/>
      <c r="L130" s="1961"/>
      <c r="M130" s="1961"/>
      <c r="N130" s="1961"/>
      <c r="O130" s="1775"/>
    </row>
    <row r="131" spans="1:15" ht="15" customHeight="1">
      <c r="A131" s="2188"/>
      <c r="B131" s="1860" t="s">
        <v>1992</v>
      </c>
      <c r="C131" s="1786" t="s">
        <v>541</v>
      </c>
      <c r="D131" s="2027">
        <v>16.005177396246818</v>
      </c>
      <c r="E131" s="2027">
        <v>12.861481840576987</v>
      </c>
      <c r="F131" s="2027">
        <v>14</v>
      </c>
      <c r="H131" s="2027"/>
      <c r="I131" s="2027"/>
      <c r="J131" s="2027"/>
      <c r="K131" s="1961"/>
      <c r="L131" s="1961"/>
      <c r="M131" s="1961"/>
      <c r="N131" s="1961"/>
      <c r="O131" s="1775"/>
    </row>
    <row r="132" spans="1:15" ht="15" customHeight="1">
      <c r="B132" s="2257" t="s">
        <v>1991</v>
      </c>
      <c r="C132" s="2256"/>
      <c r="D132" s="2256"/>
      <c r="E132" s="2256"/>
      <c r="F132" s="2256"/>
      <c r="H132" s="1775"/>
      <c r="I132" s="1775"/>
      <c r="J132" s="1775"/>
      <c r="K132" s="1775"/>
      <c r="L132" s="1775"/>
      <c r="M132" s="1775"/>
      <c r="N132" s="1775"/>
      <c r="O132" s="1775"/>
    </row>
    <row r="133" spans="1:15" ht="15" customHeight="1">
      <c r="I133" s="1775"/>
      <c r="J133" s="1775"/>
      <c r="K133" s="1775"/>
      <c r="L133" s="1775"/>
      <c r="M133" s="1775"/>
      <c r="N133" s="1775"/>
    </row>
    <row r="134" spans="1:15" ht="15" customHeight="1">
      <c r="B134" s="2255" t="s">
        <v>1990</v>
      </c>
      <c r="C134" s="2254"/>
      <c r="D134" s="2254"/>
      <c r="E134" s="2254"/>
      <c r="F134" s="2254"/>
      <c r="I134" s="1775"/>
      <c r="J134" s="1775"/>
      <c r="K134" s="1775"/>
      <c r="L134" s="1775"/>
      <c r="M134" s="1775"/>
      <c r="N134" s="1775"/>
    </row>
    <row r="135" spans="1:15" s="1881" customFormat="1" ht="15" customHeight="1">
      <c r="B135" s="2253" t="s">
        <v>1989</v>
      </c>
      <c r="C135" s="2252">
        <v>2005</v>
      </c>
      <c r="D135" s="2036">
        <v>2009</v>
      </c>
      <c r="E135" s="2036">
        <v>2010</v>
      </c>
      <c r="F135" s="2036">
        <v>2011</v>
      </c>
      <c r="I135" s="1883"/>
      <c r="J135" s="1883"/>
      <c r="K135" s="1883"/>
      <c r="L135" s="1883"/>
      <c r="M135" s="1883"/>
      <c r="N135" s="1883"/>
    </row>
    <row r="136" spans="1:15" ht="15" customHeight="1">
      <c r="B136" s="2145" t="s">
        <v>8</v>
      </c>
      <c r="C136" s="2251">
        <f>SUM(C137:C183)</f>
        <v>12345</v>
      </c>
      <c r="D136" s="2251">
        <f>SUM(D137:D183)</f>
        <v>13355</v>
      </c>
      <c r="E136" s="2251">
        <f>SUM(E137:E183)</f>
        <v>14322</v>
      </c>
      <c r="F136" s="2251">
        <f>SUM(F137:F183)</f>
        <v>20295</v>
      </c>
      <c r="H136" s="1775"/>
      <c r="I136" s="1775"/>
      <c r="J136" s="1775"/>
      <c r="K136" s="1775"/>
      <c r="L136" s="2245"/>
      <c r="M136" s="2245"/>
      <c r="N136" s="2245"/>
      <c r="O136" s="2245"/>
    </row>
    <row r="137" spans="1:15" ht="15" customHeight="1">
      <c r="A137" s="2188"/>
      <c r="B137" s="2249" t="s">
        <v>1988</v>
      </c>
      <c r="C137" s="2246">
        <v>6307</v>
      </c>
      <c r="D137" s="2246">
        <v>7219</v>
      </c>
      <c r="E137" s="2246">
        <v>7429</v>
      </c>
      <c r="F137" s="2246">
        <v>11768</v>
      </c>
      <c r="H137" s="1775"/>
      <c r="I137" s="1775"/>
      <c r="J137" s="1775"/>
      <c r="K137" s="1775"/>
      <c r="L137" s="2245"/>
      <c r="M137" s="2245"/>
      <c r="N137" s="2245"/>
      <c r="O137" s="2245"/>
    </row>
    <row r="138" spans="1:15" ht="15" customHeight="1">
      <c r="A138" s="2188"/>
      <c r="B138" s="2249" t="s">
        <v>1987</v>
      </c>
      <c r="C138" s="2246">
        <v>570</v>
      </c>
      <c r="D138" s="2246">
        <v>1393</v>
      </c>
      <c r="E138" s="2246">
        <v>1415</v>
      </c>
      <c r="F138" s="2246">
        <v>2731</v>
      </c>
      <c r="H138" s="1775"/>
      <c r="I138" s="1775"/>
      <c r="J138" s="1775"/>
      <c r="K138" s="1775"/>
      <c r="L138" s="2245"/>
      <c r="M138" s="2245"/>
      <c r="N138" s="2245"/>
      <c r="O138" s="2245"/>
    </row>
    <row r="139" spans="1:15" ht="15" customHeight="1">
      <c r="A139" s="2188"/>
      <c r="B139" s="2249" t="s">
        <v>1936</v>
      </c>
      <c r="C139" s="2246">
        <v>384</v>
      </c>
      <c r="D139" s="2246">
        <v>518</v>
      </c>
      <c r="E139" s="2246">
        <v>711</v>
      </c>
      <c r="F139" s="2246">
        <v>673</v>
      </c>
      <c r="H139" s="1775"/>
      <c r="I139" s="1775"/>
      <c r="J139" s="1775"/>
      <c r="K139" s="1775"/>
      <c r="L139" s="2245"/>
      <c r="M139" s="2245"/>
      <c r="N139" s="2245"/>
      <c r="O139" s="2245"/>
    </row>
    <row r="140" spans="1:15" ht="15" customHeight="1">
      <c r="A140" s="2188"/>
      <c r="B140" s="2249" t="s">
        <v>1933</v>
      </c>
      <c r="C140" s="2246">
        <v>191</v>
      </c>
      <c r="D140" s="2246">
        <v>479</v>
      </c>
      <c r="E140" s="2246">
        <v>668</v>
      </c>
      <c r="F140" s="2246">
        <v>580</v>
      </c>
      <c r="H140" s="1775"/>
      <c r="I140" s="1775"/>
      <c r="J140" s="1775"/>
      <c r="K140" s="1775"/>
      <c r="L140" s="2245"/>
      <c r="M140" s="2245"/>
      <c r="N140" s="2245"/>
      <c r="O140" s="2245"/>
    </row>
    <row r="141" spans="1:15" ht="15" customHeight="1">
      <c r="A141" s="2188"/>
      <c r="B141" s="2249" t="s">
        <v>1935</v>
      </c>
      <c r="C141" s="2246">
        <v>42</v>
      </c>
      <c r="D141" s="2246">
        <v>495</v>
      </c>
      <c r="E141" s="2246">
        <v>654</v>
      </c>
      <c r="F141" s="2246">
        <v>585</v>
      </c>
      <c r="G141" s="1787"/>
      <c r="H141" s="1787"/>
      <c r="I141" s="1775"/>
      <c r="J141" s="1775"/>
      <c r="K141" s="1775"/>
      <c r="L141" s="2245"/>
      <c r="M141" s="2245"/>
      <c r="N141" s="2245"/>
      <c r="O141" s="2245"/>
    </row>
    <row r="142" spans="1:15" ht="15" customHeight="1">
      <c r="A142" s="2188"/>
      <c r="B142" s="2249" t="s">
        <v>1938</v>
      </c>
      <c r="C142" s="2246">
        <v>111</v>
      </c>
      <c r="D142" s="2246">
        <v>309</v>
      </c>
      <c r="E142" s="2246">
        <v>471</v>
      </c>
      <c r="F142" s="2246">
        <v>667</v>
      </c>
      <c r="H142" s="1775"/>
      <c r="I142" s="1775"/>
      <c r="J142" s="1775"/>
      <c r="K142" s="1775"/>
      <c r="L142" s="2245"/>
      <c r="M142" s="2245"/>
      <c r="N142" s="2245"/>
      <c r="O142" s="2245"/>
    </row>
    <row r="143" spans="1:15" ht="15" customHeight="1">
      <c r="A143" s="2188"/>
      <c r="B143" s="2249" t="s">
        <v>1986</v>
      </c>
      <c r="C143" s="2246">
        <v>239</v>
      </c>
      <c r="D143" s="2246">
        <v>192</v>
      </c>
      <c r="E143" s="2246">
        <v>450</v>
      </c>
      <c r="F143" s="2246">
        <v>383</v>
      </c>
      <c r="H143" s="1775"/>
      <c r="I143" s="1775"/>
      <c r="J143" s="1775"/>
      <c r="K143" s="1775"/>
      <c r="L143" s="2245"/>
      <c r="M143" s="2245"/>
      <c r="N143" s="2245"/>
      <c r="O143" s="2245"/>
    </row>
    <row r="144" spans="1:15" ht="15" customHeight="1">
      <c r="A144" s="2188"/>
      <c r="B144" s="2249" t="s">
        <v>1985</v>
      </c>
      <c r="C144" s="2246">
        <v>45</v>
      </c>
      <c r="D144" s="2246">
        <v>133</v>
      </c>
      <c r="E144" s="2246">
        <v>335</v>
      </c>
      <c r="F144" s="2246">
        <v>394</v>
      </c>
      <c r="H144" s="1775"/>
      <c r="I144" s="1775"/>
      <c r="J144" s="1775"/>
      <c r="K144" s="1775"/>
      <c r="L144" s="2245"/>
      <c r="M144" s="2245"/>
      <c r="N144" s="2245"/>
      <c r="O144" s="2245"/>
    </row>
    <row r="145" spans="1:15" ht="15" customHeight="1">
      <c r="A145" s="2188"/>
      <c r="B145" s="2250" t="s">
        <v>1984</v>
      </c>
      <c r="C145" s="2246">
        <v>51</v>
      </c>
      <c r="D145" s="2246">
        <v>65</v>
      </c>
      <c r="E145" s="2246">
        <v>318</v>
      </c>
      <c r="F145" s="2246">
        <v>243</v>
      </c>
      <c r="H145" s="1775"/>
      <c r="I145" s="1775"/>
      <c r="J145" s="1775"/>
      <c r="K145" s="1775"/>
      <c r="L145" s="2245"/>
      <c r="M145" s="2245"/>
      <c r="N145" s="2245"/>
      <c r="O145" s="2245"/>
    </row>
    <row r="146" spans="1:15" ht="15" customHeight="1">
      <c r="A146" s="2188"/>
      <c r="B146" s="2249" t="s">
        <v>1983</v>
      </c>
      <c r="C146" s="2246">
        <v>53</v>
      </c>
      <c r="D146" s="2246">
        <v>0</v>
      </c>
      <c r="E146" s="2246">
        <v>248</v>
      </c>
      <c r="F146" s="2246">
        <v>282</v>
      </c>
      <c r="H146" s="1775"/>
      <c r="I146" s="1775"/>
      <c r="J146" s="1775"/>
      <c r="K146" s="1775"/>
      <c r="L146" s="2245"/>
      <c r="M146" s="2245"/>
      <c r="N146" s="2245"/>
      <c r="O146" s="2245"/>
    </row>
    <row r="147" spans="1:15" ht="15" customHeight="1">
      <c r="A147" s="2188"/>
      <c r="B147" s="2249" t="s">
        <v>1982</v>
      </c>
      <c r="C147" s="2246">
        <v>117</v>
      </c>
      <c r="D147" s="2246">
        <v>200</v>
      </c>
      <c r="E147" s="2246">
        <v>221</v>
      </c>
      <c r="F147" s="2246">
        <v>194</v>
      </c>
      <c r="H147" s="1775"/>
      <c r="I147" s="1775"/>
      <c r="J147" s="1775"/>
      <c r="K147" s="1775"/>
      <c r="L147" s="2245"/>
      <c r="M147" s="2245"/>
      <c r="N147" s="2245"/>
      <c r="O147" s="2245"/>
    </row>
    <row r="148" spans="1:15" ht="15" customHeight="1">
      <c r="A148" s="2188"/>
      <c r="B148" s="2250" t="s">
        <v>1981</v>
      </c>
      <c r="C148" s="2246">
        <v>186</v>
      </c>
      <c r="D148" s="2246">
        <v>181</v>
      </c>
      <c r="E148" s="2246">
        <v>193</v>
      </c>
      <c r="F148" s="2246">
        <v>138</v>
      </c>
      <c r="H148" s="1775"/>
      <c r="I148" s="1775"/>
      <c r="J148" s="1775"/>
      <c r="K148" s="1775"/>
      <c r="L148" s="2245"/>
      <c r="M148" s="2245"/>
      <c r="N148" s="2245"/>
      <c r="O148" s="2245"/>
    </row>
    <row r="149" spans="1:15" ht="15" customHeight="1">
      <c r="A149" s="2188"/>
      <c r="B149" s="2250" t="s">
        <v>1980</v>
      </c>
      <c r="C149" s="2246">
        <v>0</v>
      </c>
      <c r="D149" s="2246">
        <v>79</v>
      </c>
      <c r="E149" s="2246">
        <v>175</v>
      </c>
      <c r="F149" s="2246">
        <v>183</v>
      </c>
      <c r="H149" s="1775"/>
      <c r="I149" s="1775"/>
      <c r="J149" s="1775"/>
      <c r="K149" s="1775"/>
      <c r="L149" s="2245"/>
      <c r="M149" s="2245"/>
      <c r="N149" s="2245"/>
      <c r="O149" s="2245"/>
    </row>
    <row r="150" spans="1:15" ht="15" customHeight="1">
      <c r="A150" s="2188"/>
      <c r="B150" s="2249" t="s">
        <v>1979</v>
      </c>
      <c r="C150" s="2246">
        <v>71</v>
      </c>
      <c r="D150" s="2246">
        <v>175</v>
      </c>
      <c r="E150" s="2246">
        <v>105</v>
      </c>
      <c r="F150" s="2246">
        <v>239</v>
      </c>
      <c r="H150" s="1775"/>
      <c r="I150" s="1775"/>
      <c r="J150" s="1775"/>
      <c r="K150" s="1775"/>
      <c r="L150" s="2245"/>
      <c r="M150" s="2245"/>
      <c r="N150" s="2245"/>
      <c r="O150" s="2245"/>
    </row>
    <row r="151" spans="1:15" ht="15" customHeight="1">
      <c r="A151" s="2188"/>
      <c r="B151" s="2249" t="s">
        <v>1978</v>
      </c>
      <c r="C151" s="2246">
        <v>0</v>
      </c>
      <c r="D151" s="2246">
        <v>0</v>
      </c>
      <c r="E151" s="2246">
        <v>90</v>
      </c>
      <c r="F151" s="2246">
        <v>0</v>
      </c>
      <c r="H151" s="1775"/>
      <c r="I151" s="1775"/>
      <c r="J151" s="1775"/>
      <c r="K151" s="1775"/>
      <c r="L151" s="2245"/>
      <c r="M151" s="2245"/>
      <c r="N151" s="2245"/>
      <c r="O151" s="2245"/>
    </row>
    <row r="152" spans="1:15" ht="15" customHeight="1">
      <c r="A152" s="2188"/>
      <c r="B152" s="2249" t="s">
        <v>1932</v>
      </c>
      <c r="C152" s="2246">
        <v>10</v>
      </c>
      <c r="D152" s="2246">
        <v>40</v>
      </c>
      <c r="E152" s="2246">
        <v>73</v>
      </c>
      <c r="F152" s="2246">
        <v>39</v>
      </c>
      <c r="H152" s="1775"/>
      <c r="I152" s="1775"/>
      <c r="J152" s="1775"/>
      <c r="K152" s="1775"/>
      <c r="L152" s="2245"/>
      <c r="M152" s="2245"/>
      <c r="N152" s="2245"/>
      <c r="O152" s="2245"/>
    </row>
    <row r="153" spans="1:15" ht="15" customHeight="1">
      <c r="A153" s="2188"/>
      <c r="B153" s="2249" t="s">
        <v>1977</v>
      </c>
      <c r="C153" s="2246">
        <v>335</v>
      </c>
      <c r="D153" s="2246">
        <v>145</v>
      </c>
      <c r="E153" s="2246">
        <v>62</v>
      </c>
      <c r="F153" s="2246">
        <v>99</v>
      </c>
      <c r="H153" s="1775"/>
      <c r="I153" s="1775"/>
      <c r="J153" s="1775"/>
      <c r="K153" s="1775"/>
      <c r="L153" s="2245"/>
      <c r="M153" s="2245"/>
      <c r="N153" s="2245"/>
      <c r="O153" s="2245"/>
    </row>
    <row r="154" spans="1:15" ht="15" customHeight="1">
      <c r="A154" s="2188"/>
      <c r="B154" s="2249" t="s">
        <v>1976</v>
      </c>
      <c r="C154" s="2246">
        <v>25</v>
      </c>
      <c r="D154" s="2246">
        <v>27</v>
      </c>
      <c r="E154" s="2246">
        <v>62</v>
      </c>
      <c r="F154" s="2246">
        <v>42</v>
      </c>
      <c r="H154" s="1775"/>
      <c r="I154" s="1775"/>
      <c r="J154" s="1775"/>
      <c r="K154" s="1775"/>
      <c r="L154" s="2245"/>
      <c r="M154" s="2245"/>
      <c r="N154" s="2245"/>
      <c r="O154" s="2245"/>
    </row>
    <row r="155" spans="1:15" ht="15" customHeight="1">
      <c r="A155" s="2188"/>
      <c r="B155" s="2250" t="s">
        <v>1975</v>
      </c>
      <c r="C155" s="2246">
        <v>863</v>
      </c>
      <c r="D155" s="2246">
        <v>36</v>
      </c>
      <c r="E155" s="2246">
        <v>55</v>
      </c>
      <c r="F155" s="2246">
        <v>82</v>
      </c>
      <c r="H155" s="1775"/>
      <c r="I155" s="1775"/>
      <c r="J155" s="1775"/>
      <c r="K155" s="1775"/>
      <c r="L155" s="2245"/>
      <c r="M155" s="2245"/>
      <c r="N155" s="2245"/>
      <c r="O155" s="2245"/>
    </row>
    <row r="156" spans="1:15" ht="15" customHeight="1">
      <c r="A156" s="2188"/>
      <c r="B156" s="2249" t="s">
        <v>1974</v>
      </c>
      <c r="C156" s="2246">
        <v>28</v>
      </c>
      <c r="D156" s="2246">
        <v>45</v>
      </c>
      <c r="E156" s="2246">
        <v>52</v>
      </c>
      <c r="F156" s="2246">
        <v>75</v>
      </c>
      <c r="H156" s="1775"/>
      <c r="I156" s="1775"/>
      <c r="J156" s="1775"/>
      <c r="K156" s="1775"/>
      <c r="L156" s="2245"/>
      <c r="M156" s="2245"/>
      <c r="N156" s="2245"/>
      <c r="O156" s="2245"/>
    </row>
    <row r="157" spans="1:15" ht="15" customHeight="1">
      <c r="A157" s="2188"/>
      <c r="B157" s="2250" t="s">
        <v>1973</v>
      </c>
      <c r="C157" s="2246">
        <v>32</v>
      </c>
      <c r="D157" s="2246">
        <v>52</v>
      </c>
      <c r="E157" s="2246">
        <v>51</v>
      </c>
      <c r="F157" s="2246">
        <v>0</v>
      </c>
      <c r="H157" s="1775"/>
      <c r="I157" s="1775"/>
      <c r="J157" s="1775"/>
      <c r="K157" s="1775"/>
      <c r="L157" s="2245"/>
      <c r="M157" s="2245"/>
      <c r="N157" s="2245"/>
      <c r="O157" s="2245"/>
    </row>
    <row r="158" spans="1:15" ht="15" customHeight="1">
      <c r="A158" s="2188"/>
      <c r="B158" s="2249" t="s">
        <v>1972</v>
      </c>
      <c r="C158" s="2246">
        <v>18</v>
      </c>
      <c r="D158" s="2246">
        <v>34</v>
      </c>
      <c r="E158" s="2246">
        <v>50</v>
      </c>
      <c r="F158" s="2246">
        <v>49</v>
      </c>
      <c r="H158" s="1775"/>
      <c r="I158" s="1775"/>
      <c r="J158" s="1775"/>
      <c r="K158" s="1775"/>
      <c r="L158" s="2245"/>
      <c r="M158" s="2245"/>
      <c r="N158" s="2245"/>
      <c r="O158" s="2245"/>
    </row>
    <row r="159" spans="1:15" ht="15" customHeight="1">
      <c r="A159" s="2188"/>
      <c r="B159" s="2250" t="s">
        <v>1971</v>
      </c>
      <c r="C159" s="2246">
        <v>76</v>
      </c>
      <c r="D159" s="2246">
        <v>0</v>
      </c>
      <c r="E159" s="2246">
        <v>36</v>
      </c>
      <c r="F159" s="2246">
        <v>37</v>
      </c>
      <c r="H159" s="1775"/>
      <c r="I159" s="1775"/>
      <c r="J159" s="1775"/>
      <c r="K159" s="1775"/>
      <c r="L159" s="2245"/>
      <c r="M159" s="2245"/>
      <c r="N159" s="2245"/>
      <c r="O159" s="2245"/>
    </row>
    <row r="160" spans="1:15" ht="15" customHeight="1">
      <c r="A160" s="2188"/>
      <c r="B160" s="2249" t="s">
        <v>1970</v>
      </c>
      <c r="C160" s="2246">
        <v>0</v>
      </c>
      <c r="D160" s="2246">
        <v>12</v>
      </c>
      <c r="E160" s="2246">
        <v>26</v>
      </c>
      <c r="F160" s="2246">
        <v>1</v>
      </c>
      <c r="H160" s="1775"/>
      <c r="I160" s="1775"/>
      <c r="J160" s="1775"/>
      <c r="K160" s="1775"/>
      <c r="L160" s="2245"/>
      <c r="M160" s="2245"/>
      <c r="N160" s="2245"/>
      <c r="O160" s="2245"/>
    </row>
    <row r="161" spans="1:15" ht="15" customHeight="1">
      <c r="A161" s="2188"/>
      <c r="B161" s="2249" t="s">
        <v>1969</v>
      </c>
      <c r="C161" s="2246">
        <v>23</v>
      </c>
      <c r="D161" s="2246">
        <v>48</v>
      </c>
      <c r="E161" s="2246">
        <v>22</v>
      </c>
      <c r="F161" s="2246">
        <v>42</v>
      </c>
      <c r="H161" s="1775"/>
      <c r="I161" s="1775"/>
      <c r="J161" s="1775"/>
      <c r="K161" s="1775"/>
      <c r="L161" s="2245"/>
      <c r="M161" s="2245"/>
      <c r="N161" s="2245"/>
      <c r="O161" s="2245"/>
    </row>
    <row r="162" spans="1:15" ht="15" customHeight="1">
      <c r="A162" s="2188"/>
      <c r="B162" s="2249" t="s">
        <v>1968</v>
      </c>
      <c r="C162" s="2246">
        <v>15</v>
      </c>
      <c r="D162" s="2246">
        <v>30</v>
      </c>
      <c r="E162" s="2246">
        <v>12</v>
      </c>
      <c r="F162" s="2246">
        <v>0</v>
      </c>
      <c r="H162" s="1775"/>
      <c r="I162" s="1775"/>
      <c r="J162" s="1775"/>
      <c r="K162" s="1775"/>
      <c r="L162" s="2245"/>
      <c r="M162" s="2245"/>
      <c r="N162" s="2245"/>
      <c r="O162" s="2245"/>
    </row>
    <row r="163" spans="1:15" ht="15" customHeight="1">
      <c r="A163" s="2188"/>
      <c r="B163" s="2249" t="s">
        <v>1967</v>
      </c>
      <c r="C163" s="2246">
        <v>14</v>
      </c>
      <c r="D163" s="2246">
        <v>11</v>
      </c>
      <c r="E163" s="2246">
        <v>11</v>
      </c>
      <c r="F163" s="2246">
        <v>15</v>
      </c>
      <c r="H163" s="1775"/>
      <c r="I163" s="1775"/>
      <c r="J163" s="1775"/>
      <c r="K163" s="1775"/>
      <c r="L163" s="2245"/>
      <c r="M163" s="2245"/>
      <c r="N163" s="2245"/>
      <c r="O163" s="2245"/>
    </row>
    <row r="164" spans="1:15" ht="15" customHeight="1">
      <c r="A164" s="2188"/>
      <c r="B164" s="2249" t="s">
        <v>1966</v>
      </c>
      <c r="C164" s="2246">
        <v>6</v>
      </c>
      <c r="D164" s="2246">
        <v>10</v>
      </c>
      <c r="E164" s="2246">
        <v>10</v>
      </c>
      <c r="F164" s="2246">
        <v>10</v>
      </c>
      <c r="H164" s="1775"/>
      <c r="I164" s="1775"/>
      <c r="J164" s="1775"/>
      <c r="K164" s="1775"/>
      <c r="L164" s="2245"/>
      <c r="M164" s="2245"/>
      <c r="N164" s="2245"/>
      <c r="O164" s="2245"/>
    </row>
    <row r="165" spans="1:15" ht="15" customHeight="1">
      <c r="A165" s="2188"/>
      <c r="B165" s="2249" t="s">
        <v>1965</v>
      </c>
      <c r="C165" s="2246">
        <v>0</v>
      </c>
      <c r="D165" s="2246">
        <v>3</v>
      </c>
      <c r="E165" s="2246">
        <v>1</v>
      </c>
      <c r="F165" s="2246">
        <v>3</v>
      </c>
      <c r="H165" s="1775"/>
      <c r="I165" s="1775"/>
      <c r="J165" s="1775"/>
      <c r="K165" s="1775"/>
      <c r="L165" s="2245"/>
      <c r="M165" s="2245"/>
      <c r="N165" s="2245"/>
      <c r="O165" s="2245"/>
    </row>
    <row r="166" spans="1:15" ht="15" customHeight="1">
      <c r="A166" s="2188"/>
      <c r="B166" s="2250" t="s">
        <v>1964</v>
      </c>
      <c r="C166" s="2246">
        <v>5</v>
      </c>
      <c r="D166" s="2246">
        <v>36</v>
      </c>
      <c r="E166" s="2246">
        <v>1</v>
      </c>
      <c r="F166" s="2246">
        <v>0</v>
      </c>
      <c r="H166" s="1775"/>
      <c r="I166" s="1775"/>
      <c r="J166" s="1775"/>
      <c r="K166" s="1775"/>
      <c r="L166" s="2245"/>
      <c r="M166" s="2245"/>
      <c r="N166" s="2245"/>
      <c r="O166" s="2245"/>
    </row>
    <row r="167" spans="1:15" ht="15" customHeight="1">
      <c r="A167" s="2188"/>
      <c r="B167" s="2249" t="s">
        <v>1963</v>
      </c>
      <c r="C167" s="2246">
        <v>0</v>
      </c>
      <c r="D167" s="2246">
        <v>0</v>
      </c>
      <c r="E167" s="2246">
        <v>0</v>
      </c>
      <c r="F167" s="2246">
        <v>0</v>
      </c>
      <c r="H167" s="1775"/>
      <c r="I167" s="1775"/>
      <c r="J167" s="1775"/>
      <c r="K167" s="1775"/>
      <c r="L167" s="2245"/>
      <c r="M167" s="2245"/>
      <c r="N167" s="2245"/>
      <c r="O167" s="2245"/>
    </row>
    <row r="168" spans="1:15" ht="15" customHeight="1">
      <c r="A168" s="2188"/>
      <c r="B168" s="2249" t="s">
        <v>1962</v>
      </c>
      <c r="C168" s="2246">
        <v>105</v>
      </c>
      <c r="D168" s="2246">
        <v>205</v>
      </c>
      <c r="E168" s="2246">
        <v>0</v>
      </c>
      <c r="F168" s="2246">
        <v>0</v>
      </c>
      <c r="H168" s="1775"/>
      <c r="I168" s="1775"/>
      <c r="J168" s="1775"/>
      <c r="K168" s="1775"/>
      <c r="L168" s="2245"/>
      <c r="M168" s="2245"/>
      <c r="N168" s="2245"/>
      <c r="O168" s="2245"/>
    </row>
    <row r="169" spans="1:15" ht="15" customHeight="1">
      <c r="A169" s="2188"/>
      <c r="B169" s="2249" t="s">
        <v>1961</v>
      </c>
      <c r="C169" s="2246">
        <v>0</v>
      </c>
      <c r="D169" s="2246">
        <v>0</v>
      </c>
      <c r="E169" s="2246">
        <v>0</v>
      </c>
      <c r="F169" s="2246">
        <v>0</v>
      </c>
      <c r="H169" s="1775"/>
      <c r="I169" s="1775"/>
      <c r="J169" s="1775"/>
      <c r="K169" s="1775"/>
      <c r="L169" s="2245"/>
      <c r="M169" s="2245"/>
      <c r="N169" s="2245"/>
      <c r="O169" s="2245"/>
    </row>
    <row r="170" spans="1:15" ht="15" customHeight="1">
      <c r="A170" s="2188"/>
      <c r="B170" s="2249" t="s">
        <v>1960</v>
      </c>
      <c r="C170" s="2246">
        <v>1</v>
      </c>
      <c r="D170" s="2246">
        <v>0</v>
      </c>
      <c r="E170" s="2246">
        <v>0</v>
      </c>
      <c r="F170" s="2246">
        <v>0</v>
      </c>
      <c r="H170" s="1775"/>
      <c r="I170" s="1775"/>
      <c r="J170" s="1775"/>
      <c r="K170" s="1775"/>
      <c r="L170" s="2245"/>
      <c r="M170" s="2245"/>
      <c r="N170" s="2245"/>
      <c r="O170" s="2245"/>
    </row>
    <row r="171" spans="1:15" ht="15" customHeight="1">
      <c r="A171" s="2188"/>
      <c r="B171" s="2249" t="s">
        <v>1959</v>
      </c>
      <c r="C171" s="2246">
        <v>0</v>
      </c>
      <c r="D171" s="2246">
        <v>0</v>
      </c>
      <c r="E171" s="2246">
        <v>0</v>
      </c>
      <c r="F171" s="2246">
        <v>0</v>
      </c>
      <c r="H171" s="1775"/>
      <c r="I171" s="1775"/>
      <c r="J171" s="1775"/>
      <c r="K171" s="1775"/>
      <c r="L171" s="2245"/>
      <c r="M171" s="2245"/>
      <c r="N171" s="2245"/>
      <c r="O171" s="2245"/>
    </row>
    <row r="172" spans="1:15" ht="15" customHeight="1">
      <c r="A172" s="2188"/>
      <c r="B172" s="2249" t="s">
        <v>1958</v>
      </c>
      <c r="C172" s="2246">
        <v>15</v>
      </c>
      <c r="D172" s="2246">
        <v>24</v>
      </c>
      <c r="E172" s="2246">
        <v>0</v>
      </c>
      <c r="F172" s="2246">
        <v>0</v>
      </c>
      <c r="H172" s="1775"/>
      <c r="I172" s="1775"/>
      <c r="J172" s="1775"/>
      <c r="K172" s="1775"/>
      <c r="L172" s="2245"/>
      <c r="M172" s="2245"/>
      <c r="N172" s="2245"/>
      <c r="O172" s="2245"/>
    </row>
    <row r="173" spans="1:15" ht="15" customHeight="1">
      <c r="A173" s="2188"/>
      <c r="B173" s="2250" t="s">
        <v>1957</v>
      </c>
      <c r="C173" s="2246">
        <v>0</v>
      </c>
      <c r="D173" s="2246">
        <v>33</v>
      </c>
      <c r="E173" s="2246">
        <v>0</v>
      </c>
      <c r="F173" s="2246">
        <v>0</v>
      </c>
      <c r="H173" s="1775"/>
      <c r="I173" s="1775"/>
      <c r="J173" s="1775"/>
      <c r="K173" s="1775"/>
      <c r="L173" s="2245"/>
      <c r="M173" s="2245"/>
      <c r="N173" s="2245"/>
      <c r="O173" s="2245"/>
    </row>
    <row r="174" spans="1:15" ht="15" customHeight="1">
      <c r="A174" s="2188"/>
      <c r="B174" s="2249" t="s">
        <v>1956</v>
      </c>
      <c r="C174" s="2246">
        <v>3</v>
      </c>
      <c r="D174" s="2246">
        <v>0</v>
      </c>
      <c r="E174" s="2246">
        <v>0</v>
      </c>
      <c r="F174" s="2246">
        <v>0</v>
      </c>
      <c r="H174" s="1775"/>
      <c r="I174" s="1775"/>
      <c r="J174" s="1775"/>
      <c r="K174" s="1775"/>
      <c r="L174" s="2245"/>
      <c r="M174" s="2245"/>
      <c r="N174" s="2245"/>
      <c r="O174" s="2245"/>
    </row>
    <row r="175" spans="1:15" ht="15" customHeight="1">
      <c r="A175" s="2188"/>
      <c r="B175" s="2249" t="s">
        <v>1955</v>
      </c>
      <c r="C175" s="2246">
        <v>2</v>
      </c>
      <c r="D175" s="2246">
        <v>0</v>
      </c>
      <c r="E175" s="2246">
        <v>0</v>
      </c>
      <c r="F175" s="2246">
        <v>0</v>
      </c>
      <c r="H175" s="1775"/>
      <c r="I175" s="1775"/>
      <c r="J175" s="1775"/>
      <c r="K175" s="1775"/>
      <c r="L175" s="2245"/>
      <c r="M175" s="2245"/>
      <c r="N175" s="2245"/>
      <c r="O175" s="2245"/>
    </row>
    <row r="176" spans="1:15" ht="15" customHeight="1">
      <c r="A176" s="2188"/>
      <c r="B176" s="2249" t="s">
        <v>189</v>
      </c>
      <c r="C176" s="2246">
        <v>0</v>
      </c>
      <c r="D176" s="2246">
        <v>951</v>
      </c>
      <c r="E176" s="2246">
        <v>0</v>
      </c>
      <c r="F176" s="2246">
        <v>0</v>
      </c>
      <c r="H176" s="1775"/>
      <c r="I176" s="1775"/>
      <c r="J176" s="1775"/>
      <c r="K176" s="1775"/>
      <c r="L176" s="2245"/>
      <c r="M176" s="2245"/>
      <c r="N176" s="2245"/>
      <c r="O176" s="2245"/>
    </row>
    <row r="177" spans="1:15" ht="15" customHeight="1">
      <c r="A177" s="2188"/>
      <c r="B177" s="2249" t="s">
        <v>1954</v>
      </c>
      <c r="C177" s="2246">
        <v>1037</v>
      </c>
      <c r="D177" s="2246">
        <v>0</v>
      </c>
      <c r="E177" s="2246">
        <v>0</v>
      </c>
      <c r="F177" s="2246">
        <v>0</v>
      </c>
      <c r="H177" s="1775"/>
      <c r="I177" s="1775"/>
      <c r="J177" s="1775"/>
      <c r="K177" s="1775"/>
      <c r="L177" s="2245"/>
      <c r="M177" s="2245"/>
      <c r="N177" s="2245"/>
      <c r="O177" s="2245"/>
    </row>
    <row r="178" spans="1:15" ht="15" customHeight="1">
      <c r="A178" s="2188"/>
      <c r="B178" s="2248" t="s">
        <v>1953</v>
      </c>
      <c r="C178" s="2246">
        <v>0</v>
      </c>
      <c r="D178" s="2246">
        <v>123</v>
      </c>
      <c r="E178" s="2246">
        <v>0</v>
      </c>
      <c r="F178" s="2246">
        <v>0</v>
      </c>
      <c r="H178" s="1775"/>
      <c r="I178" s="1775"/>
      <c r="J178" s="1775"/>
      <c r="K178" s="1775"/>
      <c r="L178" s="2245"/>
      <c r="M178" s="2245"/>
      <c r="N178" s="2245"/>
      <c r="O178" s="2245"/>
    </row>
    <row r="179" spans="1:15" ht="15" customHeight="1">
      <c r="A179" s="2188"/>
      <c r="B179" s="2248" t="s">
        <v>1952</v>
      </c>
      <c r="C179" s="2246">
        <v>470</v>
      </c>
      <c r="D179" s="2246">
        <v>0</v>
      </c>
      <c r="E179" s="2246">
        <v>0</v>
      </c>
      <c r="F179" s="2246">
        <v>0</v>
      </c>
      <c r="H179" s="1775"/>
      <c r="I179" s="1775"/>
      <c r="J179" s="1775"/>
      <c r="K179" s="1775"/>
      <c r="L179" s="2245"/>
      <c r="M179" s="2245"/>
      <c r="N179" s="2245"/>
      <c r="O179" s="2245"/>
    </row>
    <row r="180" spans="1:15" ht="15" customHeight="1">
      <c r="A180" s="2188"/>
      <c r="B180" s="2248" t="s">
        <v>1951</v>
      </c>
      <c r="C180" s="2246">
        <v>193</v>
      </c>
      <c r="D180" s="2246">
        <v>0</v>
      </c>
      <c r="E180" s="2246">
        <v>0</v>
      </c>
      <c r="F180" s="2246">
        <v>0</v>
      </c>
      <c r="H180" s="1775"/>
      <c r="I180" s="1775"/>
      <c r="J180" s="1775"/>
      <c r="K180" s="1775"/>
      <c r="L180" s="2245"/>
      <c r="M180" s="2245"/>
      <c r="N180" s="2245"/>
      <c r="O180" s="2245"/>
    </row>
    <row r="181" spans="1:15" ht="15" customHeight="1">
      <c r="A181" s="2188"/>
      <c r="B181" s="2248" t="s">
        <v>1950</v>
      </c>
      <c r="C181" s="2246">
        <v>6</v>
      </c>
      <c r="D181" s="2246">
        <v>0</v>
      </c>
      <c r="E181" s="2246">
        <v>0</v>
      </c>
      <c r="F181" s="2246">
        <v>0</v>
      </c>
      <c r="H181" s="1775"/>
      <c r="I181" s="1775"/>
      <c r="J181" s="1775"/>
      <c r="K181" s="1775"/>
      <c r="L181" s="2245"/>
      <c r="M181" s="2245"/>
      <c r="N181" s="2245"/>
      <c r="O181" s="2245"/>
    </row>
    <row r="182" spans="1:15" ht="15" customHeight="1">
      <c r="A182" s="2188"/>
      <c r="B182" s="2248" t="s">
        <v>1949</v>
      </c>
      <c r="C182" s="2246">
        <v>672</v>
      </c>
      <c r="D182" s="2246">
        <v>0</v>
      </c>
      <c r="E182" s="2246">
        <v>0</v>
      </c>
      <c r="F182" s="2246">
        <v>0</v>
      </c>
      <c r="H182" s="1775"/>
      <c r="I182" s="1775"/>
      <c r="J182" s="1775"/>
      <c r="K182" s="1775"/>
      <c r="L182" s="2245"/>
      <c r="M182" s="2245"/>
      <c r="N182" s="2245"/>
      <c r="O182" s="2245"/>
    </row>
    <row r="183" spans="1:15" ht="15" customHeight="1">
      <c r="A183" s="2188"/>
      <c r="B183" s="2247" t="s">
        <v>1948</v>
      </c>
      <c r="C183" s="2246">
        <v>24</v>
      </c>
      <c r="D183" s="2246">
        <v>52</v>
      </c>
      <c r="E183" s="2246">
        <v>315</v>
      </c>
      <c r="F183" s="2246">
        <v>741</v>
      </c>
      <c r="H183" s="1775"/>
      <c r="I183" s="1775"/>
      <c r="J183" s="1775"/>
      <c r="K183" s="1775"/>
      <c r="L183" s="2245"/>
      <c r="M183" s="2245"/>
      <c r="N183" s="2245"/>
      <c r="O183" s="2245"/>
    </row>
    <row r="184" spans="1:15" ht="15" customHeight="1">
      <c r="B184" s="1783" t="s">
        <v>1884</v>
      </c>
      <c r="C184" s="2244"/>
      <c r="D184" s="2243"/>
      <c r="E184" s="1775"/>
      <c r="F184" s="1775"/>
    </row>
    <row r="185" spans="1:15" ht="15" customHeight="1">
      <c r="B185" s="1785"/>
      <c r="C185" s="2244"/>
      <c r="D185" s="2243"/>
      <c r="E185" s="1767"/>
      <c r="F185" s="1767"/>
    </row>
    <row r="186" spans="1:15" ht="15" customHeight="1">
      <c r="B186" s="1794" t="s">
        <v>1947</v>
      </c>
      <c r="C186" s="1962"/>
      <c r="D186" s="1962"/>
      <c r="E186" s="1962"/>
      <c r="F186" s="1962"/>
    </row>
    <row r="187" spans="1:15" s="1881" customFormat="1" ht="15" customHeight="1">
      <c r="B187" s="2046" t="s">
        <v>7</v>
      </c>
      <c r="C187" s="2018">
        <v>2008</v>
      </c>
      <c r="D187" s="2018">
        <v>2009</v>
      </c>
      <c r="E187" s="2018">
        <v>2010</v>
      </c>
      <c r="F187" s="2018">
        <v>2011</v>
      </c>
    </row>
    <row r="188" spans="1:15" ht="15" customHeight="1">
      <c r="B188" s="1854" t="s">
        <v>1087</v>
      </c>
      <c r="C188" s="2240"/>
      <c r="D188" s="1853"/>
      <c r="E188" s="1853"/>
      <c r="F188" s="1853"/>
    </row>
    <row r="189" spans="1:15" ht="15" customHeight="1">
      <c r="A189" s="2188"/>
      <c r="B189" s="1860" t="s">
        <v>1946</v>
      </c>
      <c r="C189" s="2160">
        <v>2596</v>
      </c>
      <c r="D189" s="2242">
        <v>2652</v>
      </c>
      <c r="E189" s="2241">
        <v>2582</v>
      </c>
      <c r="F189" s="2241">
        <v>2610</v>
      </c>
      <c r="K189" s="1983"/>
      <c r="L189" s="1983"/>
      <c r="M189" s="1983"/>
      <c r="N189" s="1983"/>
    </row>
    <row r="190" spans="1:15" ht="15" customHeight="1">
      <c r="A190" s="2188"/>
      <c r="B190" s="1860" t="s">
        <v>1945</v>
      </c>
      <c r="C190" s="2160">
        <v>106200</v>
      </c>
      <c r="D190" s="2237">
        <v>105100</v>
      </c>
      <c r="E190" s="2236">
        <v>105200</v>
      </c>
      <c r="F190" s="2235">
        <v>84000</v>
      </c>
      <c r="K190" s="1983"/>
      <c r="L190" s="1983"/>
      <c r="M190" s="1983"/>
      <c r="N190" s="1983"/>
    </row>
    <row r="191" spans="1:15">
      <c r="B191" s="1854" t="s">
        <v>185</v>
      </c>
      <c r="C191" s="2240"/>
      <c r="D191" s="2239"/>
      <c r="E191" s="2238"/>
      <c r="F191" s="2238"/>
      <c r="G191" s="1784"/>
      <c r="K191" s="1983"/>
      <c r="L191" s="1983"/>
      <c r="M191" s="1983"/>
      <c r="N191" s="1983"/>
    </row>
    <row r="192" spans="1:15">
      <c r="A192" s="2188"/>
      <c r="B192" s="1860" t="s">
        <v>1946</v>
      </c>
      <c r="C192" s="2160">
        <v>1492</v>
      </c>
      <c r="D192" s="2237">
        <v>1550</v>
      </c>
      <c r="E192" s="2236">
        <v>1504</v>
      </c>
      <c r="F192" s="2236">
        <v>1511</v>
      </c>
      <c r="G192" s="1784"/>
      <c r="K192" s="1983"/>
      <c r="L192" s="1983"/>
      <c r="M192" s="1983"/>
      <c r="N192" s="1983"/>
    </row>
    <row r="193" spans="1:14">
      <c r="A193" s="2188"/>
      <c r="B193" s="1860" t="s">
        <v>1945</v>
      </c>
      <c r="C193" s="2122">
        <v>59000</v>
      </c>
      <c r="D193" s="2237">
        <v>58700</v>
      </c>
      <c r="E193" s="2236">
        <v>59100</v>
      </c>
      <c r="F193" s="2235">
        <v>45900</v>
      </c>
      <c r="G193" s="1784"/>
      <c r="K193" s="1983"/>
      <c r="L193" s="1983"/>
      <c r="M193" s="1983"/>
      <c r="N193" s="1983"/>
    </row>
    <row r="194" spans="1:14">
      <c r="B194" s="1854" t="s">
        <v>1245</v>
      </c>
      <c r="C194" s="2240"/>
      <c r="D194" s="2239"/>
      <c r="E194" s="2238"/>
      <c r="F194" s="2238"/>
      <c r="G194" s="1784"/>
      <c r="K194" s="1983"/>
      <c r="L194" s="1983"/>
      <c r="M194" s="1983"/>
      <c r="N194" s="1983"/>
    </row>
    <row r="195" spans="1:14">
      <c r="A195" s="2188"/>
      <c r="B195" s="1860" t="s">
        <v>1946</v>
      </c>
      <c r="C195" s="2160">
        <v>831</v>
      </c>
      <c r="D195" s="2237">
        <v>851</v>
      </c>
      <c r="E195" s="2236">
        <v>824</v>
      </c>
      <c r="F195" s="2236">
        <v>837</v>
      </c>
      <c r="G195" s="1784"/>
      <c r="K195" s="1983"/>
      <c r="L195" s="1983"/>
      <c r="M195" s="1983"/>
      <c r="N195" s="1983"/>
    </row>
    <row r="196" spans="1:14">
      <c r="A196" s="2188"/>
      <c r="B196" s="1860" t="s">
        <v>1945</v>
      </c>
      <c r="C196" s="2160">
        <v>39100</v>
      </c>
      <c r="D196" s="2237">
        <v>38400</v>
      </c>
      <c r="E196" s="2236">
        <v>38900</v>
      </c>
      <c r="F196" s="2235">
        <v>32000</v>
      </c>
      <c r="G196" s="1784"/>
      <c r="K196" s="1983"/>
      <c r="L196" s="1983"/>
      <c r="M196" s="1983"/>
      <c r="N196" s="1983"/>
    </row>
    <row r="197" spans="1:14">
      <c r="B197" s="1854" t="s">
        <v>207</v>
      </c>
      <c r="C197" s="2240"/>
      <c r="D197" s="2239"/>
      <c r="E197" s="2238"/>
      <c r="F197" s="2238"/>
      <c r="G197" s="1784"/>
      <c r="K197" s="1983"/>
      <c r="L197" s="1983"/>
      <c r="M197" s="1983"/>
      <c r="N197" s="1983"/>
    </row>
    <row r="198" spans="1:14">
      <c r="A198" s="2188"/>
      <c r="B198" s="1860" t="s">
        <v>1946</v>
      </c>
      <c r="C198" s="2160">
        <v>273</v>
      </c>
      <c r="D198" s="2237">
        <v>251</v>
      </c>
      <c r="E198" s="2236">
        <v>254</v>
      </c>
      <c r="F198" s="2236">
        <v>262</v>
      </c>
      <c r="G198" s="1784"/>
      <c r="K198" s="1983"/>
      <c r="L198" s="1983"/>
      <c r="M198" s="1983"/>
      <c r="N198" s="1983"/>
    </row>
    <row r="199" spans="1:14">
      <c r="A199" s="2188"/>
      <c r="B199" s="1860" t="s">
        <v>1945</v>
      </c>
      <c r="C199" s="2160">
        <v>8100</v>
      </c>
      <c r="D199" s="2237">
        <v>8000</v>
      </c>
      <c r="E199" s="2236">
        <v>7200</v>
      </c>
      <c r="F199" s="2235">
        <v>6100</v>
      </c>
      <c r="G199" s="1784"/>
      <c r="K199" s="1983"/>
      <c r="L199" s="1983"/>
      <c r="M199" s="1983"/>
      <c r="N199" s="1983"/>
    </row>
    <row r="200" spans="1:14">
      <c r="B200" s="1783" t="s">
        <v>1884</v>
      </c>
      <c r="C200" s="1786"/>
      <c r="D200" s="1786"/>
      <c r="E200" s="1786"/>
      <c r="F200" s="1786"/>
      <c r="G200" s="1784"/>
    </row>
    <row r="201" spans="1:14">
      <c r="B201" s="1768"/>
      <c r="C201" s="1786"/>
      <c r="D201" s="1786"/>
      <c r="E201" s="1786"/>
      <c r="F201" s="1786"/>
    </row>
    <row r="202" spans="1:14" ht="15.75">
      <c r="B202" s="2230" t="s">
        <v>1944</v>
      </c>
      <c r="C202" s="2234"/>
      <c r="D202" s="2234"/>
      <c r="E202" s="2234"/>
      <c r="F202" s="1767"/>
    </row>
    <row r="203" spans="1:14" s="1881" customFormat="1" ht="12.75">
      <c r="B203" s="2046" t="s">
        <v>1943</v>
      </c>
      <c r="C203" s="2046">
        <v>2008</v>
      </c>
      <c r="D203" s="2046">
        <v>2009</v>
      </c>
      <c r="E203" s="2233"/>
      <c r="F203" s="2233"/>
    </row>
    <row r="204" spans="1:14">
      <c r="B204" s="1901" t="s">
        <v>8</v>
      </c>
      <c r="C204" s="2232">
        <f>SUM(C205:C222)</f>
        <v>750881</v>
      </c>
      <c r="D204" s="2232">
        <f>SUM(D205:D222)</f>
        <v>588451</v>
      </c>
      <c r="E204" s="1855"/>
      <c r="F204" s="1855"/>
      <c r="K204" s="1983"/>
      <c r="L204" s="1983"/>
    </row>
    <row r="205" spans="1:14">
      <c r="A205" s="2188"/>
      <c r="B205" s="1860" t="s">
        <v>1942</v>
      </c>
      <c r="C205" s="2064">
        <v>169418</v>
      </c>
      <c r="D205" s="2064">
        <v>73803</v>
      </c>
      <c r="E205" s="1786"/>
      <c r="F205" s="1786"/>
      <c r="K205" s="1983"/>
      <c r="L205" s="1983"/>
    </row>
    <row r="206" spans="1:14">
      <c r="A206" s="2188"/>
      <c r="B206" s="1860" t="s">
        <v>1941</v>
      </c>
      <c r="C206" s="2064">
        <v>87429</v>
      </c>
      <c r="D206" s="2064">
        <v>75462</v>
      </c>
      <c r="E206" s="1786"/>
      <c r="F206" s="1786"/>
      <c r="K206" s="1983"/>
      <c r="L206" s="1983"/>
    </row>
    <row r="207" spans="1:14">
      <c r="A207" s="2188"/>
      <c r="B207" s="1860" t="s">
        <v>1940</v>
      </c>
      <c r="C207" s="2064">
        <v>84049</v>
      </c>
      <c r="D207" s="2064">
        <v>74927</v>
      </c>
      <c r="E207" s="1786"/>
      <c r="F207" s="1786"/>
      <c r="K207" s="1983"/>
      <c r="L207" s="1983"/>
    </row>
    <row r="208" spans="1:14">
      <c r="A208" s="2188"/>
      <c r="B208" s="1860" t="s">
        <v>1939</v>
      </c>
      <c r="C208" s="2064">
        <v>83271</v>
      </c>
      <c r="D208" s="2064">
        <v>74480</v>
      </c>
      <c r="E208" s="1786"/>
      <c r="F208" s="1786"/>
      <c r="K208" s="1983"/>
      <c r="L208" s="1983"/>
    </row>
    <row r="209" spans="1:12">
      <c r="A209" s="2188"/>
      <c r="B209" s="1860" t="s">
        <v>1938</v>
      </c>
      <c r="C209" s="2064">
        <v>83271</v>
      </c>
      <c r="D209" s="2064">
        <v>74480</v>
      </c>
      <c r="E209" s="1786"/>
      <c r="F209" s="1786"/>
      <c r="K209" s="1983"/>
      <c r="L209" s="1983"/>
    </row>
    <row r="210" spans="1:12">
      <c r="A210" s="2188"/>
      <c r="B210" s="1860" t="s">
        <v>1937</v>
      </c>
      <c r="C210" s="2064">
        <v>82836</v>
      </c>
      <c r="D210" s="2064">
        <v>74225</v>
      </c>
      <c r="E210" s="1786"/>
      <c r="F210" s="1786"/>
      <c r="K210" s="1983"/>
      <c r="L210" s="1983"/>
    </row>
    <row r="211" spans="1:12">
      <c r="A211" s="2188"/>
      <c r="B211" s="1860" t="s">
        <v>1936</v>
      </c>
      <c r="C211" s="2064">
        <v>27421</v>
      </c>
      <c r="D211" s="2064">
        <v>18539</v>
      </c>
      <c r="E211" s="1786"/>
      <c r="F211" s="1786"/>
      <c r="K211" s="1983"/>
      <c r="L211" s="1983"/>
    </row>
    <row r="212" spans="1:12">
      <c r="A212" s="2188"/>
      <c r="B212" s="1860" t="s">
        <v>1935</v>
      </c>
      <c r="C212" s="2064">
        <v>27421</v>
      </c>
      <c r="D212" s="2064">
        <v>18539</v>
      </c>
      <c r="E212" s="1786"/>
      <c r="F212" s="1786"/>
      <c r="K212" s="1983"/>
      <c r="L212" s="1983"/>
    </row>
    <row r="213" spans="1:12">
      <c r="A213" s="2188"/>
      <c r="B213" s="1860" t="s">
        <v>1934</v>
      </c>
      <c r="C213" s="2064">
        <v>6</v>
      </c>
      <c r="D213" s="2064">
        <v>19</v>
      </c>
      <c r="E213" s="1786"/>
      <c r="F213" s="1786"/>
      <c r="K213" s="1983"/>
      <c r="L213" s="1983"/>
    </row>
    <row r="214" spans="1:12">
      <c r="A214" s="2188"/>
      <c r="B214" s="1860" t="s">
        <v>1933</v>
      </c>
      <c r="C214" s="2064">
        <v>27421</v>
      </c>
      <c r="D214" s="2064">
        <v>18539</v>
      </c>
      <c r="E214" s="1786"/>
      <c r="F214" s="1786"/>
      <c r="K214" s="1983"/>
      <c r="L214" s="1983"/>
    </row>
    <row r="215" spans="1:12">
      <c r="A215" s="2188"/>
      <c r="B215" s="1860" t="s">
        <v>1932</v>
      </c>
      <c r="C215" s="2064">
        <v>399</v>
      </c>
      <c r="D215" s="2064">
        <v>433</v>
      </c>
      <c r="E215" s="1786"/>
      <c r="F215" s="1786"/>
      <c r="K215" s="1983"/>
      <c r="L215" s="1983"/>
    </row>
    <row r="216" spans="1:12">
      <c r="A216" s="2188"/>
      <c r="B216" s="1860" t="s">
        <v>1931</v>
      </c>
      <c r="C216" s="2064">
        <v>26687</v>
      </c>
      <c r="D216" s="2064">
        <v>68846</v>
      </c>
      <c r="E216" s="1786"/>
      <c r="F216" s="1786"/>
      <c r="K216" s="1983"/>
      <c r="L216" s="1983"/>
    </row>
    <row r="217" spans="1:12">
      <c r="A217" s="2188"/>
      <c r="B217" s="1860" t="s">
        <v>1930</v>
      </c>
      <c r="C217" s="2064">
        <v>26318</v>
      </c>
      <c r="D217" s="2064">
        <v>12410</v>
      </c>
      <c r="E217" s="1786"/>
      <c r="F217" s="1786"/>
      <c r="K217" s="1983"/>
      <c r="L217" s="1983"/>
    </row>
    <row r="218" spans="1:12">
      <c r="A218" s="2188"/>
      <c r="B218" s="1860" t="s">
        <v>1929</v>
      </c>
      <c r="C218" s="2064">
        <v>8683</v>
      </c>
      <c r="D218" s="1786">
        <v>0</v>
      </c>
      <c r="E218" s="1786"/>
      <c r="F218" s="1786"/>
      <c r="K218" s="1983"/>
      <c r="L218" s="1983"/>
    </row>
    <row r="219" spans="1:12">
      <c r="A219" s="2188"/>
      <c r="B219" s="1860" t="s">
        <v>1928</v>
      </c>
      <c r="C219" s="2064">
        <v>769</v>
      </c>
      <c r="D219" s="2064">
        <v>1730</v>
      </c>
      <c r="E219" s="1786"/>
      <c r="F219" s="1786"/>
      <c r="K219" s="1983"/>
      <c r="L219" s="1983"/>
    </row>
    <row r="220" spans="1:12">
      <c r="A220" s="2188"/>
      <c r="B220" s="1860" t="s">
        <v>1927</v>
      </c>
      <c r="C220" s="2064">
        <v>505</v>
      </c>
      <c r="D220" s="2064">
        <v>573</v>
      </c>
      <c r="E220" s="1786"/>
      <c r="F220" s="1786"/>
      <c r="K220" s="1983"/>
      <c r="L220" s="1983"/>
    </row>
    <row r="221" spans="1:12">
      <c r="A221" s="2188"/>
      <c r="B221" s="1860" t="s">
        <v>1926</v>
      </c>
      <c r="C221" s="2064">
        <v>217</v>
      </c>
      <c r="D221" s="2064">
        <v>360</v>
      </c>
      <c r="E221" s="1786"/>
      <c r="F221" s="1786"/>
      <c r="K221" s="1983"/>
      <c r="L221" s="1983"/>
    </row>
    <row r="222" spans="1:12">
      <c r="A222" s="2188"/>
      <c r="B222" s="1860" t="s">
        <v>52</v>
      </c>
      <c r="C222" s="2064">
        <v>14760</v>
      </c>
      <c r="D222" s="2064">
        <v>1086</v>
      </c>
      <c r="E222" s="1786"/>
      <c r="F222" s="1786"/>
      <c r="K222" s="1983"/>
      <c r="L222" s="1983"/>
    </row>
    <row r="223" spans="1:12">
      <c r="B223" s="1783" t="s">
        <v>1884</v>
      </c>
      <c r="C223" s="1768"/>
      <c r="D223" s="1768"/>
      <c r="E223" s="1768"/>
      <c r="F223" s="2231"/>
    </row>
    <row r="225" spans="1:13" ht="15.75">
      <c r="B225" s="2230" t="s">
        <v>1925</v>
      </c>
      <c r="C225" s="2229"/>
      <c r="D225" s="2229"/>
      <c r="E225" s="2229"/>
      <c r="F225" s="2228"/>
    </row>
    <row r="226" spans="1:13" s="1881" customFormat="1" ht="12.75">
      <c r="B226" s="2046" t="s">
        <v>1924</v>
      </c>
      <c r="C226" s="2018">
        <v>2008</v>
      </c>
      <c r="D226" s="1981">
        <v>2009</v>
      </c>
      <c r="E226" s="1981">
        <v>2010</v>
      </c>
      <c r="F226" s="1981">
        <v>2011</v>
      </c>
    </row>
    <row r="227" spans="1:13">
      <c r="A227" s="2188"/>
      <c r="B227" s="1860" t="s">
        <v>1880</v>
      </c>
      <c r="C227" s="2064">
        <v>383795</v>
      </c>
      <c r="D227" s="2064">
        <v>394618</v>
      </c>
      <c r="E227" s="2064">
        <v>422239</v>
      </c>
      <c r="F227" s="2064">
        <v>442261</v>
      </c>
      <c r="G227" s="2227"/>
      <c r="H227" s="1815"/>
      <c r="I227" s="1815"/>
      <c r="J227" s="1815"/>
      <c r="K227" s="2223"/>
      <c r="L227" s="2223"/>
      <c r="M227" s="2223"/>
    </row>
    <row r="228" spans="1:13">
      <c r="A228" s="2188"/>
      <c r="B228" s="1860" t="s">
        <v>1879</v>
      </c>
      <c r="C228" s="2064">
        <v>944344</v>
      </c>
      <c r="D228" s="2064">
        <v>936207</v>
      </c>
      <c r="E228" s="2064">
        <v>1204418</v>
      </c>
      <c r="F228" s="2064">
        <v>1322804</v>
      </c>
      <c r="G228" s="2227"/>
      <c r="H228" s="1815"/>
      <c r="I228" s="1815"/>
      <c r="J228" s="1815"/>
      <c r="K228" s="2223"/>
      <c r="L228" s="2223"/>
      <c r="M228" s="2223"/>
    </row>
    <row r="229" spans="1:13">
      <c r="A229" s="2188"/>
      <c r="B229" s="1856" t="s">
        <v>1923</v>
      </c>
      <c r="C229" s="2208">
        <f>SUM(C230:C267)</f>
        <v>932610</v>
      </c>
      <c r="D229" s="2208">
        <f>SUM(D230:D267)</f>
        <v>981744</v>
      </c>
      <c r="E229" s="2208">
        <f>SUM(E230:E267)</f>
        <v>1044734</v>
      </c>
      <c r="F229" s="2226">
        <f>SUM(F230:F267)</f>
        <v>1053893</v>
      </c>
      <c r="G229" s="2225"/>
      <c r="I229" s="1855"/>
      <c r="J229" s="1855"/>
      <c r="K229" s="2223"/>
      <c r="L229" s="2223"/>
      <c r="M229" s="2223"/>
    </row>
    <row r="230" spans="1:13">
      <c r="A230" s="2188"/>
      <c r="B230" s="1860" t="s">
        <v>1922</v>
      </c>
      <c r="C230" s="2064">
        <v>304649</v>
      </c>
      <c r="D230" s="2064">
        <v>301447</v>
      </c>
      <c r="E230" s="2064">
        <v>299089</v>
      </c>
      <c r="F230" s="2064">
        <v>335593</v>
      </c>
      <c r="G230" s="2221"/>
      <c r="I230" s="1815"/>
      <c r="J230" s="1815"/>
      <c r="K230" s="2223"/>
      <c r="L230" s="2223"/>
      <c r="M230" s="2223"/>
    </row>
    <row r="231" spans="1:13">
      <c r="A231" s="2188"/>
      <c r="B231" s="1860" t="s">
        <v>1921</v>
      </c>
      <c r="C231" s="2064">
        <v>97058</v>
      </c>
      <c r="D231" s="2064">
        <v>90190</v>
      </c>
      <c r="E231" s="2064">
        <v>151654</v>
      </c>
      <c r="F231" s="2064">
        <v>151247</v>
      </c>
      <c r="G231" s="2221"/>
      <c r="I231" s="1815"/>
      <c r="J231" s="1815"/>
      <c r="K231" s="2223"/>
      <c r="L231" s="2223"/>
      <c r="M231" s="2223"/>
    </row>
    <row r="232" spans="1:13">
      <c r="A232" s="2188"/>
      <c r="B232" s="1860" t="s">
        <v>1920</v>
      </c>
      <c r="C232" s="2064">
        <v>14087</v>
      </c>
      <c r="D232" s="2064">
        <v>957</v>
      </c>
      <c r="E232" s="2064">
        <v>12590</v>
      </c>
      <c r="F232" s="2224">
        <v>73549</v>
      </c>
      <c r="G232" s="2221"/>
      <c r="H232" s="1815"/>
      <c r="I232" s="1815"/>
      <c r="J232" s="1815"/>
      <c r="K232" s="2223"/>
      <c r="L232" s="2223"/>
      <c r="M232" s="2223"/>
    </row>
    <row r="233" spans="1:13">
      <c r="A233" s="2188"/>
      <c r="B233" s="1860" t="s">
        <v>1919</v>
      </c>
      <c r="C233" s="2064">
        <v>155735</v>
      </c>
      <c r="D233" s="2064">
        <v>205690</v>
      </c>
      <c r="E233" s="2064">
        <v>171478</v>
      </c>
      <c r="F233" s="2224">
        <v>70101</v>
      </c>
      <c r="G233" s="2221"/>
      <c r="H233" s="1815"/>
      <c r="I233" s="1815"/>
      <c r="J233" s="1815"/>
      <c r="K233" s="2223"/>
      <c r="L233" s="2223"/>
      <c r="M233" s="2223"/>
    </row>
    <row r="234" spans="1:13">
      <c r="A234" s="2188"/>
      <c r="B234" s="1860" t="s">
        <v>1918</v>
      </c>
      <c r="C234" s="2064">
        <v>25083</v>
      </c>
      <c r="D234" s="2064">
        <v>51215</v>
      </c>
      <c r="E234" s="2064">
        <v>49838</v>
      </c>
      <c r="F234" s="2224">
        <v>63263</v>
      </c>
      <c r="G234" s="2221"/>
      <c r="H234" s="1815"/>
      <c r="I234" s="1815"/>
      <c r="J234" s="1815"/>
      <c r="K234" s="2223"/>
      <c r="L234" s="2223"/>
      <c r="M234" s="2223"/>
    </row>
    <row r="235" spans="1:13">
      <c r="A235" s="2188"/>
      <c r="B235" s="1860" t="s">
        <v>1917</v>
      </c>
      <c r="C235" s="2064">
        <v>0</v>
      </c>
      <c r="D235" s="2064">
        <v>41583</v>
      </c>
      <c r="E235" s="2064">
        <v>48038</v>
      </c>
      <c r="F235" s="2224">
        <v>56059</v>
      </c>
      <c r="G235" s="2221"/>
      <c r="H235" s="1815"/>
      <c r="I235" s="1815"/>
      <c r="J235" s="1815"/>
      <c r="K235" s="2223"/>
      <c r="L235" s="2223"/>
      <c r="M235" s="2223"/>
    </row>
    <row r="236" spans="1:13">
      <c r="A236" s="2188"/>
      <c r="B236" s="1860" t="s">
        <v>1916</v>
      </c>
      <c r="C236" s="2064">
        <v>0</v>
      </c>
      <c r="D236" s="2064">
        <v>21341</v>
      </c>
      <c r="E236" s="2064">
        <v>70881</v>
      </c>
      <c r="F236" s="2224">
        <v>48591</v>
      </c>
      <c r="G236" s="2221"/>
      <c r="H236" s="1815"/>
      <c r="I236" s="1815"/>
      <c r="J236" s="1815"/>
      <c r="K236" s="2223"/>
      <c r="L236" s="2223"/>
      <c r="M236" s="2223"/>
    </row>
    <row r="237" spans="1:13">
      <c r="A237" s="2188"/>
      <c r="B237" s="1860" t="s">
        <v>1915</v>
      </c>
      <c r="C237" s="2064">
        <v>26517</v>
      </c>
      <c r="D237" s="2064">
        <v>15167</v>
      </c>
      <c r="E237" s="2064">
        <v>17721</v>
      </c>
      <c r="F237" s="2064">
        <v>32083</v>
      </c>
      <c r="G237" s="2221"/>
      <c r="H237" s="1815"/>
      <c r="I237" s="1815"/>
      <c r="J237" s="1815"/>
      <c r="K237" s="2223"/>
      <c r="L237" s="2223"/>
      <c r="M237" s="2223"/>
    </row>
    <row r="238" spans="1:13">
      <c r="A238" s="2188"/>
      <c r="B238" s="1860" t="s">
        <v>1914</v>
      </c>
      <c r="C238" s="2064">
        <v>24337</v>
      </c>
      <c r="D238" s="2064">
        <v>1524</v>
      </c>
      <c r="E238" s="2064">
        <v>26742</v>
      </c>
      <c r="F238" s="2224">
        <v>29997</v>
      </c>
      <c r="G238" s="2221"/>
      <c r="H238" s="1815"/>
      <c r="I238" s="1815"/>
      <c r="J238" s="1815"/>
      <c r="K238" s="2223"/>
      <c r="L238" s="2223"/>
      <c r="M238" s="2223"/>
    </row>
    <row r="239" spans="1:13">
      <c r="A239" s="2188"/>
      <c r="B239" s="1860" t="s">
        <v>1913</v>
      </c>
      <c r="C239" s="2064">
        <v>0</v>
      </c>
      <c r="D239" s="2064">
        <v>0</v>
      </c>
      <c r="E239" s="2064">
        <v>1131</v>
      </c>
      <c r="F239" s="2064">
        <v>22988</v>
      </c>
      <c r="G239" s="2221"/>
      <c r="H239" s="1815"/>
      <c r="I239" s="1815"/>
      <c r="J239" s="1815"/>
      <c r="K239" s="2223"/>
      <c r="L239" s="2223"/>
      <c r="M239" s="2223"/>
    </row>
    <row r="240" spans="1:13">
      <c r="A240" s="2188"/>
      <c r="B240" s="1860" t="s">
        <v>1912</v>
      </c>
      <c r="C240" s="2064">
        <v>3044</v>
      </c>
      <c r="D240" s="2064">
        <v>3537</v>
      </c>
      <c r="E240" s="2064">
        <v>886</v>
      </c>
      <c r="F240" s="2224">
        <v>22449</v>
      </c>
      <c r="G240" s="2221"/>
      <c r="H240" s="1815"/>
      <c r="I240" s="1815"/>
      <c r="J240" s="1815"/>
      <c r="K240" s="2223"/>
      <c r="L240" s="2223"/>
      <c r="M240" s="2223"/>
    </row>
    <row r="241" spans="1:13">
      <c r="A241" s="2188"/>
      <c r="B241" s="1860" t="s">
        <v>1911</v>
      </c>
      <c r="C241" s="2064">
        <v>0</v>
      </c>
      <c r="D241" s="2064">
        <v>5003</v>
      </c>
      <c r="E241" s="2064">
        <v>11075</v>
      </c>
      <c r="F241" s="2224">
        <v>21723</v>
      </c>
      <c r="G241" s="2221"/>
      <c r="H241" s="1815"/>
      <c r="I241" s="1815"/>
      <c r="J241" s="1815"/>
      <c r="K241" s="2223"/>
      <c r="L241" s="2223"/>
      <c r="M241" s="2223"/>
    </row>
    <row r="242" spans="1:13">
      <c r="A242" s="2188"/>
      <c r="B242" s="1860" t="s">
        <v>1910</v>
      </c>
      <c r="C242" s="2064">
        <v>0</v>
      </c>
      <c r="D242" s="2064">
        <v>0</v>
      </c>
      <c r="E242" s="2064">
        <v>17002</v>
      </c>
      <c r="F242" s="2224">
        <v>20523</v>
      </c>
      <c r="G242" s="2221"/>
      <c r="H242" s="1815"/>
      <c r="I242" s="1815"/>
      <c r="J242" s="1815"/>
      <c r="K242" s="2223"/>
      <c r="L242" s="2223"/>
      <c r="M242" s="2223"/>
    </row>
    <row r="243" spans="1:13">
      <c r="A243" s="2188"/>
      <c r="B243" s="1860" t="s">
        <v>1909</v>
      </c>
      <c r="C243" s="2064">
        <v>94758</v>
      </c>
      <c r="D243" s="2064">
        <v>27661</v>
      </c>
      <c r="E243" s="2064">
        <v>0</v>
      </c>
      <c r="F243" s="2064">
        <v>17710</v>
      </c>
      <c r="G243" s="2221"/>
      <c r="H243" s="1815"/>
      <c r="I243" s="1815"/>
      <c r="J243" s="1815"/>
      <c r="K243" s="2223"/>
      <c r="L243" s="2223"/>
      <c r="M243" s="2223"/>
    </row>
    <row r="244" spans="1:13">
      <c r="A244" s="2188"/>
      <c r="B244" s="1860" t="s">
        <v>1908</v>
      </c>
      <c r="C244" s="2064">
        <v>10381</v>
      </c>
      <c r="D244" s="2064">
        <v>9332</v>
      </c>
      <c r="E244" s="2064">
        <v>6305</v>
      </c>
      <c r="F244" s="2064">
        <v>12304</v>
      </c>
      <c r="G244" s="2221"/>
      <c r="H244" s="1815"/>
      <c r="I244" s="1815"/>
      <c r="J244" s="1815"/>
      <c r="K244" s="2223"/>
      <c r="L244" s="2223"/>
      <c r="M244" s="2223"/>
    </row>
    <row r="245" spans="1:13">
      <c r="A245" s="2188"/>
      <c r="B245" s="1860" t="s">
        <v>1907</v>
      </c>
      <c r="C245" s="2064">
        <v>90229</v>
      </c>
      <c r="D245" s="2064">
        <v>137648</v>
      </c>
      <c r="E245" s="2064">
        <v>78147</v>
      </c>
      <c r="F245" s="2064">
        <v>11167</v>
      </c>
      <c r="G245" s="2221"/>
      <c r="H245" s="1815"/>
      <c r="I245" s="1815"/>
      <c r="J245" s="1815"/>
      <c r="K245" s="2223"/>
      <c r="L245" s="2223"/>
      <c r="M245" s="2223"/>
    </row>
    <row r="246" spans="1:13">
      <c r="A246" s="2188"/>
      <c r="B246" s="1860" t="s">
        <v>1906</v>
      </c>
      <c r="C246" s="2064">
        <v>8827</v>
      </c>
      <c r="D246" s="2064">
        <v>11368</v>
      </c>
      <c r="E246" s="2064">
        <v>10508</v>
      </c>
      <c r="F246" s="2224">
        <v>9508</v>
      </c>
      <c r="G246" s="2221"/>
      <c r="H246" s="1815"/>
      <c r="I246" s="1815"/>
      <c r="J246" s="1815"/>
      <c r="K246" s="2223"/>
      <c r="L246" s="2223"/>
      <c r="M246" s="2223"/>
    </row>
    <row r="247" spans="1:13">
      <c r="A247" s="2188"/>
      <c r="B247" s="1860" t="s">
        <v>1905</v>
      </c>
      <c r="C247" s="2064">
        <v>6431</v>
      </c>
      <c r="D247" s="2064">
        <v>1030</v>
      </c>
      <c r="E247" s="2064">
        <v>10384</v>
      </c>
      <c r="F247" s="2064">
        <v>9239</v>
      </c>
      <c r="G247" s="2221"/>
      <c r="H247" s="1815"/>
      <c r="I247" s="1815"/>
      <c r="J247" s="1815"/>
      <c r="K247" s="2223"/>
      <c r="L247" s="2223"/>
      <c r="M247" s="2223"/>
    </row>
    <row r="248" spans="1:13">
      <c r="A248" s="2188"/>
      <c r="B248" s="1860" t="s">
        <v>1904</v>
      </c>
      <c r="C248" s="2064">
        <v>1437</v>
      </c>
      <c r="D248" s="2064">
        <v>3596</v>
      </c>
      <c r="E248" s="2064">
        <v>7044</v>
      </c>
      <c r="F248" s="2064">
        <v>6457</v>
      </c>
      <c r="G248" s="2221"/>
      <c r="H248" s="1815"/>
      <c r="I248" s="1815"/>
      <c r="J248" s="1815"/>
      <c r="K248" s="2223"/>
      <c r="L248" s="2223"/>
      <c r="M248" s="2223"/>
    </row>
    <row r="249" spans="1:13">
      <c r="A249" s="2188"/>
      <c r="B249" s="1860" t="s">
        <v>1903</v>
      </c>
      <c r="C249" s="2064">
        <v>2112</v>
      </c>
      <c r="D249" s="2064">
        <v>36</v>
      </c>
      <c r="E249" s="2064">
        <v>4099</v>
      </c>
      <c r="F249" s="2064">
        <v>5269</v>
      </c>
      <c r="G249" s="2221"/>
      <c r="H249" s="1815"/>
      <c r="I249" s="1815"/>
      <c r="J249" s="1815"/>
      <c r="K249" s="2223"/>
      <c r="L249" s="2223"/>
      <c r="M249" s="2223"/>
    </row>
    <row r="250" spans="1:13">
      <c r="A250" s="2188"/>
      <c r="B250" s="1860" t="s">
        <v>1902</v>
      </c>
      <c r="C250" s="2064">
        <v>916</v>
      </c>
      <c r="D250" s="2064">
        <v>258</v>
      </c>
      <c r="E250" s="2064">
        <v>286</v>
      </c>
      <c r="F250" s="2224">
        <v>4764</v>
      </c>
      <c r="G250" s="2221"/>
      <c r="H250" s="1815"/>
      <c r="I250" s="1815"/>
      <c r="J250" s="1815"/>
      <c r="K250" s="2223"/>
      <c r="L250" s="2223"/>
      <c r="M250" s="2223"/>
    </row>
    <row r="251" spans="1:13">
      <c r="A251" s="2188"/>
      <c r="B251" s="1860" t="s">
        <v>1901</v>
      </c>
      <c r="C251" s="2064">
        <v>4707</v>
      </c>
      <c r="D251" s="2064">
        <v>23857</v>
      </c>
      <c r="E251" s="2064">
        <v>24419</v>
      </c>
      <c r="F251" s="2224">
        <v>4269</v>
      </c>
      <c r="G251" s="2221"/>
      <c r="H251" s="1815"/>
      <c r="I251" s="1815"/>
      <c r="J251" s="1815"/>
      <c r="K251" s="2223"/>
      <c r="L251" s="2223"/>
      <c r="M251" s="2223"/>
    </row>
    <row r="252" spans="1:13">
      <c r="A252" s="2188"/>
      <c r="B252" s="1860" t="s">
        <v>1900</v>
      </c>
      <c r="C252" s="2064">
        <v>0</v>
      </c>
      <c r="D252" s="2064">
        <v>0</v>
      </c>
      <c r="E252" s="2064">
        <v>0</v>
      </c>
      <c r="F252" s="2224">
        <v>3781</v>
      </c>
      <c r="G252" s="2221"/>
      <c r="H252" s="1815"/>
      <c r="I252" s="1815"/>
      <c r="J252" s="1815"/>
      <c r="K252" s="2223"/>
      <c r="L252" s="2223"/>
      <c r="M252" s="2223"/>
    </row>
    <row r="253" spans="1:13">
      <c r="A253" s="2188"/>
      <c r="B253" s="1860" t="s">
        <v>1899</v>
      </c>
      <c r="C253" s="2064">
        <v>1887</v>
      </c>
      <c r="D253" s="2064">
        <v>3645</v>
      </c>
      <c r="E253" s="2064">
        <v>825</v>
      </c>
      <c r="F253" s="2064">
        <v>3403</v>
      </c>
      <c r="G253" s="2221"/>
      <c r="H253" s="1815"/>
      <c r="I253" s="1815"/>
      <c r="J253" s="1815"/>
      <c r="K253" s="2223"/>
      <c r="L253" s="2223"/>
      <c r="M253" s="2223"/>
    </row>
    <row r="254" spans="1:13">
      <c r="A254" s="2188"/>
      <c r="B254" s="1860" t="s">
        <v>1898</v>
      </c>
      <c r="C254" s="2064">
        <v>0</v>
      </c>
      <c r="D254" s="2064">
        <v>0</v>
      </c>
      <c r="E254" s="2064">
        <v>0</v>
      </c>
      <c r="F254" s="2064">
        <v>3299</v>
      </c>
      <c r="G254" s="2221"/>
      <c r="H254" s="1815"/>
      <c r="I254" s="1815"/>
      <c r="J254" s="1815"/>
      <c r="K254" s="2223"/>
      <c r="L254" s="2223"/>
      <c r="M254" s="2223"/>
    </row>
    <row r="255" spans="1:13">
      <c r="A255" s="2188"/>
      <c r="B255" s="1860" t="s">
        <v>1897</v>
      </c>
      <c r="C255" s="2064">
        <v>469</v>
      </c>
      <c r="D255" s="2064">
        <v>2445</v>
      </c>
      <c r="E255" s="2064">
        <v>0</v>
      </c>
      <c r="F255" s="2064">
        <v>3057</v>
      </c>
      <c r="G255" s="2221"/>
      <c r="H255" s="1815"/>
      <c r="I255" s="1815"/>
      <c r="J255" s="1815"/>
      <c r="K255" s="2223"/>
      <c r="L255" s="2223"/>
      <c r="M255" s="2223"/>
    </row>
    <row r="256" spans="1:13">
      <c r="A256" s="2188"/>
      <c r="B256" s="1860" t="s">
        <v>1896</v>
      </c>
      <c r="C256" s="2064">
        <v>0</v>
      </c>
      <c r="D256" s="2064">
        <v>47</v>
      </c>
      <c r="E256" s="2064">
        <v>2094</v>
      </c>
      <c r="F256" s="2224">
        <v>1801</v>
      </c>
      <c r="G256" s="2221"/>
      <c r="H256" s="1815"/>
      <c r="I256" s="1815"/>
      <c r="J256" s="1815"/>
      <c r="K256" s="2223"/>
      <c r="L256" s="2223"/>
      <c r="M256" s="2223"/>
    </row>
    <row r="257" spans="1:13">
      <c r="A257" s="2188"/>
      <c r="B257" s="1860" t="s">
        <v>1895</v>
      </c>
      <c r="C257" s="2064">
        <v>49</v>
      </c>
      <c r="D257" s="2064">
        <v>443</v>
      </c>
      <c r="E257" s="2064">
        <v>1076</v>
      </c>
      <c r="F257" s="2224">
        <v>1662</v>
      </c>
      <c r="G257" s="2221"/>
      <c r="H257" s="1815"/>
      <c r="I257" s="1815"/>
      <c r="J257" s="1815"/>
      <c r="K257" s="2223"/>
      <c r="L257" s="2223"/>
      <c r="M257" s="2223"/>
    </row>
    <row r="258" spans="1:13">
      <c r="A258" s="2188"/>
      <c r="B258" s="1860" t="s">
        <v>1894</v>
      </c>
      <c r="C258" s="2064">
        <v>4489</v>
      </c>
      <c r="D258" s="2064">
        <v>1</v>
      </c>
      <c r="E258" s="2064">
        <v>29</v>
      </c>
      <c r="F258" s="2064">
        <v>1332</v>
      </c>
      <c r="G258" s="2221"/>
      <c r="H258" s="1815"/>
      <c r="I258" s="1815"/>
      <c r="J258" s="1815"/>
      <c r="K258" s="2223"/>
      <c r="L258" s="2223"/>
      <c r="M258" s="2223"/>
    </row>
    <row r="259" spans="1:13">
      <c r="A259" s="2188"/>
      <c r="B259" s="1860" t="s">
        <v>1893</v>
      </c>
      <c r="C259" s="2064">
        <v>0</v>
      </c>
      <c r="D259" s="2064">
        <v>0</v>
      </c>
      <c r="E259" s="2064">
        <v>0</v>
      </c>
      <c r="F259" s="2064">
        <v>1269</v>
      </c>
      <c r="G259" s="2221"/>
      <c r="H259" s="1815"/>
      <c r="I259" s="1815"/>
      <c r="J259" s="1815"/>
      <c r="K259" s="2223"/>
      <c r="L259" s="2223"/>
      <c r="M259" s="2223"/>
    </row>
    <row r="260" spans="1:13">
      <c r="A260" s="2188"/>
      <c r="B260" s="1860" t="s">
        <v>1892</v>
      </c>
      <c r="C260" s="2064">
        <v>0</v>
      </c>
      <c r="D260" s="2064">
        <v>0</v>
      </c>
      <c r="E260" s="2064">
        <v>0</v>
      </c>
      <c r="F260" s="2064">
        <v>1216</v>
      </c>
      <c r="G260" s="2221"/>
      <c r="H260" s="1815"/>
      <c r="I260" s="1815"/>
      <c r="J260" s="1815"/>
      <c r="K260" s="2223"/>
      <c r="L260" s="2223"/>
      <c r="M260" s="2223"/>
    </row>
    <row r="261" spans="1:13">
      <c r="A261" s="2188"/>
      <c r="B261" s="1860" t="s">
        <v>1891</v>
      </c>
      <c r="C261" s="2064">
        <v>9</v>
      </c>
      <c r="D261" s="2064">
        <v>781</v>
      </c>
      <c r="E261" s="2064">
        <v>1381</v>
      </c>
      <c r="F261" s="2224">
        <v>1216</v>
      </c>
      <c r="G261" s="2221"/>
      <c r="H261" s="1815"/>
      <c r="I261" s="1815"/>
      <c r="J261" s="1815"/>
      <c r="K261" s="2223"/>
      <c r="L261" s="2223"/>
      <c r="M261" s="2223"/>
    </row>
    <row r="262" spans="1:13">
      <c r="A262" s="2188"/>
      <c r="B262" s="1860" t="s">
        <v>1890</v>
      </c>
      <c r="C262" s="2064">
        <v>792</v>
      </c>
      <c r="D262" s="2064">
        <v>627</v>
      </c>
      <c r="E262" s="2064">
        <v>2798</v>
      </c>
      <c r="F262" s="2064">
        <v>937</v>
      </c>
      <c r="G262" s="2221"/>
      <c r="H262" s="1815"/>
      <c r="I262" s="1815"/>
      <c r="J262" s="1815"/>
      <c r="K262" s="2223"/>
      <c r="L262" s="2223"/>
      <c r="M262" s="2223"/>
    </row>
    <row r="263" spans="1:13">
      <c r="A263" s="2188"/>
      <c r="B263" s="1860" t="s">
        <v>1889</v>
      </c>
      <c r="C263" s="2064">
        <v>926</v>
      </c>
      <c r="D263" s="2064">
        <v>1726</v>
      </c>
      <c r="E263" s="2064">
        <v>622</v>
      </c>
      <c r="F263" s="2064">
        <v>745</v>
      </c>
      <c r="G263" s="2221"/>
      <c r="H263" s="1815"/>
      <c r="I263" s="1815"/>
      <c r="J263" s="1815"/>
      <c r="K263" s="2223"/>
      <c r="L263" s="2223"/>
      <c r="M263" s="2223"/>
    </row>
    <row r="264" spans="1:13">
      <c r="A264" s="2188"/>
      <c r="B264" s="1860" t="s">
        <v>1888</v>
      </c>
      <c r="C264" s="2064">
        <v>40960</v>
      </c>
      <c r="D264" s="2064">
        <v>881</v>
      </c>
      <c r="E264" s="2064">
        <v>14822</v>
      </c>
      <c r="F264" s="2224">
        <v>588</v>
      </c>
      <c r="G264" s="2221"/>
      <c r="H264" s="1815"/>
      <c r="I264" s="1815"/>
      <c r="J264" s="1815"/>
      <c r="K264" s="2223"/>
      <c r="L264" s="2223"/>
      <c r="M264" s="2223"/>
    </row>
    <row r="265" spans="1:13">
      <c r="A265" s="2188"/>
      <c r="B265" s="1860" t="s">
        <v>1887</v>
      </c>
      <c r="C265" s="2064">
        <v>0</v>
      </c>
      <c r="D265" s="2064">
        <v>2486</v>
      </c>
      <c r="E265" s="2064">
        <v>170</v>
      </c>
      <c r="F265" s="2064">
        <v>383</v>
      </c>
      <c r="G265" s="2221"/>
      <c r="H265" s="1815"/>
      <c r="I265" s="1815"/>
      <c r="J265" s="1815"/>
      <c r="K265" s="2223"/>
      <c r="L265" s="2223"/>
      <c r="M265" s="2223"/>
    </row>
    <row r="266" spans="1:13">
      <c r="A266" s="2188"/>
      <c r="B266" s="1860" t="s">
        <v>1886</v>
      </c>
      <c r="C266" s="2064">
        <v>12721</v>
      </c>
      <c r="D266" s="2064">
        <v>16222</v>
      </c>
      <c r="E266" s="2064">
        <v>1600</v>
      </c>
      <c r="F266" s="2224">
        <v>328</v>
      </c>
      <c r="G266" s="2221"/>
      <c r="H266" s="1815"/>
      <c r="I266" s="1815"/>
      <c r="J266" s="1815"/>
      <c r="K266" s="2223"/>
      <c r="L266" s="2223"/>
      <c r="M266" s="2223"/>
    </row>
    <row r="267" spans="1:13">
      <c r="A267" s="2188"/>
      <c r="B267" s="1860" t="s">
        <v>1885</v>
      </c>
      <c r="C267" s="2064">
        <v>0</v>
      </c>
      <c r="D267" s="2064">
        <v>0</v>
      </c>
      <c r="E267" s="2064">
        <v>0</v>
      </c>
      <c r="F267" s="2064">
        <v>23</v>
      </c>
      <c r="G267" s="2221"/>
      <c r="H267" s="1815"/>
      <c r="I267" s="1815"/>
      <c r="J267" s="1815"/>
      <c r="K267" s="2223"/>
      <c r="L267" s="2223"/>
      <c r="M267" s="2223"/>
    </row>
    <row r="268" spans="1:13">
      <c r="B268" s="1783" t="s">
        <v>1884</v>
      </c>
      <c r="C268" s="2222"/>
      <c r="D268" s="2211"/>
      <c r="E268" s="2211"/>
      <c r="F268" s="1775"/>
      <c r="G268" s="2221"/>
      <c r="H268" s="1775"/>
      <c r="I268" s="1775"/>
      <c r="J268" s="1775"/>
      <c r="K268" s="1775"/>
      <c r="L268" s="1775"/>
      <c r="M268" s="1775"/>
    </row>
    <row r="269" spans="1:13">
      <c r="B269" s="2492" t="s">
        <v>1883</v>
      </c>
      <c r="C269" s="2492"/>
      <c r="D269" s="2492"/>
      <c r="E269" s="2492"/>
      <c r="F269" s="2492"/>
      <c r="G269" s="2221"/>
      <c r="H269" s="1775"/>
      <c r="I269" s="1775"/>
      <c r="J269" s="1775"/>
      <c r="K269" s="1775"/>
      <c r="L269" s="1775"/>
      <c r="M269" s="1775"/>
    </row>
    <row r="270" spans="1:13">
      <c r="B270" s="2492"/>
      <c r="C270" s="2492"/>
      <c r="D270" s="2492"/>
      <c r="E270" s="2492"/>
      <c r="F270" s="2492"/>
      <c r="G270" s="2221"/>
    </row>
    <row r="271" spans="1:13">
      <c r="B271" s="1785"/>
      <c r="C271" s="2222"/>
      <c r="D271" s="2211"/>
      <c r="E271" s="2211"/>
      <c r="F271" s="1775"/>
      <c r="G271" s="2221"/>
    </row>
    <row r="272" spans="1:13" ht="15">
      <c r="B272" s="1858" t="s">
        <v>1882</v>
      </c>
      <c r="C272" s="2220"/>
      <c r="D272" s="2220"/>
      <c r="E272" s="2220"/>
      <c r="F272" s="2220"/>
    </row>
    <row r="273" spans="2:12" ht="15">
      <c r="B273" s="1830" t="s">
        <v>1881</v>
      </c>
      <c r="C273" s="2220"/>
      <c r="D273" s="2220"/>
      <c r="E273" s="2220"/>
      <c r="F273" s="2220"/>
    </row>
    <row r="274" spans="2:12">
      <c r="B274" s="1860"/>
      <c r="C274" s="2213"/>
      <c r="D274" s="2213"/>
      <c r="E274" s="2213"/>
      <c r="F274" s="1767"/>
    </row>
    <row r="275" spans="2:12">
      <c r="B275" s="1860"/>
      <c r="C275" s="2213"/>
      <c r="D275" s="2213"/>
      <c r="E275" s="2213"/>
      <c r="F275" s="1767"/>
    </row>
    <row r="276" spans="2:12">
      <c r="B276" s="1860"/>
      <c r="C276" s="2213"/>
      <c r="D276" s="2213"/>
      <c r="E276" s="2213"/>
      <c r="F276" s="1767"/>
    </row>
    <row r="277" spans="2:12" ht="15">
      <c r="B277" s="1860"/>
      <c r="C277" s="2213"/>
      <c r="D277" s="2213"/>
      <c r="E277" s="2213"/>
      <c r="F277" s="1767"/>
      <c r="H277"/>
      <c r="I277" s="2219">
        <v>2008</v>
      </c>
      <c r="J277" s="2219">
        <v>2009</v>
      </c>
      <c r="K277" s="2219">
        <v>2010</v>
      </c>
      <c r="L277" s="2219">
        <v>2011</v>
      </c>
    </row>
    <row r="278" spans="2:12">
      <c r="B278" s="1860"/>
      <c r="C278" s="2213"/>
      <c r="D278" s="2213"/>
      <c r="E278" s="2213"/>
      <c r="F278" s="1767"/>
      <c r="H278" s="2218" t="s">
        <v>1880</v>
      </c>
      <c r="I278" s="2217">
        <v>383795</v>
      </c>
      <c r="J278" s="2217">
        <v>394618</v>
      </c>
      <c r="K278" s="2216">
        <v>422239</v>
      </c>
      <c r="L278" s="2216">
        <v>442261</v>
      </c>
    </row>
    <row r="279" spans="2:12">
      <c r="B279" s="1860"/>
      <c r="C279" s="2213"/>
      <c r="D279" s="2213"/>
      <c r="E279" s="2213"/>
      <c r="F279" s="1767"/>
      <c r="H279" s="2218" t="s">
        <v>1879</v>
      </c>
      <c r="I279" s="2217">
        <v>944344</v>
      </c>
      <c r="J279" s="2217">
        <v>936207</v>
      </c>
      <c r="K279" s="2216">
        <v>1204418</v>
      </c>
      <c r="L279" s="2216">
        <v>1322804</v>
      </c>
    </row>
    <row r="280" spans="2:12">
      <c r="B280" s="1860"/>
      <c r="C280" s="2213"/>
      <c r="D280" s="2213"/>
      <c r="E280" s="2213"/>
      <c r="F280" s="1767"/>
      <c r="H280" s="2215" t="s">
        <v>1243</v>
      </c>
      <c r="I280" s="2214">
        <v>932610</v>
      </c>
      <c r="J280" s="2214">
        <v>981744</v>
      </c>
      <c r="K280" s="2214">
        <v>1044734</v>
      </c>
      <c r="L280" s="2214">
        <v>1053893</v>
      </c>
    </row>
    <row r="281" spans="2:12">
      <c r="B281" s="1860"/>
      <c r="C281" s="2213"/>
      <c r="D281" s="2213"/>
      <c r="E281" s="2213"/>
      <c r="F281" s="1767"/>
    </row>
    <row r="282" spans="2:12">
      <c r="B282" s="1860"/>
      <c r="C282" s="2213"/>
      <c r="D282" s="2213"/>
      <c r="E282" s="2213"/>
      <c r="F282" s="1775"/>
    </row>
    <row r="283" spans="2:12">
      <c r="B283" s="1860"/>
      <c r="C283" s="2213"/>
      <c r="D283" s="2213"/>
      <c r="E283" s="2213"/>
      <c r="F283" s="1775"/>
    </row>
    <row r="284" spans="2:12">
      <c r="B284" s="1860"/>
      <c r="C284" s="2213"/>
      <c r="D284" s="2213"/>
      <c r="E284" s="2213"/>
      <c r="F284" s="1767"/>
    </row>
    <row r="285" spans="2:12">
      <c r="B285" s="1860"/>
      <c r="C285" s="2213"/>
      <c r="D285" s="2213"/>
      <c r="E285" s="2213"/>
      <c r="F285" s="1767"/>
    </row>
    <row r="286" spans="2:12">
      <c r="B286" s="1860"/>
      <c r="C286" s="2213"/>
      <c r="D286" s="2213"/>
      <c r="E286" s="2213"/>
      <c r="F286" s="1767"/>
    </row>
    <row r="287" spans="2:12">
      <c r="B287" s="1860"/>
      <c r="C287" s="2213"/>
      <c r="D287" s="2213"/>
      <c r="E287" s="2213"/>
      <c r="F287" s="1767"/>
    </row>
    <row r="288" spans="2:12">
      <c r="B288" s="1860"/>
      <c r="C288" s="2213"/>
      <c r="D288" s="2213"/>
      <c r="E288" s="2213"/>
      <c r="F288" s="1767"/>
    </row>
    <row r="289" spans="2:6">
      <c r="B289" s="1860"/>
      <c r="C289" s="2213"/>
      <c r="D289" s="2213"/>
      <c r="E289" s="2213"/>
      <c r="F289" s="1767"/>
    </row>
    <row r="290" spans="2:6">
      <c r="B290" s="1785" t="s">
        <v>1878</v>
      </c>
      <c r="C290" s="2213"/>
      <c r="D290" s="2213"/>
      <c r="E290" s="2213"/>
      <c r="F290" s="1767"/>
    </row>
    <row r="291" spans="2:6">
      <c r="B291" s="1860"/>
      <c r="C291" s="2213"/>
      <c r="D291" s="2213"/>
      <c r="E291" s="2213"/>
      <c r="F291" s="1767"/>
    </row>
    <row r="292" spans="2:6">
      <c r="B292" s="1860"/>
      <c r="C292" s="2213"/>
      <c r="D292" s="2213"/>
      <c r="E292" s="2213"/>
      <c r="F292" s="1767"/>
    </row>
    <row r="293" spans="2:6">
      <c r="B293" s="1860"/>
      <c r="C293" s="2213"/>
      <c r="D293" s="2213"/>
      <c r="E293" s="2213"/>
      <c r="F293" s="1767"/>
    </row>
    <row r="294" spans="2:6">
      <c r="B294" s="1860"/>
      <c r="C294" s="2213"/>
      <c r="D294" s="2213"/>
      <c r="E294" s="2213"/>
      <c r="F294" s="1767"/>
    </row>
    <row r="295" spans="2:6">
      <c r="B295" s="1860"/>
      <c r="C295" s="2213"/>
      <c r="D295" s="2213"/>
      <c r="E295" s="2213"/>
      <c r="F295" s="1767"/>
    </row>
    <row r="296" spans="2:6">
      <c r="B296" s="1860"/>
      <c r="C296" s="2213"/>
      <c r="D296" s="2213"/>
      <c r="E296" s="2213"/>
      <c r="F296" s="1767"/>
    </row>
    <row r="297" spans="2:6">
      <c r="B297" s="1860"/>
      <c r="C297" s="2213"/>
      <c r="D297" s="2213"/>
      <c r="E297" s="2213"/>
      <c r="F297" s="1767"/>
    </row>
    <row r="298" spans="2:6">
      <c r="B298" s="1860"/>
      <c r="C298" s="2213"/>
      <c r="D298" s="2213"/>
      <c r="E298" s="2213"/>
      <c r="F298" s="1767"/>
    </row>
    <row r="299" spans="2:6">
      <c r="B299" s="1860"/>
      <c r="C299" s="2213"/>
      <c r="D299" s="2213"/>
      <c r="E299" s="2213"/>
      <c r="F299" s="1767"/>
    </row>
    <row r="300" spans="2:6">
      <c r="B300" s="1860"/>
      <c r="C300" s="2211"/>
      <c r="D300" s="2211"/>
      <c r="E300" s="2211"/>
      <c r="F300" s="1767"/>
    </row>
    <row r="301" spans="2:6">
      <c r="B301" s="2212"/>
      <c r="C301" s="2211"/>
      <c r="D301" s="2211"/>
      <c r="E301" s="2211"/>
      <c r="F301" s="1767"/>
    </row>
    <row r="302" spans="2:6">
      <c r="B302" s="2212"/>
      <c r="C302" s="2211"/>
      <c r="D302" s="2211"/>
      <c r="E302" s="2211"/>
      <c r="F302" s="1767"/>
    </row>
    <row r="303" spans="2:6">
      <c r="B303" s="2212"/>
      <c r="C303" s="2211"/>
      <c r="D303" s="2211"/>
      <c r="E303" s="2211"/>
      <c r="F303" s="1767"/>
    </row>
    <row r="304" spans="2:6">
      <c r="B304" s="2212"/>
      <c r="C304" s="2211"/>
      <c r="D304" s="2211"/>
      <c r="E304" s="2211"/>
      <c r="F304" s="1767"/>
    </row>
    <row r="305" spans="2:6">
      <c r="B305" s="2493"/>
      <c r="C305" s="2493"/>
      <c r="D305" s="2493"/>
      <c r="E305" s="2493"/>
      <c r="F305" s="1767"/>
    </row>
    <row r="306" spans="2:6">
      <c r="B306" s="2494"/>
      <c r="C306" s="2494"/>
      <c r="D306" s="2494"/>
      <c r="E306" s="2494"/>
    </row>
    <row r="307" spans="2:6">
      <c r="B307" s="2494"/>
      <c r="C307" s="2494"/>
      <c r="D307" s="2494"/>
      <c r="E307" s="2494"/>
    </row>
  </sheetData>
  <protectedRanges>
    <protectedRange sqref="M102:M108 M90:M100" name="all_4_4_1_2"/>
    <protectedRange sqref="B90:B100 B102:B108" name="all_4_4_1"/>
    <protectedRange sqref="C147" name="Range1_1_1_2_1"/>
  </protectedRanges>
  <mergeCells count="11">
    <mergeCell ref="B2:F2"/>
    <mergeCell ref="E5:E14"/>
    <mergeCell ref="B85:F86"/>
    <mergeCell ref="B89:E89"/>
    <mergeCell ref="C116:F116"/>
    <mergeCell ref="C115:F115"/>
    <mergeCell ref="I89:L89"/>
    <mergeCell ref="B269:F270"/>
    <mergeCell ref="B305:E305"/>
    <mergeCell ref="B306:E306"/>
    <mergeCell ref="B307:E307"/>
  </mergeCells>
  <pageMargins left="0.7" right="0.7" top="0.75" bottom="0.75" header="0.3" footer="0.3"/>
  <pageSetup scale="73" orientation="portrait" r:id="rId1"/>
  <rowBreaks count="6" manualBreakCount="6">
    <brk id="34" max="5" man="1"/>
    <brk id="86" max="5" man="1"/>
    <brk id="132" max="5" man="1"/>
    <brk id="184" max="5" man="1"/>
    <brk id="223" max="5" man="1"/>
    <brk id="290" max="5" man="1"/>
  </rowBreaks>
  <colBreaks count="1" manualBreakCount="1">
    <brk id="6"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O175"/>
  <sheetViews>
    <sheetView view="pageBreakPreview" zoomScaleNormal="90" zoomScaleSheetLayoutView="100" workbookViewId="0">
      <selection activeCell="G14" sqref="G14"/>
    </sheetView>
  </sheetViews>
  <sheetFormatPr defaultRowHeight="15" customHeight="1"/>
  <cols>
    <col min="1" max="1" width="2.42578125" style="1767" customWidth="1"/>
    <col min="2" max="2" width="9.140625" style="1767" hidden="1" customWidth="1"/>
    <col min="3" max="3" width="0.5703125" style="1767" customWidth="1"/>
    <col min="4" max="4" width="37.85546875" style="1767" customWidth="1"/>
    <col min="5" max="8" width="15.7109375" style="1767" customWidth="1"/>
    <col min="9" max="9" width="6.85546875" style="1767" customWidth="1"/>
    <col min="10" max="10" width="9.140625" style="1767" customWidth="1"/>
    <col min="11" max="11" width="10.140625" style="1767" bestFit="1" customWidth="1"/>
    <col min="12" max="12" width="11.140625" style="1767" bestFit="1" customWidth="1"/>
    <col min="13" max="13" width="9.28515625" style="1767" bestFit="1" customWidth="1"/>
    <col min="14" max="16384" width="9.140625" style="1767"/>
  </cols>
  <sheetData>
    <row r="1" spans="4:11" ht="24" customHeight="1">
      <c r="D1" s="2314" t="s">
        <v>2132</v>
      </c>
    </row>
    <row r="2" spans="4:11" ht="214.5" customHeight="1">
      <c r="D2" s="2503" t="s">
        <v>2131</v>
      </c>
      <c r="E2" s="2504"/>
      <c r="F2" s="2504"/>
      <c r="G2" s="2504"/>
      <c r="H2" s="2504"/>
    </row>
    <row r="3" spans="4:11" ht="15" customHeight="1">
      <c r="D3" s="1794" t="s">
        <v>2130</v>
      </c>
      <c r="E3" s="1794"/>
      <c r="F3" s="1794"/>
      <c r="G3" s="1794"/>
      <c r="H3" s="1794"/>
    </row>
    <row r="4" spans="4:11" ht="15" customHeight="1">
      <c r="D4" s="2320" t="s">
        <v>2128</v>
      </c>
      <c r="E4" s="2318">
        <v>2005</v>
      </c>
      <c r="F4" s="2318">
        <v>2008</v>
      </c>
      <c r="G4" s="2318">
        <v>2009</v>
      </c>
      <c r="H4" s="2318">
        <v>2010</v>
      </c>
      <c r="I4" s="1784"/>
      <c r="J4" s="1784"/>
      <c r="K4" s="1830"/>
    </row>
    <row r="5" spans="4:11" ht="15" customHeight="1">
      <c r="D5" s="1854" t="s">
        <v>8</v>
      </c>
      <c r="E5" s="1853">
        <f>SUM(E6:E12)</f>
        <v>42</v>
      </c>
      <c r="F5" s="1853">
        <f>SUM(F6:F12)</f>
        <v>46</v>
      </c>
      <c r="G5" s="1853">
        <f>SUM(G6:G12)</f>
        <v>47</v>
      </c>
      <c r="H5" s="1853">
        <v>50</v>
      </c>
      <c r="I5" s="1784"/>
      <c r="J5" s="1784"/>
    </row>
    <row r="6" spans="4:11" ht="15" customHeight="1">
      <c r="D6" s="2315" t="s">
        <v>2121</v>
      </c>
      <c r="E6" s="1815">
        <v>4</v>
      </c>
      <c r="F6" s="1815">
        <v>4</v>
      </c>
      <c r="G6" s="1815">
        <v>2</v>
      </c>
      <c r="H6" s="1815">
        <v>2</v>
      </c>
      <c r="I6" s="1784"/>
      <c r="J6" s="2184" t="s">
        <v>2129</v>
      </c>
    </row>
    <row r="7" spans="4:11" ht="15" customHeight="1">
      <c r="D7" s="2315" t="s">
        <v>2120</v>
      </c>
      <c r="E7" s="1815">
        <v>7</v>
      </c>
      <c r="F7" s="1815">
        <v>7</v>
      </c>
      <c r="G7" s="1815">
        <v>8</v>
      </c>
      <c r="H7" s="1815">
        <v>8</v>
      </c>
      <c r="I7" s="1784"/>
      <c r="J7" s="2338" t="s">
        <v>2128</v>
      </c>
      <c r="K7" s="2337">
        <v>2010</v>
      </c>
    </row>
    <row r="8" spans="4:11" ht="15" customHeight="1">
      <c r="D8" s="2315" t="s">
        <v>2119</v>
      </c>
      <c r="E8" s="1815">
        <v>4</v>
      </c>
      <c r="F8" s="1815">
        <v>4</v>
      </c>
      <c r="G8" s="1815">
        <v>4</v>
      </c>
      <c r="H8" s="1815">
        <v>4</v>
      </c>
      <c r="I8" s="1784"/>
      <c r="J8" s="2336" t="s">
        <v>8</v>
      </c>
      <c r="K8" s="2328">
        <v>50</v>
      </c>
    </row>
    <row r="9" spans="4:11" ht="15" customHeight="1">
      <c r="D9" s="2315" t="s">
        <v>2118</v>
      </c>
      <c r="E9" s="1815">
        <v>10</v>
      </c>
      <c r="F9" s="1815">
        <v>12</v>
      </c>
      <c r="G9" s="1815">
        <v>13</v>
      </c>
      <c r="H9" s="1815">
        <v>15</v>
      </c>
      <c r="I9" s="1784"/>
      <c r="J9" s="1860" t="s">
        <v>2121</v>
      </c>
      <c r="K9" s="2204">
        <v>2</v>
      </c>
    </row>
    <row r="10" spans="4:11" ht="15" customHeight="1">
      <c r="D10" s="2315" t="s">
        <v>2117</v>
      </c>
      <c r="E10" s="1815">
        <v>1</v>
      </c>
      <c r="F10" s="1815">
        <v>2</v>
      </c>
      <c r="G10" s="1815">
        <v>3</v>
      </c>
      <c r="H10" s="1815">
        <v>4</v>
      </c>
      <c r="I10" s="1784"/>
      <c r="J10" s="1860" t="s">
        <v>2119</v>
      </c>
      <c r="K10" s="2204">
        <v>4</v>
      </c>
    </row>
    <row r="11" spans="4:11" ht="15" customHeight="1">
      <c r="D11" s="2315" t="s">
        <v>2116</v>
      </c>
      <c r="E11" s="1815">
        <v>3</v>
      </c>
      <c r="F11" s="1815">
        <v>4</v>
      </c>
      <c r="G11" s="1815">
        <v>4</v>
      </c>
      <c r="H11" s="1815">
        <v>4</v>
      </c>
      <c r="I11" s="1784"/>
      <c r="J11" s="1860" t="s">
        <v>2117</v>
      </c>
      <c r="K11" s="2204">
        <v>4</v>
      </c>
    </row>
    <row r="12" spans="4:11" ht="15" customHeight="1">
      <c r="D12" s="1860" t="s">
        <v>2115</v>
      </c>
      <c r="E12" s="1815">
        <v>13</v>
      </c>
      <c r="F12" s="1815">
        <v>13</v>
      </c>
      <c r="G12" s="1815">
        <v>13</v>
      </c>
      <c r="H12" s="1815">
        <v>13</v>
      </c>
      <c r="I12" s="1784"/>
      <c r="J12" s="1860" t="s">
        <v>2116</v>
      </c>
      <c r="K12" s="2204">
        <v>4</v>
      </c>
    </row>
    <row r="13" spans="4:11" ht="15" customHeight="1">
      <c r="D13" s="1768" t="s">
        <v>2050</v>
      </c>
      <c r="E13" s="1768"/>
      <c r="F13" s="1768"/>
      <c r="G13" s="1768"/>
      <c r="H13" s="1768"/>
      <c r="I13" s="1784"/>
      <c r="J13" s="1860" t="s">
        <v>2120</v>
      </c>
      <c r="K13" s="2204">
        <v>8</v>
      </c>
    </row>
    <row r="14" spans="4:11" ht="15" customHeight="1">
      <c r="D14" s="2257"/>
      <c r="E14" s="2257"/>
      <c r="F14" s="2257"/>
      <c r="G14" s="2257"/>
      <c r="H14" s="2257"/>
      <c r="I14" s="1784"/>
      <c r="J14" s="1860" t="s">
        <v>2115</v>
      </c>
      <c r="K14" s="2204">
        <v>13</v>
      </c>
    </row>
    <row r="15" spans="4:11" ht="15" customHeight="1">
      <c r="D15" s="2463" t="s">
        <v>2127</v>
      </c>
      <c r="E15" s="2463"/>
      <c r="F15" s="2463"/>
      <c r="G15" s="2463"/>
      <c r="H15" s="2463"/>
      <c r="I15" s="1784"/>
      <c r="J15" s="2324" t="s">
        <v>2118</v>
      </c>
      <c r="K15" s="2323">
        <v>15</v>
      </c>
    </row>
    <row r="16" spans="4:11" ht="15" customHeight="1">
      <c r="D16" s="2463"/>
      <c r="E16" s="2463"/>
      <c r="F16" s="2463"/>
      <c r="G16" s="2463"/>
      <c r="H16" s="2463"/>
      <c r="I16" s="1784"/>
      <c r="J16" s="1768" t="s">
        <v>2126</v>
      </c>
    </row>
    <row r="17" spans="3:11" ht="15" customHeight="1">
      <c r="D17" s="2505" t="s">
        <v>2125</v>
      </c>
      <c r="E17" s="2506" t="s">
        <v>9</v>
      </c>
      <c r="F17" s="2507" t="s">
        <v>2124</v>
      </c>
      <c r="G17" s="2507"/>
      <c r="H17" s="2507"/>
      <c r="I17" s="1784"/>
      <c r="J17" s="1784"/>
    </row>
    <row r="18" spans="3:11" ht="15" customHeight="1">
      <c r="D18" s="2505"/>
      <c r="E18" s="2506"/>
      <c r="F18" s="2318" t="s">
        <v>2123</v>
      </c>
      <c r="G18" s="2318" t="s">
        <v>2122</v>
      </c>
      <c r="H18" s="2318" t="s">
        <v>8</v>
      </c>
      <c r="I18" s="1782"/>
      <c r="J18" s="1784"/>
    </row>
    <row r="19" spans="3:11" ht="15" customHeight="1">
      <c r="D19" s="1854" t="s">
        <v>8</v>
      </c>
      <c r="E19" s="2135">
        <v>50</v>
      </c>
      <c r="F19" s="2135">
        <v>23594</v>
      </c>
      <c r="G19" s="2135">
        <v>3022</v>
      </c>
      <c r="H19" s="2135">
        <v>26616</v>
      </c>
      <c r="I19" s="1782"/>
      <c r="J19" s="1784"/>
    </row>
    <row r="20" spans="3:11" ht="15" customHeight="1">
      <c r="D20" s="2315" t="s">
        <v>2121</v>
      </c>
      <c r="E20" s="1815">
        <v>2</v>
      </c>
      <c r="F20" s="1815">
        <v>31</v>
      </c>
      <c r="G20" s="1815">
        <v>0</v>
      </c>
      <c r="H20" s="1815">
        <v>31</v>
      </c>
      <c r="I20" s="1782"/>
      <c r="J20" s="1784"/>
    </row>
    <row r="21" spans="3:11" ht="15" customHeight="1">
      <c r="D21" s="2315" t="s">
        <v>2120</v>
      </c>
      <c r="E21" s="1815">
        <v>8</v>
      </c>
      <c r="F21" s="1815">
        <v>11522</v>
      </c>
      <c r="G21" s="1815">
        <v>2301</v>
      </c>
      <c r="H21" s="1815">
        <v>13823</v>
      </c>
      <c r="I21" s="1784"/>
      <c r="J21" s="1784"/>
    </row>
    <row r="22" spans="3:11" ht="15" customHeight="1">
      <c r="D22" s="2315" t="s">
        <v>2119</v>
      </c>
      <c r="E22" s="1815">
        <v>4</v>
      </c>
      <c r="F22" s="1815">
        <v>1951</v>
      </c>
      <c r="G22" s="1815">
        <v>168</v>
      </c>
      <c r="H22" s="1815">
        <v>2119</v>
      </c>
    </row>
    <row r="23" spans="3:11" ht="15" customHeight="1">
      <c r="D23" s="2315" t="s">
        <v>2118</v>
      </c>
      <c r="E23" s="1815">
        <v>15</v>
      </c>
      <c r="F23" s="1815">
        <v>1090</v>
      </c>
      <c r="G23" s="1815">
        <v>371</v>
      </c>
      <c r="H23" s="1815">
        <v>1461</v>
      </c>
    </row>
    <row r="24" spans="3:11" ht="15" customHeight="1">
      <c r="D24" s="2315" t="s">
        <v>2117</v>
      </c>
      <c r="E24" s="1815">
        <v>4</v>
      </c>
      <c r="F24" s="1815">
        <v>283</v>
      </c>
      <c r="G24" s="1815">
        <v>126</v>
      </c>
      <c r="H24" s="1815">
        <v>409</v>
      </c>
    </row>
    <row r="25" spans="3:11" ht="15" customHeight="1">
      <c r="C25" s="2188"/>
      <c r="D25" s="2315" t="s">
        <v>2116</v>
      </c>
      <c r="E25" s="1815">
        <v>4</v>
      </c>
      <c r="F25" s="1815">
        <v>132</v>
      </c>
      <c r="G25" s="1815">
        <v>56</v>
      </c>
      <c r="H25" s="1815">
        <v>188</v>
      </c>
    </row>
    <row r="26" spans="3:11" ht="15" customHeight="1">
      <c r="C26" s="2188"/>
      <c r="D26" s="2315" t="s">
        <v>2115</v>
      </c>
      <c r="E26" s="1815">
        <v>13</v>
      </c>
      <c r="F26" s="1815">
        <v>8585</v>
      </c>
      <c r="G26" s="1815">
        <v>0</v>
      </c>
      <c r="H26" s="1815">
        <v>8585</v>
      </c>
    </row>
    <row r="27" spans="3:11" ht="15" customHeight="1">
      <c r="C27" s="2188"/>
      <c r="D27" s="1768" t="s">
        <v>2050</v>
      </c>
    </row>
    <row r="28" spans="3:11" ht="15" customHeight="1">
      <c r="C28" s="1775"/>
      <c r="D28" s="1782"/>
      <c r="E28" s="1784"/>
      <c r="F28" s="1784"/>
      <c r="G28" s="1784"/>
      <c r="H28" s="1784"/>
    </row>
    <row r="29" spans="3:11" ht="15" customHeight="1">
      <c r="C29" s="1775"/>
      <c r="D29" s="2230" t="s">
        <v>2114</v>
      </c>
      <c r="E29" s="2230"/>
      <c r="F29" s="2230"/>
      <c r="G29" s="2230"/>
      <c r="H29" s="2230"/>
    </row>
    <row r="30" spans="3:11" ht="15" customHeight="1">
      <c r="C30" s="1775"/>
      <c r="D30" s="2335" t="s">
        <v>2113</v>
      </c>
      <c r="E30" s="2501" t="s">
        <v>2112</v>
      </c>
      <c r="F30" s="2501"/>
      <c r="G30" s="2501" t="s">
        <v>2111</v>
      </c>
      <c r="H30" s="2501"/>
    </row>
    <row r="31" spans="3:11" ht="15" customHeight="1">
      <c r="D31" s="2334"/>
      <c r="E31" s="2334" t="s">
        <v>1499</v>
      </c>
      <c r="F31" s="2334" t="s">
        <v>1498</v>
      </c>
      <c r="G31" s="2334" t="s">
        <v>1499</v>
      </c>
      <c r="H31" s="2334" t="s">
        <v>1498</v>
      </c>
      <c r="I31" s="1768"/>
    </row>
    <row r="32" spans="3:11" ht="15" customHeight="1">
      <c r="D32" s="1850" t="s">
        <v>8</v>
      </c>
      <c r="E32" s="2169">
        <v>3370</v>
      </c>
      <c r="F32" s="2169">
        <v>8378</v>
      </c>
      <c r="G32" s="2169">
        <v>13610</v>
      </c>
      <c r="H32" s="2169">
        <v>11763</v>
      </c>
      <c r="I32" s="2257"/>
      <c r="K32" s="1983">
        <f t="shared" ref="K32:K51" si="0">+G32+H32</f>
        <v>25373</v>
      </c>
    </row>
    <row r="33" spans="4:15" ht="15" customHeight="1">
      <c r="D33" s="2333" t="s">
        <v>2110</v>
      </c>
      <c r="E33" s="2176">
        <v>1126</v>
      </c>
      <c r="F33" s="2176">
        <v>1986</v>
      </c>
      <c r="G33" s="2176">
        <v>5358</v>
      </c>
      <c r="H33" s="2176">
        <v>2575</v>
      </c>
      <c r="I33" s="2257"/>
      <c r="K33" s="1983">
        <f t="shared" si="0"/>
        <v>7933</v>
      </c>
      <c r="L33" s="2332">
        <f t="shared" ref="L33:L51" si="1">K33/$K$32</f>
        <v>0.31265518464509517</v>
      </c>
    </row>
    <row r="34" spans="4:15" ht="15" customHeight="1">
      <c r="D34" s="2333" t="s">
        <v>2109</v>
      </c>
      <c r="E34" s="2176">
        <v>0</v>
      </c>
      <c r="F34" s="2176">
        <v>349</v>
      </c>
      <c r="G34" s="2176">
        <v>0</v>
      </c>
      <c r="H34" s="2176">
        <v>349</v>
      </c>
      <c r="I34" s="1830"/>
      <c r="J34" s="1830"/>
      <c r="K34" s="1983">
        <f t="shared" si="0"/>
        <v>349</v>
      </c>
      <c r="L34" s="2332">
        <f t="shared" si="1"/>
        <v>1.3754778701769598E-2</v>
      </c>
    </row>
    <row r="35" spans="4:15" ht="15" customHeight="1">
      <c r="D35" s="2333" t="s">
        <v>2108</v>
      </c>
      <c r="E35" s="2176">
        <v>0</v>
      </c>
      <c r="F35" s="2176">
        <v>718</v>
      </c>
      <c r="G35" s="2176">
        <v>0</v>
      </c>
      <c r="H35" s="2176">
        <v>2206</v>
      </c>
      <c r="K35" s="1983">
        <f t="shared" si="0"/>
        <v>2206</v>
      </c>
      <c r="L35" s="2332">
        <f t="shared" si="1"/>
        <v>8.6942813226658255E-2</v>
      </c>
    </row>
    <row r="36" spans="4:15" ht="15" customHeight="1">
      <c r="D36" s="2333" t="s">
        <v>2107</v>
      </c>
      <c r="E36" s="2176">
        <v>0</v>
      </c>
      <c r="F36" s="2176">
        <v>2744</v>
      </c>
      <c r="G36" s="2176">
        <v>0</v>
      </c>
      <c r="H36" s="2176">
        <v>2869</v>
      </c>
      <c r="K36" s="1983">
        <f t="shared" si="0"/>
        <v>2869</v>
      </c>
      <c r="L36" s="2332">
        <f t="shared" si="1"/>
        <v>0.11307295156268474</v>
      </c>
    </row>
    <row r="37" spans="4:15" ht="15" customHeight="1">
      <c r="D37" s="2333" t="s">
        <v>2106</v>
      </c>
      <c r="E37" s="2176">
        <v>0</v>
      </c>
      <c r="F37" s="2176">
        <v>19</v>
      </c>
      <c r="G37" s="2176">
        <v>0</v>
      </c>
      <c r="H37" s="2176">
        <v>47</v>
      </c>
      <c r="K37" s="1983">
        <f t="shared" si="0"/>
        <v>47</v>
      </c>
      <c r="L37" s="2332">
        <f t="shared" si="1"/>
        <v>1.8523627478027826E-3</v>
      </c>
      <c r="M37" s="2313"/>
      <c r="N37" s="2313"/>
    </row>
    <row r="38" spans="4:15" ht="15" customHeight="1">
      <c r="D38" s="2333" t="s">
        <v>2105</v>
      </c>
      <c r="E38" s="2176">
        <v>0</v>
      </c>
      <c r="F38" s="2176">
        <v>1231</v>
      </c>
      <c r="G38" s="2176">
        <v>0</v>
      </c>
      <c r="H38" s="2176">
        <v>1623</v>
      </c>
      <c r="K38" s="1983">
        <f t="shared" si="0"/>
        <v>1623</v>
      </c>
      <c r="L38" s="2332">
        <f t="shared" si="1"/>
        <v>6.3965632759232255E-2</v>
      </c>
    </row>
    <row r="39" spans="4:15" ht="15" customHeight="1">
      <c r="D39" s="2333" t="s">
        <v>2104</v>
      </c>
      <c r="E39" s="2176">
        <v>139</v>
      </c>
      <c r="F39" s="2176">
        <v>220</v>
      </c>
      <c r="G39" s="2176">
        <v>361</v>
      </c>
      <c r="H39" s="2176">
        <v>563</v>
      </c>
      <c r="K39" s="1983">
        <f t="shared" si="0"/>
        <v>924</v>
      </c>
      <c r="L39" s="2332">
        <f t="shared" si="1"/>
        <v>3.6416663382335554E-2</v>
      </c>
    </row>
    <row r="40" spans="4:15" ht="15" customHeight="1">
      <c r="D40" s="2333" t="s">
        <v>2103</v>
      </c>
      <c r="E40" s="2176">
        <v>859</v>
      </c>
      <c r="F40" s="2176">
        <v>211</v>
      </c>
      <c r="G40" s="2176">
        <v>3683</v>
      </c>
      <c r="H40" s="2176">
        <v>271</v>
      </c>
      <c r="K40" s="1983">
        <f t="shared" si="0"/>
        <v>3954</v>
      </c>
      <c r="L40" s="2332">
        <f t="shared" si="1"/>
        <v>0.15583494265557876</v>
      </c>
    </row>
    <row r="41" spans="4:15" ht="15" customHeight="1">
      <c r="D41" s="2333" t="s">
        <v>2102</v>
      </c>
      <c r="E41" s="2176">
        <v>511</v>
      </c>
      <c r="F41" s="2176">
        <v>162</v>
      </c>
      <c r="G41" s="2176">
        <v>3263</v>
      </c>
      <c r="H41" s="2176">
        <v>304</v>
      </c>
      <c r="K41" s="1983">
        <f t="shared" si="0"/>
        <v>3567</v>
      </c>
      <c r="L41" s="2332">
        <f t="shared" si="1"/>
        <v>0.14058250896622393</v>
      </c>
    </row>
    <row r="42" spans="4:15" ht="15" customHeight="1">
      <c r="D42" s="2333" t="s">
        <v>2101</v>
      </c>
      <c r="E42" s="2176">
        <v>0</v>
      </c>
      <c r="F42" s="2176">
        <v>0</v>
      </c>
      <c r="G42" s="2176">
        <v>0</v>
      </c>
      <c r="H42" s="2176">
        <v>0</v>
      </c>
      <c r="K42" s="1983">
        <f t="shared" si="0"/>
        <v>0</v>
      </c>
      <c r="L42" s="2332">
        <f t="shared" si="1"/>
        <v>0</v>
      </c>
    </row>
    <row r="43" spans="4:15" ht="15" customHeight="1">
      <c r="D43" s="2333" t="s">
        <v>2100</v>
      </c>
      <c r="E43" s="2176">
        <v>37</v>
      </c>
      <c r="F43" s="2176">
        <v>63</v>
      </c>
      <c r="G43" s="2176">
        <v>103</v>
      </c>
      <c r="H43" s="2176">
        <v>222</v>
      </c>
      <c r="K43" s="1983">
        <f t="shared" si="0"/>
        <v>325</v>
      </c>
      <c r="L43" s="2332">
        <f t="shared" si="1"/>
        <v>1.2808891341189453E-2</v>
      </c>
    </row>
    <row r="44" spans="4:15" ht="15" customHeight="1">
      <c r="D44" s="2333" t="s">
        <v>2099</v>
      </c>
      <c r="E44" s="2176">
        <v>8</v>
      </c>
      <c r="F44" s="2176">
        <v>5</v>
      </c>
      <c r="G44" s="2176">
        <v>0</v>
      </c>
      <c r="H44" s="2176">
        <v>47</v>
      </c>
      <c r="J44" s="1784"/>
      <c r="K44" s="1983">
        <f t="shared" si="0"/>
        <v>47</v>
      </c>
      <c r="L44" s="2332">
        <f t="shared" si="1"/>
        <v>1.8523627478027826E-3</v>
      </c>
      <c r="M44" s="1784"/>
      <c r="N44" s="1784"/>
      <c r="O44" s="1784"/>
    </row>
    <row r="45" spans="4:15" ht="15" customHeight="1">
      <c r="D45" s="2333" t="s">
        <v>2098</v>
      </c>
      <c r="E45" s="2176">
        <v>8</v>
      </c>
      <c r="F45" s="2176">
        <v>16</v>
      </c>
      <c r="G45" s="2176">
        <v>8</v>
      </c>
      <c r="H45" s="2176">
        <v>5</v>
      </c>
      <c r="J45" s="1784"/>
      <c r="K45" s="1983">
        <f t="shared" si="0"/>
        <v>13</v>
      </c>
      <c r="L45" s="2332">
        <f t="shared" si="1"/>
        <v>5.1235565364757816E-4</v>
      </c>
      <c r="M45" s="1784"/>
      <c r="N45" s="1784"/>
      <c r="O45" s="1784"/>
    </row>
    <row r="46" spans="4:15" ht="15" customHeight="1">
      <c r="D46" s="2333" t="s">
        <v>2097</v>
      </c>
      <c r="E46" s="2176">
        <v>0</v>
      </c>
      <c r="F46" s="2176">
        <v>594</v>
      </c>
      <c r="G46" s="2176">
        <v>0</v>
      </c>
      <c r="H46" s="2176">
        <v>616</v>
      </c>
      <c r="J46" s="1784"/>
      <c r="K46" s="1983">
        <f t="shared" si="0"/>
        <v>616</v>
      </c>
      <c r="L46" s="2332">
        <f t="shared" si="1"/>
        <v>2.4277775588223704E-2</v>
      </c>
      <c r="M46" s="1815"/>
      <c r="N46" s="1815"/>
      <c r="O46" s="1815"/>
    </row>
    <row r="47" spans="4:15" ht="15" customHeight="1">
      <c r="D47" s="2333" t="s">
        <v>2096</v>
      </c>
      <c r="E47" s="2176">
        <v>0</v>
      </c>
      <c r="F47" s="2176">
        <v>2</v>
      </c>
      <c r="G47" s="2176">
        <v>0</v>
      </c>
      <c r="H47" s="2176">
        <v>2</v>
      </c>
      <c r="J47" s="1784"/>
      <c r="K47" s="1983">
        <f t="shared" si="0"/>
        <v>2</v>
      </c>
      <c r="L47" s="2022">
        <f t="shared" si="1"/>
        <v>7.8823946715012022E-5</v>
      </c>
      <c r="M47" s="1815"/>
      <c r="N47" s="1815"/>
      <c r="O47" s="1815"/>
    </row>
    <row r="48" spans="4:15" ht="15" customHeight="1">
      <c r="D48" s="2333" t="s">
        <v>2095</v>
      </c>
      <c r="E48" s="2176">
        <v>664</v>
      </c>
      <c r="F48" s="2176">
        <v>15</v>
      </c>
      <c r="G48" s="2176">
        <v>744</v>
      </c>
      <c r="H48" s="2176">
        <v>15</v>
      </c>
      <c r="J48" s="1784"/>
      <c r="K48" s="1983">
        <f t="shared" si="0"/>
        <v>759</v>
      </c>
      <c r="L48" s="2332">
        <f t="shared" si="1"/>
        <v>2.9913687778347062E-2</v>
      </c>
      <c r="M48" s="1815"/>
      <c r="N48" s="1815"/>
      <c r="O48" s="1815"/>
    </row>
    <row r="49" spans="4:15" ht="15" customHeight="1">
      <c r="D49" s="2333" t="s">
        <v>2094</v>
      </c>
      <c r="E49" s="2176">
        <v>0</v>
      </c>
      <c r="F49" s="2176">
        <v>2</v>
      </c>
      <c r="G49" s="2176">
        <v>0</v>
      </c>
      <c r="H49" s="2176">
        <v>8</v>
      </c>
      <c r="J49" s="1784"/>
      <c r="K49" s="1983">
        <f t="shared" si="0"/>
        <v>8</v>
      </c>
      <c r="L49" s="2022">
        <f t="shared" si="1"/>
        <v>3.1529578686004809E-4</v>
      </c>
      <c r="M49" s="1815"/>
      <c r="N49" s="1815"/>
      <c r="O49" s="1815"/>
    </row>
    <row r="50" spans="4:15" ht="15" customHeight="1">
      <c r="D50" s="2333" t="s">
        <v>2093</v>
      </c>
      <c r="E50" s="2176">
        <v>0</v>
      </c>
      <c r="F50" s="2176">
        <v>41</v>
      </c>
      <c r="G50" s="2176">
        <v>0</v>
      </c>
      <c r="H50" s="2176">
        <v>41</v>
      </c>
      <c r="J50" s="1784"/>
      <c r="K50" s="1983">
        <f t="shared" si="0"/>
        <v>41</v>
      </c>
      <c r="L50" s="2332">
        <f t="shared" si="1"/>
        <v>1.6158909076577465E-3</v>
      </c>
      <c r="M50" s="1815"/>
      <c r="N50" s="1815"/>
      <c r="O50" s="1815"/>
    </row>
    <row r="51" spans="4:15" ht="15" customHeight="1">
      <c r="D51" s="2333" t="s">
        <v>2092</v>
      </c>
      <c r="E51" s="2176">
        <v>18</v>
      </c>
      <c r="F51" s="2176">
        <v>0</v>
      </c>
      <c r="G51" s="2176">
        <v>90</v>
      </c>
      <c r="H51" s="2176">
        <v>0</v>
      </c>
      <c r="J51" s="1784"/>
      <c r="K51" s="1983">
        <f t="shared" si="0"/>
        <v>90</v>
      </c>
      <c r="L51" s="2332">
        <f t="shared" si="1"/>
        <v>3.5470776021755408E-3</v>
      </c>
      <c r="M51" s="1815"/>
      <c r="N51" s="1815"/>
      <c r="O51" s="1815"/>
    </row>
    <row r="52" spans="4:15" ht="15" customHeight="1">
      <c r="D52" s="1768" t="s">
        <v>2091</v>
      </c>
      <c r="E52" s="2331"/>
      <c r="F52" s="2331"/>
      <c r="G52" s="2331"/>
      <c r="H52" s="2331"/>
      <c r="J52" s="1784"/>
      <c r="K52" s="2330"/>
      <c r="L52" s="1815"/>
      <c r="M52" s="1815"/>
      <c r="N52" s="1815"/>
      <c r="O52" s="1815"/>
    </row>
    <row r="53" spans="4:15" ht="15" customHeight="1">
      <c r="D53" s="1784"/>
      <c r="E53" s="1784"/>
      <c r="F53" s="1784"/>
      <c r="G53" s="1784"/>
      <c r="H53" s="1784"/>
      <c r="J53" s="1784"/>
      <c r="K53" s="2330"/>
      <c r="L53" s="1815"/>
      <c r="M53" s="1815"/>
      <c r="N53" s="1815"/>
      <c r="O53" s="1815"/>
    </row>
    <row r="54" spans="4:15" ht="15" customHeight="1">
      <c r="D54" s="1858" t="s">
        <v>2090</v>
      </c>
      <c r="E54" s="1784"/>
      <c r="F54" s="1784"/>
      <c r="G54" s="1784"/>
      <c r="H54" s="1784"/>
      <c r="J54" s="1784"/>
      <c r="K54" s="2330"/>
      <c r="L54" s="1815"/>
      <c r="M54" s="1815"/>
      <c r="N54" s="1815"/>
      <c r="O54" s="1815"/>
    </row>
    <row r="55" spans="4:15" ht="15" customHeight="1">
      <c r="D55" s="1784"/>
      <c r="E55" s="1784"/>
      <c r="F55" s="1784"/>
      <c r="G55" s="1784"/>
      <c r="H55" s="1784"/>
      <c r="J55" s="1784"/>
      <c r="K55" s="2330"/>
      <c r="L55" s="1815"/>
      <c r="M55" s="1815"/>
      <c r="N55" s="1815"/>
      <c r="O55" s="1815"/>
    </row>
    <row r="56" spans="4:15" ht="15" customHeight="1">
      <c r="D56" s="1784"/>
      <c r="E56" s="1784"/>
      <c r="F56" s="1784"/>
      <c r="G56" s="1784"/>
      <c r="H56" s="1784"/>
      <c r="J56" s="1784"/>
      <c r="K56" s="2330"/>
      <c r="L56" s="1815"/>
      <c r="M56" s="1815"/>
      <c r="N56" s="1815"/>
      <c r="O56" s="1815"/>
    </row>
    <row r="57" spans="4:15" ht="15" customHeight="1">
      <c r="D57" s="1784"/>
      <c r="E57" s="1784"/>
      <c r="F57" s="1784"/>
      <c r="G57" s="1784"/>
      <c r="H57" s="1784"/>
      <c r="J57" s="1784"/>
      <c r="K57" s="2330"/>
      <c r="L57" s="1815"/>
      <c r="M57" s="1815"/>
      <c r="N57" s="1815"/>
      <c r="O57" s="1815"/>
    </row>
    <row r="58" spans="4:15" ht="15" customHeight="1">
      <c r="D58" s="1784"/>
      <c r="E58" s="1784"/>
      <c r="F58" s="1784"/>
      <c r="G58" s="1784"/>
      <c r="H58" s="1784"/>
      <c r="J58" s="1784"/>
      <c r="K58" s="2330"/>
      <c r="L58" s="1815"/>
      <c r="M58" s="1815"/>
      <c r="N58" s="1815"/>
      <c r="O58" s="1815"/>
    </row>
    <row r="59" spans="4:15" ht="15" customHeight="1">
      <c r="D59" s="1784"/>
      <c r="E59" s="1784"/>
      <c r="F59" s="1784"/>
      <c r="G59" s="1784"/>
      <c r="H59" s="1784"/>
      <c r="J59" s="1784"/>
      <c r="K59" s="2330"/>
      <c r="L59" s="1815"/>
      <c r="M59" s="1815"/>
      <c r="N59" s="1815"/>
      <c r="O59" s="1815"/>
    </row>
    <row r="60" spans="4:15" ht="15" customHeight="1">
      <c r="D60" s="1784"/>
      <c r="E60" s="1784"/>
      <c r="F60" s="1784"/>
      <c r="G60" s="1784"/>
      <c r="H60" s="1784"/>
      <c r="J60" s="1784"/>
      <c r="K60" s="2330"/>
      <c r="L60" s="1815"/>
      <c r="M60" s="1815"/>
      <c r="N60" s="1815"/>
      <c r="O60" s="1815"/>
    </row>
    <row r="61" spans="4:15" ht="15" customHeight="1">
      <c r="D61" s="1784"/>
      <c r="E61" s="1784"/>
      <c r="F61" s="1784"/>
      <c r="G61" s="1784"/>
      <c r="H61" s="1784"/>
      <c r="J61" s="1784"/>
      <c r="K61" s="2330"/>
      <c r="L61" s="1815"/>
      <c r="M61" s="1815"/>
      <c r="N61" s="1815"/>
      <c r="O61" s="1815"/>
    </row>
    <row r="62" spans="4:15" ht="15" customHeight="1">
      <c r="D62" s="1784"/>
      <c r="E62" s="1784"/>
      <c r="F62" s="1784"/>
      <c r="G62" s="1784"/>
      <c r="H62" s="1784"/>
      <c r="J62" s="1784"/>
      <c r="K62" s="2330"/>
      <c r="L62" s="1815"/>
      <c r="M62" s="1815"/>
      <c r="N62" s="1815"/>
      <c r="O62" s="1815"/>
    </row>
    <row r="63" spans="4:15" ht="15" customHeight="1">
      <c r="D63" s="1784"/>
      <c r="E63" s="1784"/>
      <c r="F63" s="1784"/>
      <c r="G63" s="1784"/>
      <c r="H63" s="1784"/>
      <c r="J63" s="1784"/>
      <c r="K63" s="2330"/>
      <c r="L63" s="1815"/>
      <c r="M63" s="1815"/>
      <c r="N63" s="1815"/>
      <c r="O63" s="1815"/>
    </row>
    <row r="64" spans="4:15" ht="15" customHeight="1">
      <c r="D64" s="1784"/>
      <c r="E64" s="1784"/>
      <c r="F64" s="1784"/>
      <c r="G64" s="1784"/>
      <c r="H64" s="1784"/>
      <c r="J64" s="1784"/>
      <c r="K64" s="2330"/>
      <c r="L64" s="1815"/>
      <c r="M64" s="1815"/>
      <c r="N64" s="1815"/>
      <c r="O64" s="1815"/>
    </row>
    <row r="65" spans="4:15" ht="15" customHeight="1">
      <c r="D65" s="1784"/>
      <c r="E65" s="1784"/>
      <c r="F65" s="1784"/>
      <c r="G65" s="1784"/>
      <c r="H65" s="1784"/>
      <c r="J65" s="1784"/>
      <c r="K65" s="2330"/>
      <c r="L65" s="1815"/>
      <c r="M65" s="1815"/>
      <c r="N65" s="1815"/>
      <c r="O65" s="1815"/>
    </row>
    <row r="66" spans="4:15" ht="15" customHeight="1">
      <c r="D66" s="1784"/>
      <c r="E66" s="1784"/>
      <c r="F66" s="1784"/>
      <c r="G66" s="1784"/>
      <c r="H66" s="1784"/>
      <c r="J66" s="1784"/>
      <c r="K66" s="2330"/>
      <c r="L66" s="1815"/>
      <c r="M66" s="1815"/>
      <c r="N66" s="1815"/>
      <c r="O66" s="1815"/>
    </row>
    <row r="67" spans="4:15" ht="15" customHeight="1">
      <c r="D67" s="1784"/>
      <c r="E67" s="1784"/>
      <c r="F67" s="1784"/>
      <c r="G67" s="1784"/>
      <c r="H67" s="1784"/>
      <c r="J67" s="1784"/>
      <c r="K67" s="2330"/>
      <c r="L67" s="1815"/>
      <c r="M67" s="1815"/>
      <c r="N67" s="1815"/>
      <c r="O67" s="1815"/>
    </row>
    <row r="68" spans="4:15" ht="15" customHeight="1">
      <c r="D68" s="1784"/>
      <c r="E68" s="1784"/>
      <c r="F68" s="1784"/>
      <c r="G68" s="1784"/>
      <c r="H68" s="1784"/>
      <c r="J68" s="1784"/>
      <c r="K68" s="2330"/>
      <c r="L68" s="1815"/>
      <c r="M68" s="1815"/>
      <c r="N68" s="1815"/>
      <c r="O68" s="1815"/>
    </row>
    <row r="69" spans="4:15" ht="15" customHeight="1">
      <c r="D69" s="1784"/>
      <c r="E69" s="1784"/>
      <c r="F69" s="1784"/>
      <c r="G69" s="1784"/>
      <c r="H69" s="1784"/>
      <c r="J69" s="1784"/>
      <c r="K69" s="2330"/>
      <c r="L69" s="1815"/>
      <c r="M69" s="1815"/>
      <c r="N69" s="1815"/>
      <c r="O69" s="1815"/>
    </row>
    <row r="70" spans="4:15" ht="15" customHeight="1">
      <c r="D70" s="1784"/>
      <c r="E70" s="1784"/>
      <c r="F70" s="1784"/>
      <c r="G70" s="1784"/>
      <c r="H70" s="1784"/>
      <c r="J70" s="1784"/>
      <c r="K70" s="2330"/>
      <c r="L70" s="1815"/>
      <c r="M70" s="1815"/>
      <c r="N70" s="1815"/>
      <c r="O70" s="1815"/>
    </row>
    <row r="71" spans="4:15" ht="15" customHeight="1">
      <c r="D71" s="1784"/>
      <c r="E71" s="1784"/>
      <c r="F71" s="1784"/>
      <c r="G71" s="1784"/>
      <c r="H71" s="1784"/>
      <c r="J71" s="1784"/>
      <c r="K71" s="2330"/>
      <c r="L71" s="1815"/>
      <c r="M71" s="1815"/>
      <c r="N71" s="1815"/>
      <c r="O71" s="1815"/>
    </row>
    <row r="72" spans="4:15" ht="15" customHeight="1">
      <c r="D72" s="1784"/>
      <c r="E72" s="1784"/>
      <c r="F72" s="1784"/>
      <c r="G72" s="1784"/>
      <c r="H72" s="1784"/>
      <c r="J72" s="1784"/>
      <c r="K72" s="2330"/>
      <c r="L72" s="1815"/>
      <c r="M72" s="1815"/>
      <c r="N72" s="1815"/>
      <c r="O72" s="1815"/>
    </row>
    <row r="73" spans="4:15" ht="15" customHeight="1">
      <c r="D73" s="1784"/>
      <c r="E73" s="1784"/>
      <c r="F73" s="1784"/>
      <c r="G73" s="1784"/>
      <c r="H73" s="1784"/>
      <c r="J73" s="1784"/>
      <c r="K73" s="2330"/>
      <c r="L73" s="1815"/>
      <c r="M73" s="1815"/>
      <c r="N73" s="1815"/>
      <c r="O73" s="1815"/>
    </row>
    <row r="74" spans="4:15" ht="15" customHeight="1">
      <c r="D74" s="1784"/>
      <c r="E74" s="1784"/>
      <c r="F74" s="1784"/>
      <c r="G74" s="1784"/>
      <c r="H74" s="1784"/>
      <c r="J74" s="1784"/>
      <c r="K74" s="2330"/>
      <c r="L74" s="1815"/>
      <c r="M74" s="1815"/>
      <c r="N74" s="1815"/>
      <c r="O74" s="1815"/>
    </row>
    <row r="75" spans="4:15" ht="15" customHeight="1">
      <c r="D75" s="1784"/>
      <c r="E75" s="1784"/>
      <c r="F75" s="1784"/>
      <c r="G75" s="1784"/>
      <c r="H75" s="1784"/>
      <c r="J75" s="1784"/>
      <c r="K75" s="2330"/>
      <c r="L75" s="1815"/>
      <c r="M75" s="1815"/>
      <c r="N75" s="1815"/>
      <c r="O75" s="1815"/>
    </row>
    <row r="76" spans="4:15" ht="15" customHeight="1">
      <c r="D76" s="1784"/>
      <c r="E76" s="1784"/>
      <c r="F76" s="1784"/>
      <c r="G76" s="1784"/>
      <c r="H76" s="1784"/>
      <c r="J76" s="1784"/>
      <c r="K76" s="1784"/>
      <c r="L76" s="1784"/>
      <c r="M76" s="1784"/>
      <c r="N76" s="1784"/>
      <c r="O76" s="1784"/>
    </row>
    <row r="77" spans="4:15" ht="30" customHeight="1">
      <c r="D77" s="2463" t="s">
        <v>2089</v>
      </c>
      <c r="E77" s="2471"/>
      <c r="F77" s="2471"/>
      <c r="G77" s="2471"/>
      <c r="H77" s="1886"/>
    </row>
    <row r="78" spans="4:15" ht="15" customHeight="1">
      <c r="D78" s="2320" t="s">
        <v>147</v>
      </c>
      <c r="E78" s="2320" t="s">
        <v>2088</v>
      </c>
      <c r="F78" s="2329"/>
      <c r="J78" s="1854" t="s">
        <v>8</v>
      </c>
      <c r="K78" s="1854">
        <f>SUM(K79:K90)</f>
        <v>665490333</v>
      </c>
      <c r="L78" s="2328"/>
      <c r="M78" s="1897"/>
    </row>
    <row r="79" spans="4:15" ht="15" customHeight="1">
      <c r="D79" s="1854" t="s">
        <v>8</v>
      </c>
      <c r="E79" s="2327">
        <v>665.5</v>
      </c>
      <c r="F79" s="2326"/>
      <c r="J79" s="2315" t="s">
        <v>122</v>
      </c>
      <c r="K79" s="2204">
        <v>54908785</v>
      </c>
      <c r="L79" s="2204"/>
      <c r="M79" s="1897"/>
    </row>
    <row r="80" spans="4:15" ht="15" customHeight="1">
      <c r="D80" s="2321" t="s">
        <v>135</v>
      </c>
      <c r="E80" s="1837">
        <v>54.9</v>
      </c>
      <c r="F80" s="1837"/>
      <c r="J80" s="2315" t="s">
        <v>123</v>
      </c>
      <c r="K80" s="2204">
        <v>55054046</v>
      </c>
      <c r="L80" s="2204"/>
      <c r="M80" s="1897"/>
    </row>
    <row r="81" spans="4:13" ht="15" customHeight="1">
      <c r="D81" s="2321" t="s">
        <v>136</v>
      </c>
      <c r="E81" s="1837">
        <v>55.1</v>
      </c>
      <c r="F81" s="1837"/>
      <c r="J81" s="2315" t="s">
        <v>124</v>
      </c>
      <c r="K81" s="2204">
        <v>55249127</v>
      </c>
      <c r="L81" s="2204"/>
      <c r="M81" s="1897"/>
    </row>
    <row r="82" spans="4:13" ht="15" customHeight="1">
      <c r="D82" s="2321" t="s">
        <v>137</v>
      </c>
      <c r="E82" s="1837">
        <v>55.2</v>
      </c>
      <c r="F82" s="1837"/>
      <c r="J82" s="2315" t="s">
        <v>125</v>
      </c>
      <c r="K82" s="2204">
        <v>55232720</v>
      </c>
      <c r="L82" s="2204"/>
      <c r="M82" s="1897"/>
    </row>
    <row r="83" spans="4:13" ht="15" customHeight="1">
      <c r="D83" s="2321" t="s">
        <v>138</v>
      </c>
      <c r="E83" s="1837">
        <v>55.2</v>
      </c>
      <c r="F83" s="1837"/>
      <c r="J83" s="2315" t="s">
        <v>126</v>
      </c>
      <c r="K83" s="2204">
        <v>55215659</v>
      </c>
      <c r="L83" s="2204"/>
      <c r="M83" s="1897"/>
    </row>
    <row r="84" spans="4:13" ht="15" customHeight="1">
      <c r="D84" s="2321" t="s">
        <v>126</v>
      </c>
      <c r="E84" s="1837">
        <v>55.2</v>
      </c>
      <c r="F84" s="1837"/>
      <c r="J84" s="2315" t="s">
        <v>127</v>
      </c>
      <c r="K84" s="2204">
        <v>55180489</v>
      </c>
      <c r="L84" s="2204"/>
      <c r="M84" s="1897"/>
    </row>
    <row r="85" spans="4:13" ht="15" customHeight="1">
      <c r="D85" s="2321" t="s">
        <v>139</v>
      </c>
      <c r="E85" s="1837">
        <v>55.2</v>
      </c>
      <c r="F85" s="1837"/>
      <c r="J85" s="2315" t="s">
        <v>128</v>
      </c>
      <c r="K85" s="2204">
        <v>54944008</v>
      </c>
      <c r="L85" s="2204"/>
      <c r="M85" s="1897"/>
    </row>
    <row r="86" spans="4:13" ht="15" customHeight="1">
      <c r="D86" s="2321" t="s">
        <v>140</v>
      </c>
      <c r="E86" s="1837">
        <v>54.9</v>
      </c>
      <c r="F86" s="1837"/>
      <c r="J86" s="2315" t="s">
        <v>129</v>
      </c>
      <c r="K86" s="2204">
        <v>54976185</v>
      </c>
      <c r="L86" s="2204"/>
      <c r="M86" s="1897"/>
    </row>
    <row r="87" spans="4:13" ht="15" customHeight="1">
      <c r="D87" s="2321" t="s">
        <v>141</v>
      </c>
      <c r="E87" s="1837">
        <v>55</v>
      </c>
      <c r="F87" s="1837"/>
      <c r="J87" s="2315" t="s">
        <v>130</v>
      </c>
      <c r="K87" s="2204">
        <v>54834321</v>
      </c>
      <c r="L87" s="2204"/>
      <c r="M87" s="1897"/>
    </row>
    <row r="88" spans="4:13" ht="15" customHeight="1">
      <c r="D88" s="2321" t="s">
        <v>142</v>
      </c>
      <c r="E88" s="1837">
        <v>54.8</v>
      </c>
      <c r="F88" s="1837"/>
      <c r="J88" s="2315" t="s">
        <v>131</v>
      </c>
      <c r="K88" s="2204">
        <v>56399359</v>
      </c>
      <c r="L88" s="2204"/>
      <c r="M88" s="1897"/>
    </row>
    <row r="89" spans="4:13" ht="15" customHeight="1">
      <c r="D89" s="2321" t="s">
        <v>143</v>
      </c>
      <c r="E89" s="1837">
        <v>56.5</v>
      </c>
      <c r="F89" s="1837"/>
      <c r="J89" s="2315" t="s">
        <v>132</v>
      </c>
      <c r="K89" s="2204">
        <v>56721079</v>
      </c>
      <c r="L89" s="2204"/>
      <c r="M89" s="1897"/>
    </row>
    <row r="90" spans="4:13" ht="15" customHeight="1">
      <c r="D90" s="2321" t="s">
        <v>144</v>
      </c>
      <c r="E90" s="1837">
        <v>56.7</v>
      </c>
      <c r="F90" s="1837"/>
      <c r="J90" s="2315" t="s">
        <v>133</v>
      </c>
      <c r="K90" s="2204">
        <v>56774555</v>
      </c>
      <c r="L90" s="2204"/>
      <c r="M90" s="1897"/>
    </row>
    <row r="91" spans="4:13" ht="15" customHeight="1">
      <c r="D91" s="2321" t="s">
        <v>145</v>
      </c>
      <c r="E91" s="1837">
        <v>56.8</v>
      </c>
      <c r="F91" s="1837"/>
      <c r="J91" s="1860"/>
      <c r="K91" s="2204"/>
      <c r="L91" s="2204"/>
      <c r="M91" s="1897"/>
    </row>
    <row r="92" spans="4:13" ht="15" customHeight="1">
      <c r="D92" s="1768" t="s">
        <v>2050</v>
      </c>
      <c r="E92" s="1783"/>
      <c r="F92" s="2325"/>
      <c r="J92" s="2324"/>
      <c r="K92" s="2323"/>
      <c r="L92" s="2323"/>
      <c r="M92" s="2322"/>
    </row>
    <row r="94" spans="4:13" ht="15" customHeight="1">
      <c r="D94" s="2502" t="s">
        <v>2087</v>
      </c>
      <c r="E94" s="2502"/>
      <c r="F94" s="2502"/>
      <c r="G94" s="2502"/>
      <c r="H94" s="2502"/>
    </row>
    <row r="95" spans="4:13" ht="15" customHeight="1">
      <c r="D95" s="2320" t="s">
        <v>14</v>
      </c>
      <c r="E95" s="2318">
        <v>2005</v>
      </c>
      <c r="F95" s="2318">
        <v>2008</v>
      </c>
      <c r="G95" s="2318">
        <v>2009</v>
      </c>
      <c r="H95" s="2318">
        <v>2010</v>
      </c>
    </row>
    <row r="96" spans="4:13" ht="15" customHeight="1">
      <c r="D96" s="2321" t="s">
        <v>2086</v>
      </c>
      <c r="E96" s="1847">
        <v>31</v>
      </c>
      <c r="F96" s="1847">
        <v>42</v>
      </c>
      <c r="G96" s="1847">
        <v>46</v>
      </c>
      <c r="H96" s="1847">
        <v>66</v>
      </c>
    </row>
    <row r="97" spans="4:9" ht="15" customHeight="1">
      <c r="D97" s="2321" t="s">
        <v>2085</v>
      </c>
      <c r="E97" s="1847">
        <v>282</v>
      </c>
      <c r="F97" s="1847">
        <v>436</v>
      </c>
      <c r="G97" s="1847">
        <v>653</v>
      </c>
      <c r="H97" s="1847">
        <v>836</v>
      </c>
    </row>
    <row r="98" spans="4:9" ht="15" customHeight="1">
      <c r="D98" s="2321" t="s">
        <v>2084</v>
      </c>
      <c r="E98" s="1847">
        <v>2275</v>
      </c>
      <c r="F98" s="1847">
        <v>3620</v>
      </c>
      <c r="G98" s="1847">
        <v>3970</v>
      </c>
      <c r="H98" s="1847">
        <v>6225</v>
      </c>
    </row>
    <row r="99" spans="4:9" ht="15" customHeight="1">
      <c r="D99" s="1768" t="s">
        <v>2050</v>
      </c>
      <c r="E99" s="1787"/>
      <c r="F99" s="1787"/>
      <c r="G99" s="1787"/>
      <c r="H99" s="1787"/>
    </row>
    <row r="100" spans="4:9" ht="15" customHeight="1">
      <c r="D100" s="1813" t="s">
        <v>2075</v>
      </c>
      <c r="E100" s="1787"/>
      <c r="F100" s="1787"/>
      <c r="G100" s="1787"/>
      <c r="H100" s="1787"/>
      <c r="I100" s="1829"/>
    </row>
    <row r="101" spans="4:9" s="1829" customFormat="1" ht="15" customHeight="1">
      <c r="D101" s="1768"/>
      <c r="E101" s="1787"/>
      <c r="F101" s="1787"/>
      <c r="G101" s="1787"/>
      <c r="H101" s="1787"/>
      <c r="I101" s="1767"/>
    </row>
    <row r="102" spans="4:9" ht="15" customHeight="1">
      <c r="D102" s="2502" t="s">
        <v>2083</v>
      </c>
      <c r="E102" s="2502"/>
      <c r="F102" s="2502"/>
      <c r="G102" s="2502"/>
      <c r="H102" s="2502"/>
    </row>
    <row r="103" spans="4:9" ht="15" customHeight="1">
      <c r="D103" s="2320" t="s">
        <v>14</v>
      </c>
      <c r="E103" s="2318">
        <v>2005</v>
      </c>
      <c r="F103" s="2318">
        <v>2008</v>
      </c>
      <c r="G103" s="2318">
        <v>2009</v>
      </c>
      <c r="H103" s="2318">
        <v>2010</v>
      </c>
    </row>
    <row r="104" spans="4:9" ht="15" customHeight="1">
      <c r="D104" s="2321" t="s">
        <v>2082</v>
      </c>
      <c r="E104" s="1947">
        <f>E98/E96</f>
        <v>73.387096774193552</v>
      </c>
      <c r="F104" s="1947">
        <v>86.19047619047619</v>
      </c>
      <c r="G104" s="1947">
        <f>G98/G96</f>
        <v>86.304347826086953</v>
      </c>
      <c r="H104" s="1947">
        <f>H98/H96</f>
        <v>94.318181818181813</v>
      </c>
    </row>
    <row r="105" spans="4:9" ht="15" customHeight="1">
      <c r="D105" s="2321" t="s">
        <v>2081</v>
      </c>
      <c r="E105" s="1947">
        <f>E98/E97</f>
        <v>8.0673758865248235</v>
      </c>
      <c r="F105" s="1947">
        <v>8.3027522935779814</v>
      </c>
      <c r="G105" s="1947">
        <f>G98/G97</f>
        <v>6.0796324655436447</v>
      </c>
      <c r="H105" s="1947">
        <f>H98/H97</f>
        <v>7.446172248803828</v>
      </c>
    </row>
    <row r="106" spans="4:9" ht="15" customHeight="1">
      <c r="D106" s="2321" t="s">
        <v>2080</v>
      </c>
      <c r="E106" s="1947">
        <f>E97/E96</f>
        <v>9.0967741935483879</v>
      </c>
      <c r="F106" s="1947">
        <v>10.380952380952381</v>
      </c>
      <c r="G106" s="1947">
        <f>G97/G96</f>
        <v>14.195652173913043</v>
      </c>
      <c r="H106" s="1947">
        <f>H97/H96</f>
        <v>12.666666666666666</v>
      </c>
    </row>
    <row r="107" spans="4:9" ht="15" customHeight="1">
      <c r="D107" s="1768" t="s">
        <v>1503</v>
      </c>
      <c r="E107" s="1787"/>
      <c r="F107" s="1787"/>
      <c r="G107" s="1787"/>
    </row>
    <row r="108" spans="4:9" ht="15" customHeight="1">
      <c r="D108" s="1813" t="s">
        <v>2075</v>
      </c>
      <c r="E108" s="1787"/>
      <c r="F108" s="1787"/>
      <c r="G108" s="1787"/>
    </row>
    <row r="109" spans="4:9" ht="15" customHeight="1">
      <c r="D109" s="1768"/>
      <c r="E109" s="1787"/>
      <c r="F109" s="1787"/>
      <c r="G109" s="1787"/>
      <c r="H109" s="1787"/>
    </row>
    <row r="110" spans="4:9" ht="15" customHeight="1">
      <c r="D110" s="2502" t="s">
        <v>2079</v>
      </c>
      <c r="E110" s="2502"/>
      <c r="F110" s="2502"/>
      <c r="G110" s="2502"/>
      <c r="H110" s="2502"/>
    </row>
    <row r="111" spans="4:9" ht="15" customHeight="1">
      <c r="D111" s="2320" t="s">
        <v>2078</v>
      </c>
      <c r="E111" s="2318">
        <v>2005</v>
      </c>
      <c r="F111" s="2318">
        <v>2008</v>
      </c>
      <c r="G111" s="2318">
        <v>2009</v>
      </c>
      <c r="H111" s="2318">
        <v>2010</v>
      </c>
    </row>
    <row r="112" spans="4:9" ht="15" customHeight="1">
      <c r="D112" s="1854" t="s">
        <v>8</v>
      </c>
      <c r="E112" s="1853">
        <v>2275</v>
      </c>
      <c r="F112" s="1853">
        <v>3620</v>
      </c>
      <c r="G112" s="1853">
        <v>3970</v>
      </c>
      <c r="H112" s="1853">
        <v>6225</v>
      </c>
    </row>
    <row r="113" spans="4:10" ht="15" customHeight="1">
      <c r="D113" s="2321" t="s">
        <v>1505</v>
      </c>
      <c r="E113" s="1815">
        <v>481</v>
      </c>
      <c r="F113" s="1815">
        <v>894</v>
      </c>
      <c r="G113" s="1815">
        <v>776</v>
      </c>
      <c r="H113" s="1815">
        <v>1755</v>
      </c>
    </row>
    <row r="114" spans="4:10" ht="15" customHeight="1">
      <c r="D114" s="2321" t="s">
        <v>1504</v>
      </c>
      <c r="E114" s="1815">
        <v>1794</v>
      </c>
      <c r="F114" s="1815">
        <v>2726</v>
      </c>
      <c r="G114" s="1815">
        <v>3194</v>
      </c>
      <c r="H114" s="1815">
        <v>4470</v>
      </c>
    </row>
    <row r="115" spans="4:10" ht="15" customHeight="1">
      <c r="D115" s="2321"/>
      <c r="E115" s="1815"/>
      <c r="F115" s="1815"/>
      <c r="G115" s="1815"/>
      <c r="H115" s="1815"/>
    </row>
    <row r="116" spans="4:10" ht="15" customHeight="1">
      <c r="D116" s="2321" t="s">
        <v>1498</v>
      </c>
      <c r="E116" s="1815">
        <v>1172</v>
      </c>
      <c r="F116" s="1815">
        <v>1886</v>
      </c>
      <c r="G116" s="1815">
        <v>1910</v>
      </c>
      <c r="H116" s="1815">
        <v>3262</v>
      </c>
    </row>
    <row r="117" spans="4:10" ht="15" customHeight="1">
      <c r="D117" s="2321" t="s">
        <v>1499</v>
      </c>
      <c r="E117" s="1815">
        <v>1103</v>
      </c>
      <c r="F117" s="1815">
        <v>1734</v>
      </c>
      <c r="G117" s="1815">
        <v>2060</v>
      </c>
      <c r="H117" s="1815">
        <v>2963</v>
      </c>
      <c r="I117" s="1830"/>
    </row>
    <row r="118" spans="4:10" ht="15" customHeight="1">
      <c r="D118" s="2321"/>
      <c r="E118" s="1815"/>
      <c r="F118" s="1815"/>
      <c r="G118" s="1815"/>
      <c r="H118" s="1815"/>
      <c r="I118" s="1830"/>
      <c r="J118" s="1830"/>
    </row>
    <row r="119" spans="4:10" ht="15" customHeight="1">
      <c r="D119" s="2321" t="s">
        <v>2077</v>
      </c>
      <c r="E119" s="1815">
        <v>321</v>
      </c>
      <c r="F119" s="1815">
        <v>336</v>
      </c>
      <c r="G119" s="1815">
        <v>257</v>
      </c>
      <c r="H119" s="1815">
        <v>565</v>
      </c>
      <c r="J119" s="1830"/>
    </row>
    <row r="120" spans="4:10" ht="15" customHeight="1">
      <c r="D120" s="2321" t="s">
        <v>2076</v>
      </c>
      <c r="E120" s="1786">
        <v>1954</v>
      </c>
      <c r="F120" s="1815">
        <v>3284</v>
      </c>
      <c r="G120" s="1786">
        <v>3713</v>
      </c>
      <c r="H120" s="1786">
        <v>5660</v>
      </c>
    </row>
    <row r="121" spans="4:10" ht="15" customHeight="1">
      <c r="D121" s="1768" t="s">
        <v>2050</v>
      </c>
      <c r="E121" s="1768"/>
      <c r="F121" s="1768"/>
      <c r="G121" s="1768"/>
      <c r="H121" s="1775"/>
    </row>
    <row r="122" spans="4:10" ht="15" customHeight="1">
      <c r="D122" s="1813" t="s">
        <v>2075</v>
      </c>
      <c r="E122" s="1768"/>
      <c r="F122" s="1768"/>
      <c r="G122" s="1768"/>
      <c r="H122" s="1775"/>
    </row>
    <row r="123" spans="4:10" ht="15" customHeight="1">
      <c r="D123" s="1768"/>
      <c r="E123" s="1768"/>
      <c r="F123" s="1768"/>
      <c r="G123" s="1768"/>
      <c r="I123" s="1784"/>
    </row>
    <row r="124" spans="4:10" ht="15" customHeight="1">
      <c r="D124" s="2502" t="s">
        <v>2074</v>
      </c>
      <c r="E124" s="2502"/>
      <c r="F124" s="2502"/>
      <c r="G124" s="2502"/>
      <c r="H124" s="2502"/>
      <c r="I124" s="1784"/>
    </row>
    <row r="125" spans="4:10" ht="15" customHeight="1">
      <c r="D125" s="2320" t="s">
        <v>14</v>
      </c>
      <c r="E125" s="2319"/>
      <c r="F125" s="2318" t="s">
        <v>1499</v>
      </c>
      <c r="G125" s="2318" t="s">
        <v>1498</v>
      </c>
      <c r="H125" s="2318" t="s">
        <v>8</v>
      </c>
      <c r="I125" s="1784"/>
    </row>
    <row r="126" spans="4:10" ht="15" customHeight="1">
      <c r="D126" s="2315" t="s">
        <v>8</v>
      </c>
      <c r="E126" s="1883"/>
      <c r="F126" s="2317">
        <f>F127+F151</f>
        <v>1175</v>
      </c>
      <c r="G126" s="2317">
        <f>G127+G151</f>
        <v>699</v>
      </c>
      <c r="H126" s="2317">
        <f>H127+H151</f>
        <v>1874</v>
      </c>
      <c r="I126" s="1784"/>
    </row>
    <row r="127" spans="4:10" ht="15" customHeight="1">
      <c r="D127" s="2315" t="s">
        <v>1505</v>
      </c>
      <c r="F127" s="2316">
        <f>SUM(F128:F150)</f>
        <v>748</v>
      </c>
      <c r="G127" s="2316">
        <f>SUM(G128:G150)</f>
        <v>467</v>
      </c>
      <c r="H127" s="2316">
        <f>SUM(H128:H150)</f>
        <v>1215</v>
      </c>
    </row>
    <row r="128" spans="4:10" ht="15" customHeight="1">
      <c r="D128" s="2315" t="s">
        <v>2073</v>
      </c>
      <c r="F128" s="2204">
        <v>160</v>
      </c>
      <c r="G128" s="2204">
        <v>102</v>
      </c>
      <c r="H128" s="2204">
        <f t="shared" ref="H128:H150" si="2">SUM(F128:G128)</f>
        <v>262</v>
      </c>
    </row>
    <row r="129" spans="1:8" ht="15" customHeight="1">
      <c r="D129" s="2315" t="s">
        <v>2072</v>
      </c>
      <c r="F129" s="2204">
        <v>0</v>
      </c>
      <c r="G129" s="2204">
        <v>0</v>
      </c>
      <c r="H129" s="2204">
        <f t="shared" si="2"/>
        <v>0</v>
      </c>
    </row>
    <row r="130" spans="1:8" ht="15" customHeight="1">
      <c r="D130" s="2315" t="s">
        <v>2071</v>
      </c>
      <c r="F130" s="2204">
        <v>45</v>
      </c>
      <c r="G130" s="2204">
        <v>22</v>
      </c>
      <c r="H130" s="2204">
        <f t="shared" si="2"/>
        <v>67</v>
      </c>
    </row>
    <row r="131" spans="1:8" ht="15" customHeight="1">
      <c r="D131" s="2315" t="s">
        <v>2070</v>
      </c>
      <c r="F131" s="2204">
        <v>8</v>
      </c>
      <c r="G131" s="2204">
        <v>1</v>
      </c>
      <c r="H131" s="2204">
        <f t="shared" si="2"/>
        <v>9</v>
      </c>
    </row>
    <row r="132" spans="1:8" ht="15" customHeight="1">
      <c r="D132" s="2315" t="s">
        <v>2069</v>
      </c>
      <c r="F132" s="2204">
        <v>27</v>
      </c>
      <c r="G132" s="2204">
        <v>28</v>
      </c>
      <c r="H132" s="2204">
        <f t="shared" si="2"/>
        <v>55</v>
      </c>
    </row>
    <row r="133" spans="1:8" ht="15" customHeight="1">
      <c r="D133" s="2315" t="s">
        <v>2068</v>
      </c>
      <c r="F133" s="2204">
        <v>31</v>
      </c>
      <c r="G133" s="2204">
        <v>5</v>
      </c>
      <c r="H133" s="2204">
        <f t="shared" si="2"/>
        <v>36</v>
      </c>
    </row>
    <row r="134" spans="1:8" ht="15" customHeight="1">
      <c r="D134" s="2315" t="s">
        <v>2067</v>
      </c>
      <c r="F134" s="2204">
        <v>15</v>
      </c>
      <c r="G134" s="2204">
        <v>4</v>
      </c>
      <c r="H134" s="2204">
        <f t="shared" si="2"/>
        <v>19</v>
      </c>
    </row>
    <row r="135" spans="1:8" ht="15" customHeight="1">
      <c r="D135" s="2315" t="s">
        <v>2066</v>
      </c>
      <c r="F135" s="2204">
        <v>0</v>
      </c>
      <c r="G135" s="2204">
        <v>2</v>
      </c>
      <c r="H135" s="2204">
        <f t="shared" si="2"/>
        <v>2</v>
      </c>
    </row>
    <row r="136" spans="1:8" ht="15" customHeight="1">
      <c r="D136" s="2315" t="s">
        <v>2065</v>
      </c>
      <c r="F136" s="2204">
        <v>21</v>
      </c>
      <c r="G136" s="2204">
        <v>9</v>
      </c>
      <c r="H136" s="2204">
        <f t="shared" si="2"/>
        <v>30</v>
      </c>
    </row>
    <row r="137" spans="1:8" ht="15" customHeight="1">
      <c r="D137" s="2315" t="s">
        <v>2064</v>
      </c>
      <c r="F137" s="2204">
        <v>13</v>
      </c>
      <c r="G137" s="2204">
        <v>9</v>
      </c>
      <c r="H137" s="2204">
        <f t="shared" si="2"/>
        <v>22</v>
      </c>
    </row>
    <row r="138" spans="1:8" ht="15" customHeight="1">
      <c r="A138" s="2188"/>
      <c r="D138" s="2315" t="s">
        <v>2063</v>
      </c>
      <c r="F138" s="2204">
        <v>10</v>
      </c>
      <c r="G138" s="2204">
        <v>12</v>
      </c>
      <c r="H138" s="2204">
        <f t="shared" si="2"/>
        <v>22</v>
      </c>
    </row>
    <row r="139" spans="1:8" ht="15" customHeight="1">
      <c r="A139" s="2188"/>
      <c r="D139" s="2315" t="s">
        <v>2062</v>
      </c>
      <c r="F139" s="2204">
        <v>2</v>
      </c>
      <c r="G139" s="2204">
        <v>4</v>
      </c>
      <c r="H139" s="2204">
        <f t="shared" si="2"/>
        <v>6</v>
      </c>
    </row>
    <row r="140" spans="1:8" ht="15" customHeight="1">
      <c r="A140" s="2188"/>
      <c r="D140" s="2315" t="s">
        <v>2061</v>
      </c>
      <c r="F140" s="2204">
        <v>10</v>
      </c>
      <c r="G140" s="2204">
        <v>17</v>
      </c>
      <c r="H140" s="2204">
        <f t="shared" si="2"/>
        <v>27</v>
      </c>
    </row>
    <row r="141" spans="1:8" ht="15" customHeight="1">
      <c r="A141" s="2188"/>
      <c r="D141" s="2315" t="s">
        <v>2060</v>
      </c>
      <c r="F141" s="2204">
        <v>8</v>
      </c>
      <c r="G141" s="2204">
        <v>4</v>
      </c>
      <c r="H141" s="2204">
        <f t="shared" si="2"/>
        <v>12</v>
      </c>
    </row>
    <row r="142" spans="1:8" ht="15" customHeight="1">
      <c r="A142" s="2188"/>
      <c r="D142" s="2315" t="s">
        <v>2059</v>
      </c>
      <c r="F142" s="2204">
        <v>303</v>
      </c>
      <c r="G142" s="2204">
        <v>221</v>
      </c>
      <c r="H142" s="2204">
        <f t="shared" si="2"/>
        <v>524</v>
      </c>
    </row>
    <row r="143" spans="1:8" ht="15" customHeight="1">
      <c r="A143" s="2188"/>
      <c r="D143" s="2315" t="s">
        <v>2058</v>
      </c>
      <c r="F143" s="2204">
        <v>3</v>
      </c>
      <c r="G143" s="2204">
        <v>3</v>
      </c>
      <c r="H143" s="2204">
        <f t="shared" si="2"/>
        <v>6</v>
      </c>
    </row>
    <row r="144" spans="1:8" ht="15" customHeight="1">
      <c r="A144" s="2188"/>
      <c r="D144" s="2315" t="s">
        <v>2057</v>
      </c>
      <c r="F144" s="2204">
        <v>43</v>
      </c>
      <c r="G144" s="2204">
        <v>0</v>
      </c>
      <c r="H144" s="2204">
        <f t="shared" si="2"/>
        <v>43</v>
      </c>
    </row>
    <row r="145" spans="1:8" ht="15" customHeight="1">
      <c r="A145" s="2188"/>
      <c r="D145" s="2315" t="s">
        <v>2056</v>
      </c>
      <c r="F145" s="2204">
        <v>3</v>
      </c>
      <c r="G145" s="2204">
        <v>3</v>
      </c>
      <c r="H145" s="2204">
        <f t="shared" si="2"/>
        <v>6</v>
      </c>
    </row>
    <row r="146" spans="1:8" ht="15" customHeight="1">
      <c r="D146" s="2315" t="s">
        <v>2055</v>
      </c>
      <c r="F146" s="2204">
        <v>15</v>
      </c>
      <c r="G146" s="2204">
        <v>8</v>
      </c>
      <c r="H146" s="2204">
        <f t="shared" si="2"/>
        <v>23</v>
      </c>
    </row>
    <row r="147" spans="1:8" ht="15" customHeight="1">
      <c r="D147" s="2315" t="s">
        <v>2054</v>
      </c>
      <c r="F147" s="2204">
        <v>5</v>
      </c>
      <c r="G147" s="2204">
        <v>1</v>
      </c>
      <c r="H147" s="2204">
        <f t="shared" si="2"/>
        <v>6</v>
      </c>
    </row>
    <row r="148" spans="1:8" ht="15" customHeight="1">
      <c r="D148" s="2315" t="s">
        <v>2053</v>
      </c>
      <c r="F148" s="2204">
        <v>23</v>
      </c>
      <c r="G148" s="2204">
        <v>10</v>
      </c>
      <c r="H148" s="2204">
        <f t="shared" si="2"/>
        <v>33</v>
      </c>
    </row>
    <row r="149" spans="1:8" ht="15" customHeight="1">
      <c r="D149" s="2315" t="s">
        <v>2052</v>
      </c>
      <c r="F149" s="2204">
        <v>2</v>
      </c>
      <c r="G149" s="2204">
        <v>0</v>
      </c>
      <c r="H149" s="2204">
        <f t="shared" si="2"/>
        <v>2</v>
      </c>
    </row>
    <row r="150" spans="1:8" ht="15" customHeight="1">
      <c r="D150" s="2315" t="s">
        <v>2051</v>
      </c>
      <c r="F150" s="2204">
        <v>1</v>
      </c>
      <c r="G150" s="2204">
        <v>2</v>
      </c>
      <c r="H150" s="2204">
        <f t="shared" si="2"/>
        <v>3</v>
      </c>
    </row>
    <row r="151" spans="1:8" ht="15" customHeight="1">
      <c r="D151" s="2315" t="s">
        <v>1504</v>
      </c>
      <c r="F151" s="2204">
        <f>SUM(F152:F174)</f>
        <v>427</v>
      </c>
      <c r="G151" s="2204">
        <f>SUM(G152:G174)</f>
        <v>232</v>
      </c>
      <c r="H151" s="2204">
        <f>SUM(H152:H174)</f>
        <v>659</v>
      </c>
    </row>
    <row r="152" spans="1:8" ht="15" customHeight="1">
      <c r="D152" s="2315" t="s">
        <v>2073</v>
      </c>
      <c r="F152" s="2204">
        <v>19</v>
      </c>
      <c r="G152" s="2204">
        <v>9</v>
      </c>
      <c r="H152" s="2204">
        <f t="shared" ref="H152:H174" si="3">SUM(F152:G152)</f>
        <v>28</v>
      </c>
    </row>
    <row r="153" spans="1:8" ht="15" customHeight="1">
      <c r="D153" s="2315" t="s">
        <v>2072</v>
      </c>
      <c r="F153" s="2204">
        <v>37</v>
      </c>
      <c r="G153" s="2204">
        <v>23</v>
      </c>
      <c r="H153" s="2204">
        <f t="shared" si="3"/>
        <v>60</v>
      </c>
    </row>
    <row r="154" spans="1:8" ht="15" customHeight="1">
      <c r="D154" s="2315" t="s">
        <v>2071</v>
      </c>
      <c r="F154" s="2204">
        <v>56</v>
      </c>
      <c r="G154" s="2204">
        <v>20</v>
      </c>
      <c r="H154" s="2204">
        <f t="shared" si="3"/>
        <v>76</v>
      </c>
    </row>
    <row r="155" spans="1:8" ht="15" customHeight="1">
      <c r="D155" s="2315" t="s">
        <v>2070</v>
      </c>
      <c r="F155" s="2204">
        <v>21</v>
      </c>
      <c r="G155" s="2204">
        <v>17</v>
      </c>
      <c r="H155" s="2204">
        <f t="shared" si="3"/>
        <v>38</v>
      </c>
    </row>
    <row r="156" spans="1:8" ht="15" customHeight="1">
      <c r="D156" s="2315" t="s">
        <v>2069</v>
      </c>
      <c r="F156" s="2204">
        <v>64</v>
      </c>
      <c r="G156" s="2204">
        <v>41</v>
      </c>
      <c r="H156" s="2204">
        <f t="shared" si="3"/>
        <v>105</v>
      </c>
    </row>
    <row r="157" spans="1:8" ht="15" customHeight="1">
      <c r="D157" s="2315" t="s">
        <v>2068</v>
      </c>
      <c r="F157" s="2204">
        <v>0</v>
      </c>
      <c r="G157" s="2204">
        <v>0</v>
      </c>
      <c r="H157" s="2204">
        <f t="shared" si="3"/>
        <v>0</v>
      </c>
    </row>
    <row r="158" spans="1:8" ht="15" customHeight="1">
      <c r="D158" s="2315" t="s">
        <v>2067</v>
      </c>
      <c r="F158" s="2204">
        <v>12</v>
      </c>
      <c r="G158" s="2204">
        <v>4</v>
      </c>
      <c r="H158" s="2204">
        <f t="shared" si="3"/>
        <v>16</v>
      </c>
    </row>
    <row r="159" spans="1:8" ht="15" customHeight="1">
      <c r="D159" s="2315" t="s">
        <v>2066</v>
      </c>
      <c r="F159" s="2204">
        <v>27</v>
      </c>
      <c r="G159" s="2204">
        <v>9</v>
      </c>
      <c r="H159" s="2204">
        <f t="shared" si="3"/>
        <v>36</v>
      </c>
    </row>
    <row r="160" spans="1:8" ht="15" customHeight="1">
      <c r="D160" s="2315" t="s">
        <v>2065</v>
      </c>
      <c r="F160" s="2204">
        <v>3</v>
      </c>
      <c r="G160" s="2204">
        <v>1</v>
      </c>
      <c r="H160" s="2204">
        <f t="shared" si="3"/>
        <v>4</v>
      </c>
    </row>
    <row r="161" spans="4:8" ht="15" customHeight="1">
      <c r="D161" s="2315" t="s">
        <v>2064</v>
      </c>
      <c r="F161" s="2204">
        <v>3</v>
      </c>
      <c r="G161" s="2204">
        <v>2</v>
      </c>
      <c r="H161" s="2204">
        <f t="shared" si="3"/>
        <v>5</v>
      </c>
    </row>
    <row r="162" spans="4:8" ht="15" customHeight="1">
      <c r="D162" s="2315" t="s">
        <v>2063</v>
      </c>
      <c r="F162" s="2204">
        <v>6</v>
      </c>
      <c r="G162" s="2204">
        <v>4</v>
      </c>
      <c r="H162" s="2204">
        <f t="shared" si="3"/>
        <v>10</v>
      </c>
    </row>
    <row r="163" spans="4:8" ht="15" customHeight="1">
      <c r="D163" s="2315" t="s">
        <v>2062</v>
      </c>
      <c r="F163" s="2204">
        <v>0</v>
      </c>
      <c r="G163" s="2204">
        <v>1</v>
      </c>
      <c r="H163" s="2204">
        <f t="shared" si="3"/>
        <v>1</v>
      </c>
    </row>
    <row r="164" spans="4:8" ht="15" customHeight="1">
      <c r="D164" s="2315" t="s">
        <v>2061</v>
      </c>
      <c r="F164" s="2204">
        <v>12</v>
      </c>
      <c r="G164" s="2204">
        <v>6</v>
      </c>
      <c r="H164" s="2204">
        <f t="shared" si="3"/>
        <v>18</v>
      </c>
    </row>
    <row r="165" spans="4:8" ht="15" customHeight="1">
      <c r="D165" s="2315" t="s">
        <v>2060</v>
      </c>
      <c r="F165" s="2204">
        <v>62</v>
      </c>
      <c r="G165" s="2204">
        <v>43</v>
      </c>
      <c r="H165" s="2204">
        <f t="shared" si="3"/>
        <v>105</v>
      </c>
    </row>
    <row r="166" spans="4:8" ht="15" customHeight="1">
      <c r="D166" s="2315" t="s">
        <v>2059</v>
      </c>
      <c r="F166" s="2204">
        <v>22</v>
      </c>
      <c r="G166" s="2204">
        <v>19</v>
      </c>
      <c r="H166" s="2204">
        <f t="shared" si="3"/>
        <v>41</v>
      </c>
    </row>
    <row r="167" spans="4:8" ht="15" customHeight="1">
      <c r="D167" s="2315" t="s">
        <v>2058</v>
      </c>
      <c r="F167" s="2204">
        <v>8</v>
      </c>
      <c r="G167" s="2204">
        <v>6</v>
      </c>
      <c r="H167" s="2204">
        <f t="shared" si="3"/>
        <v>14</v>
      </c>
    </row>
    <row r="168" spans="4:8" ht="15" customHeight="1">
      <c r="D168" s="2315" t="s">
        <v>2057</v>
      </c>
      <c r="F168" s="2204">
        <v>0</v>
      </c>
      <c r="G168" s="2204">
        <v>0</v>
      </c>
      <c r="H168" s="2204">
        <f t="shared" si="3"/>
        <v>0</v>
      </c>
    </row>
    <row r="169" spans="4:8" ht="15" customHeight="1">
      <c r="D169" s="2315" t="s">
        <v>2056</v>
      </c>
      <c r="F169" s="2204">
        <v>3</v>
      </c>
      <c r="G169" s="2204">
        <v>4</v>
      </c>
      <c r="H169" s="2204">
        <f t="shared" si="3"/>
        <v>7</v>
      </c>
    </row>
    <row r="170" spans="4:8" ht="15" customHeight="1">
      <c r="D170" s="2315" t="s">
        <v>2055</v>
      </c>
      <c r="F170" s="2204">
        <v>19</v>
      </c>
      <c r="G170" s="2204">
        <v>6</v>
      </c>
      <c r="H170" s="2204">
        <f t="shared" si="3"/>
        <v>25</v>
      </c>
    </row>
    <row r="171" spans="4:8" ht="15" customHeight="1">
      <c r="D171" s="2315" t="s">
        <v>2054</v>
      </c>
      <c r="F171" s="2204">
        <v>28</v>
      </c>
      <c r="G171" s="2204">
        <v>8</v>
      </c>
      <c r="H171" s="2204">
        <f t="shared" si="3"/>
        <v>36</v>
      </c>
    </row>
    <row r="172" spans="4:8" ht="15" customHeight="1">
      <c r="D172" s="2315" t="s">
        <v>2053</v>
      </c>
      <c r="F172" s="2204">
        <v>3</v>
      </c>
      <c r="G172" s="2204">
        <v>0</v>
      </c>
      <c r="H172" s="2204">
        <f t="shared" si="3"/>
        <v>3</v>
      </c>
    </row>
    <row r="173" spans="4:8" ht="15" customHeight="1">
      <c r="D173" s="2315" t="s">
        <v>2052</v>
      </c>
      <c r="F173" s="2204">
        <v>7</v>
      </c>
      <c r="G173" s="2204">
        <v>1</v>
      </c>
      <c r="H173" s="2204">
        <f t="shared" si="3"/>
        <v>8</v>
      </c>
    </row>
    <row r="174" spans="4:8" ht="15" customHeight="1">
      <c r="D174" s="2315" t="s">
        <v>2051</v>
      </c>
      <c r="E174" s="1775"/>
      <c r="F174" s="2204">
        <v>15</v>
      </c>
      <c r="G174" s="2204">
        <v>8</v>
      </c>
      <c r="H174" s="2204">
        <f t="shared" si="3"/>
        <v>23</v>
      </c>
    </row>
    <row r="175" spans="4:8" ht="15" customHeight="1">
      <c r="D175" s="1768" t="s">
        <v>2050</v>
      </c>
      <c r="E175" s="1787"/>
      <c r="F175" s="1787"/>
      <c r="G175" s="1787"/>
      <c r="H175" s="1775"/>
    </row>
  </sheetData>
  <protectedRanges>
    <protectedRange sqref="E6:E12" name="All"/>
    <protectedRange sqref="E119:E120 E116:E117 E113:E114 E96:E98 G96:H98 G119:H120 G116:H117 G113:H114" name="All_2"/>
    <protectedRange sqref="E32:F45" name="All_1_1"/>
    <protectedRange sqref="E104:H106" name="All_2_1"/>
    <protectedRange sqref="K79:K90" name="All_1_2"/>
    <protectedRange sqref="K91:L92 L79:L90" name="All_1_1_1"/>
    <protectedRange sqref="E20:G26" name="All_6"/>
    <protectedRange sqref="F6:F12" name="All_7"/>
    <protectedRange sqref="F96:F98" name="All_2_3"/>
    <protectedRange sqref="F119:F120 F116:F117 F113:F114" name="All_2_5"/>
    <protectedRange sqref="M46:M51 L52:M71" name="All_1_1_5_1"/>
    <protectedRange sqref="E80:E91" name="All_1_2_3"/>
  </protectedRanges>
  <mergeCells count="12">
    <mergeCell ref="D2:H2"/>
    <mergeCell ref="D15:H16"/>
    <mergeCell ref="D17:D18"/>
    <mergeCell ref="E17:E18"/>
    <mergeCell ref="F17:H17"/>
    <mergeCell ref="G30:H30"/>
    <mergeCell ref="D77:G77"/>
    <mergeCell ref="D124:H124"/>
    <mergeCell ref="D94:H94"/>
    <mergeCell ref="D102:H102"/>
    <mergeCell ref="D110:H110"/>
    <mergeCell ref="E30:F30"/>
  </mergeCells>
  <pageMargins left="0.7" right="0.7" top="0.75" bottom="0.56999999999999995" header="0.3" footer="0.3"/>
  <pageSetup paperSize="9" scale="80" orientation="portrait" r:id="rId1"/>
  <headerFooter>
    <oddFooter>&amp;C&amp;P</oddFooter>
  </headerFooter>
  <rowBreaks count="4" manualBreakCount="4">
    <brk id="27" max="7" man="1"/>
    <brk id="75" max="7" man="1"/>
    <brk id="122" max="7" man="1"/>
    <brk id="175" max="7"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R113"/>
  <sheetViews>
    <sheetView view="pageBreakPreview" zoomScale="90" zoomScaleSheetLayoutView="90" workbookViewId="0">
      <selection activeCell="K11" sqref="K11"/>
    </sheetView>
  </sheetViews>
  <sheetFormatPr defaultRowHeight="14.25"/>
  <cols>
    <col min="1" max="1" width="2.85546875" style="1767" customWidth="1"/>
    <col min="2" max="2" width="36.28515625" style="1767" customWidth="1"/>
    <col min="3" max="6" width="15.7109375" style="1767" customWidth="1"/>
    <col min="7" max="7" width="10.28515625" style="1767" customWidth="1"/>
    <col min="8" max="8" width="10.85546875" style="1767" customWidth="1"/>
    <col min="9" max="9" width="53.140625" style="1767" bestFit="1" customWidth="1"/>
    <col min="10" max="16384" width="9.140625" style="1767"/>
  </cols>
  <sheetData>
    <row r="1" spans="2:10" ht="18">
      <c r="B1" s="2361" t="s">
        <v>2195</v>
      </c>
      <c r="C1" s="2361"/>
      <c r="D1" s="2361"/>
      <c r="E1" s="2361"/>
      <c r="F1" s="2361"/>
    </row>
    <row r="2" spans="2:10" ht="236.25" customHeight="1">
      <c r="B2" s="2495" t="s">
        <v>2194</v>
      </c>
      <c r="C2" s="2511"/>
      <c r="D2" s="2511"/>
      <c r="E2" s="2511"/>
      <c r="F2" s="2511"/>
    </row>
    <row r="3" spans="2:10" ht="15">
      <c r="B3" s="1858" t="s">
        <v>2193</v>
      </c>
    </row>
    <row r="4" spans="2:10" ht="15">
      <c r="B4" s="1794"/>
      <c r="C4" s="1784"/>
      <c r="D4" s="1784"/>
      <c r="E4" s="1784"/>
      <c r="F4" s="1784"/>
      <c r="G4" s="1784"/>
      <c r="H4" s="1784"/>
    </row>
    <row r="5" spans="2:10" ht="15">
      <c r="B5" s="1784"/>
      <c r="C5" s="1784"/>
      <c r="D5" s="1784"/>
      <c r="E5" s="1784"/>
      <c r="F5" s="1784"/>
      <c r="G5" s="1784"/>
      <c r="H5" s="1784"/>
      <c r="I5" s="1794" t="s">
        <v>2192</v>
      </c>
      <c r="J5" s="2185"/>
    </row>
    <row r="6" spans="2:10" ht="15">
      <c r="B6" s="1784"/>
      <c r="C6" s="1784"/>
      <c r="D6" s="1784"/>
      <c r="E6" s="1784"/>
      <c r="F6" s="1784"/>
      <c r="G6" s="1784"/>
      <c r="H6" s="1784"/>
      <c r="I6" s="2338" t="s">
        <v>2183</v>
      </c>
      <c r="J6" s="2337">
        <v>2011</v>
      </c>
    </row>
    <row r="7" spans="2:10" ht="15">
      <c r="B7" s="1784"/>
      <c r="C7" s="1784"/>
      <c r="D7" s="1784"/>
      <c r="E7" s="1784"/>
      <c r="F7" s="1784"/>
      <c r="G7" s="1784"/>
      <c r="H7" s="1784"/>
      <c r="I7" s="1794" t="s">
        <v>8</v>
      </c>
      <c r="J7" s="2360"/>
    </row>
    <row r="8" spans="2:10">
      <c r="B8" s="1784"/>
      <c r="C8" s="1784"/>
      <c r="D8" s="1784"/>
      <c r="E8" s="1784"/>
      <c r="F8" s="1784"/>
      <c r="G8" s="1784"/>
      <c r="H8" s="1784"/>
      <c r="I8" s="1860" t="s">
        <v>2139</v>
      </c>
      <c r="J8" s="2204">
        <v>60911</v>
      </c>
    </row>
    <row r="9" spans="2:10">
      <c r="B9" s="1784"/>
      <c r="C9" s="1784"/>
      <c r="D9" s="1784"/>
      <c r="E9" s="1784"/>
      <c r="F9" s="1784"/>
      <c r="G9" s="1784"/>
      <c r="H9" s="1784"/>
      <c r="I9" s="1860" t="s">
        <v>2182</v>
      </c>
      <c r="J9" s="2204">
        <v>51125</v>
      </c>
    </row>
    <row r="10" spans="2:10">
      <c r="B10" s="1784"/>
      <c r="C10" s="1784"/>
      <c r="D10" s="1784"/>
      <c r="E10" s="1784"/>
      <c r="F10" s="1784"/>
      <c r="G10" s="1784"/>
      <c r="H10" s="1860"/>
      <c r="I10" s="1860" t="s">
        <v>2181</v>
      </c>
      <c r="J10" s="2204">
        <v>56590</v>
      </c>
    </row>
    <row r="11" spans="2:10">
      <c r="B11" s="1784"/>
      <c r="C11" s="1784"/>
      <c r="D11" s="1784"/>
      <c r="E11" s="1784"/>
      <c r="F11" s="1784"/>
      <c r="G11" s="1784"/>
      <c r="H11" s="2204"/>
      <c r="I11" s="1860" t="s">
        <v>2180</v>
      </c>
      <c r="J11" s="2204">
        <v>53490</v>
      </c>
    </row>
    <row r="12" spans="2:10">
      <c r="B12" s="1784"/>
      <c r="C12" s="1784"/>
      <c r="D12" s="1784"/>
      <c r="E12" s="1784"/>
      <c r="F12" s="1784"/>
      <c r="G12" s="1784"/>
      <c r="H12" s="2204"/>
      <c r="I12" s="1860" t="s">
        <v>2179</v>
      </c>
      <c r="J12" s="2204">
        <v>21316</v>
      </c>
    </row>
    <row r="13" spans="2:10">
      <c r="B13" s="1784"/>
      <c r="C13" s="1784"/>
      <c r="D13" s="1784"/>
      <c r="E13" s="1784"/>
      <c r="F13" s="1784"/>
      <c r="G13" s="1784"/>
      <c r="H13" s="2204"/>
      <c r="I13" s="1860" t="s">
        <v>2178</v>
      </c>
      <c r="J13" s="2204">
        <v>14703</v>
      </c>
    </row>
    <row r="14" spans="2:10">
      <c r="B14" s="1784"/>
      <c r="C14" s="1784"/>
      <c r="D14" s="1784"/>
      <c r="E14" s="1784"/>
      <c r="F14" s="1784"/>
      <c r="G14" s="1784"/>
      <c r="H14" s="2204"/>
      <c r="I14" s="1860" t="s">
        <v>2177</v>
      </c>
      <c r="J14" s="2204">
        <v>12690</v>
      </c>
    </row>
    <row r="15" spans="2:10">
      <c r="B15" s="1784"/>
      <c r="C15" s="1784"/>
      <c r="D15" s="1784"/>
      <c r="E15" s="1784"/>
      <c r="F15" s="1784"/>
      <c r="G15" s="1784"/>
      <c r="H15" s="1784"/>
      <c r="I15" s="1860" t="s">
        <v>2176</v>
      </c>
      <c r="J15" s="2204">
        <v>29916</v>
      </c>
    </row>
    <row r="16" spans="2:10">
      <c r="B16" s="1784"/>
      <c r="C16" s="1784"/>
      <c r="D16" s="1784"/>
      <c r="E16" s="1784"/>
      <c r="F16" s="1784"/>
      <c r="G16" s="1784"/>
      <c r="H16" s="1784"/>
      <c r="I16" s="1860" t="s">
        <v>2175</v>
      </c>
      <c r="J16" s="2204">
        <v>35906</v>
      </c>
    </row>
    <row r="17" spans="1:18">
      <c r="B17" s="1784"/>
      <c r="C17" s="1784"/>
      <c r="D17" s="1784"/>
      <c r="E17" s="1784"/>
      <c r="F17" s="1784"/>
      <c r="G17" s="1784"/>
      <c r="H17" s="1784"/>
      <c r="I17" s="1860" t="s">
        <v>2174</v>
      </c>
      <c r="J17" s="2204">
        <v>25600</v>
      </c>
    </row>
    <row r="18" spans="1:18">
      <c r="B18" s="1784"/>
      <c r="C18" s="1784"/>
      <c r="D18" s="1784"/>
      <c r="E18" s="1784"/>
      <c r="F18" s="1784"/>
      <c r="G18" s="1784"/>
      <c r="H18" s="1784"/>
      <c r="I18" s="1860" t="s">
        <v>2173</v>
      </c>
      <c r="J18" s="2204">
        <v>31340</v>
      </c>
    </row>
    <row r="19" spans="1:18">
      <c r="B19" s="1784"/>
      <c r="C19" s="1784"/>
      <c r="D19" s="1784"/>
      <c r="E19" s="1784"/>
      <c r="F19" s="1784"/>
      <c r="G19" s="1784"/>
      <c r="H19" s="1784"/>
      <c r="I19" s="2340" t="s">
        <v>2191</v>
      </c>
      <c r="J19" s="2339"/>
    </row>
    <row r="20" spans="1:18">
      <c r="B20" s="1768"/>
      <c r="C20" s="1784"/>
      <c r="D20" s="1784"/>
      <c r="E20" s="1784"/>
      <c r="F20" s="1784"/>
      <c r="G20" s="1784"/>
      <c r="H20" s="1784"/>
    </row>
    <row r="21" spans="1:18">
      <c r="B21" s="1784"/>
      <c r="C21" s="1784"/>
      <c r="D21" s="1784"/>
      <c r="E21" s="1784"/>
      <c r="F21" s="1784"/>
      <c r="G21" s="1784"/>
      <c r="H21" s="1784"/>
    </row>
    <row r="22" spans="1:18" ht="15">
      <c r="B22" s="1794" t="s">
        <v>2190</v>
      </c>
      <c r="C22" s="1794"/>
      <c r="D22" s="1794"/>
      <c r="E22" s="1794"/>
      <c r="F22" s="1794"/>
    </row>
    <row r="23" spans="1:18" s="1881" customFormat="1" ht="12.75">
      <c r="B23" s="2046" t="s">
        <v>2189</v>
      </c>
      <c r="C23" s="2046">
        <v>2005</v>
      </c>
      <c r="D23" s="2046">
        <v>2009</v>
      </c>
      <c r="E23" s="2046">
        <v>2010</v>
      </c>
      <c r="F23" s="2046">
        <v>2011</v>
      </c>
      <c r="H23" s="1883"/>
      <c r="I23" s="1883"/>
      <c r="J23" s="1883"/>
      <c r="K23" s="1883"/>
      <c r="L23" s="1883"/>
      <c r="M23" s="1883"/>
      <c r="N23" s="1883"/>
      <c r="O23" s="1883"/>
      <c r="P23" s="1883"/>
      <c r="Q23" s="1883"/>
      <c r="R23" s="1883"/>
    </row>
    <row r="24" spans="1:18">
      <c r="B24" s="1854" t="s">
        <v>8</v>
      </c>
      <c r="C24" s="2310">
        <f>SUM(C25:C29)</f>
        <v>72</v>
      </c>
      <c r="D24" s="2310">
        <v>62</v>
      </c>
      <c r="E24" s="2359">
        <v>58</v>
      </c>
      <c r="F24" s="2359">
        <f>SUM(F25:F29)</f>
        <v>54</v>
      </c>
    </row>
    <row r="25" spans="1:18">
      <c r="A25" s="2188"/>
      <c r="B25" s="1860" t="s">
        <v>2188</v>
      </c>
      <c r="C25" s="2204">
        <v>26</v>
      </c>
      <c r="D25" s="2204">
        <v>9</v>
      </c>
      <c r="E25" s="2358">
        <v>9</v>
      </c>
      <c r="F25" s="2358">
        <v>8</v>
      </c>
    </row>
    <row r="26" spans="1:18">
      <c r="A26" s="2188"/>
      <c r="B26" s="1860" t="s">
        <v>2139</v>
      </c>
      <c r="C26" s="2204">
        <v>10</v>
      </c>
      <c r="D26" s="2204">
        <v>14</v>
      </c>
      <c r="E26" s="2358">
        <v>8</v>
      </c>
      <c r="F26" s="2358">
        <v>7</v>
      </c>
    </row>
    <row r="27" spans="1:18">
      <c r="A27" s="2188"/>
      <c r="B27" s="1860" t="s">
        <v>2177</v>
      </c>
      <c r="C27" s="2204">
        <v>6</v>
      </c>
      <c r="D27" s="2204">
        <v>18</v>
      </c>
      <c r="E27" s="2358">
        <v>20</v>
      </c>
      <c r="F27" s="2358">
        <v>15</v>
      </c>
    </row>
    <row r="28" spans="1:18">
      <c r="A28" s="2188"/>
      <c r="B28" s="1860" t="s">
        <v>2187</v>
      </c>
      <c r="C28" s="2204">
        <v>13</v>
      </c>
      <c r="D28" s="2204">
        <v>12</v>
      </c>
      <c r="E28" s="2358">
        <v>12</v>
      </c>
      <c r="F28" s="2358">
        <v>14</v>
      </c>
    </row>
    <row r="29" spans="1:18">
      <c r="A29" s="2188"/>
      <c r="B29" s="1860" t="s">
        <v>2186</v>
      </c>
      <c r="C29" s="2204">
        <v>17</v>
      </c>
      <c r="D29" s="2204">
        <v>9</v>
      </c>
      <c r="E29" s="2357">
        <v>9</v>
      </c>
      <c r="F29" s="2357">
        <v>10</v>
      </c>
    </row>
    <row r="30" spans="1:18">
      <c r="B30" s="1768" t="s">
        <v>2185</v>
      </c>
      <c r="C30" s="1787"/>
      <c r="D30" s="1787"/>
      <c r="E30" s="1787"/>
      <c r="F30" s="1787"/>
    </row>
    <row r="31" spans="1:18">
      <c r="B31" s="1784"/>
      <c r="C31" s="1784"/>
      <c r="D31" s="1784"/>
      <c r="E31" s="1784"/>
      <c r="F31" s="1784"/>
      <c r="H31" s="1775"/>
      <c r="I31" s="1775"/>
      <c r="J31" s="1775"/>
      <c r="K31" s="1775"/>
      <c r="L31" s="1775"/>
      <c r="M31" s="1775"/>
      <c r="N31" s="1775"/>
      <c r="O31" s="1775"/>
      <c r="P31" s="1775"/>
    </row>
    <row r="32" spans="1:18" ht="15">
      <c r="B32" s="1794" t="s">
        <v>2184</v>
      </c>
      <c r="C32" s="1794"/>
      <c r="D32" s="1794"/>
      <c r="E32" s="1794"/>
      <c r="F32" s="1794"/>
      <c r="H32" s="1775"/>
      <c r="I32" s="1775"/>
      <c r="J32" s="1775"/>
      <c r="K32" s="1775"/>
      <c r="L32" s="1775"/>
      <c r="M32" s="1775"/>
      <c r="N32" s="1775"/>
      <c r="O32" s="1775"/>
      <c r="P32" s="1775"/>
    </row>
    <row r="33" spans="1:16" s="1881" customFormat="1" ht="12.75">
      <c r="B33" s="2046" t="s">
        <v>2183</v>
      </c>
      <c r="C33" s="2018">
        <v>2005</v>
      </c>
      <c r="D33" s="2018">
        <v>2009</v>
      </c>
      <c r="E33" s="2018">
        <v>2010</v>
      </c>
      <c r="F33" s="2018">
        <v>2011</v>
      </c>
      <c r="H33" s="1886"/>
      <c r="I33" s="2279"/>
      <c r="J33" s="2279"/>
      <c r="K33" s="2279"/>
      <c r="L33" s="2279"/>
      <c r="M33" s="2279"/>
      <c r="N33" s="2279"/>
      <c r="O33" s="2279"/>
      <c r="P33" s="1883"/>
    </row>
    <row r="34" spans="1:16">
      <c r="B34" s="1907" t="s">
        <v>8</v>
      </c>
      <c r="C34" s="2356">
        <f>SUM(C35:C45)</f>
        <v>240220</v>
      </c>
      <c r="D34" s="2356">
        <f>SUM(D35:D45)</f>
        <v>366758</v>
      </c>
      <c r="E34" s="2356">
        <f>SUM(E35:E45)</f>
        <v>375923</v>
      </c>
      <c r="F34" s="2356">
        <f>SUM(F35:F45)</f>
        <v>393587</v>
      </c>
      <c r="H34" s="1886"/>
      <c r="I34" s="2317"/>
      <c r="J34" s="2317"/>
      <c r="K34" s="2317"/>
      <c r="L34" s="2317"/>
      <c r="M34" s="2317"/>
      <c r="N34" s="2317"/>
      <c r="O34" s="2317"/>
      <c r="P34" s="1775"/>
    </row>
    <row r="35" spans="1:16">
      <c r="A35" s="2188"/>
      <c r="B35" s="1860" t="s">
        <v>2139</v>
      </c>
      <c r="C35" s="2204">
        <v>35500</v>
      </c>
      <c r="D35" s="2204">
        <v>57116</v>
      </c>
      <c r="E35" s="2204">
        <v>58112</v>
      </c>
      <c r="F35" s="2204">
        <v>60911</v>
      </c>
      <c r="H35" s="1860"/>
      <c r="I35" s="2204"/>
      <c r="J35" s="2204"/>
      <c r="K35" s="2204"/>
      <c r="L35" s="2204"/>
      <c r="M35" s="2204"/>
      <c r="N35" s="2204"/>
      <c r="O35" s="2204"/>
      <c r="P35" s="1775"/>
    </row>
    <row r="36" spans="1:16">
      <c r="A36" s="2188"/>
      <c r="B36" s="1860" t="s">
        <v>2182</v>
      </c>
      <c r="C36" s="2204">
        <v>34200</v>
      </c>
      <c r="D36" s="2204">
        <v>48350</v>
      </c>
      <c r="E36" s="2204">
        <v>49830</v>
      </c>
      <c r="F36" s="2204">
        <v>51125</v>
      </c>
      <c r="H36" s="1860"/>
      <c r="I36" s="2204"/>
      <c r="J36" s="2204"/>
      <c r="K36" s="2204"/>
      <c r="L36" s="2204"/>
      <c r="M36" s="2204"/>
      <c r="N36" s="2204"/>
      <c r="O36" s="2204"/>
    </row>
    <row r="37" spans="1:16">
      <c r="A37" s="2188"/>
      <c r="B37" s="1860" t="s">
        <v>2181</v>
      </c>
      <c r="C37" s="2204">
        <v>41800</v>
      </c>
      <c r="D37" s="2204">
        <v>52012</v>
      </c>
      <c r="E37" s="2204">
        <v>53814</v>
      </c>
      <c r="F37" s="2204">
        <v>56590</v>
      </c>
      <c r="H37" s="1860"/>
      <c r="I37" s="2204"/>
      <c r="J37" s="2204"/>
      <c r="K37" s="2204"/>
      <c r="L37" s="2204"/>
      <c r="M37" s="2204"/>
      <c r="N37" s="2204"/>
      <c r="O37" s="2204"/>
    </row>
    <row r="38" spans="1:16">
      <c r="A38" s="2188"/>
      <c r="B38" s="1860" t="s">
        <v>2180</v>
      </c>
      <c r="C38" s="2204">
        <v>38000</v>
      </c>
      <c r="D38" s="2204">
        <v>52623</v>
      </c>
      <c r="E38" s="2204">
        <v>52840</v>
      </c>
      <c r="F38" s="2204">
        <v>53490</v>
      </c>
      <c r="H38" s="1860"/>
      <c r="I38" s="2204"/>
      <c r="J38" s="2204"/>
      <c r="K38" s="2204"/>
      <c r="L38" s="2204"/>
      <c r="M38" s="2204"/>
      <c r="N38" s="2204"/>
      <c r="O38" s="2204"/>
    </row>
    <row r="39" spans="1:16">
      <c r="A39" s="2188"/>
      <c r="B39" s="1860" t="s">
        <v>2179</v>
      </c>
      <c r="C39" s="2204">
        <v>9700</v>
      </c>
      <c r="D39" s="2204">
        <v>19600</v>
      </c>
      <c r="E39" s="2204">
        <v>19960</v>
      </c>
      <c r="F39" s="2204">
        <v>21316</v>
      </c>
      <c r="H39" s="1860"/>
      <c r="I39" s="2204"/>
      <c r="J39" s="2204"/>
      <c r="K39" s="2204"/>
      <c r="L39" s="2204"/>
      <c r="M39" s="2204"/>
      <c r="N39" s="2204"/>
      <c r="O39" s="2204"/>
    </row>
    <row r="40" spans="1:16">
      <c r="A40" s="2188"/>
      <c r="B40" s="1860" t="s">
        <v>2178</v>
      </c>
      <c r="C40" s="2204">
        <v>7800</v>
      </c>
      <c r="D40" s="2204">
        <v>13230</v>
      </c>
      <c r="E40" s="2204">
        <v>13818</v>
      </c>
      <c r="F40" s="2204">
        <v>14703</v>
      </c>
      <c r="H40" s="1860"/>
      <c r="I40" s="2204"/>
      <c r="J40" s="2204"/>
      <c r="K40" s="2204"/>
      <c r="L40" s="2204"/>
      <c r="M40" s="2204"/>
      <c r="N40" s="2204"/>
      <c r="O40" s="2204"/>
    </row>
    <row r="41" spans="1:16">
      <c r="A41" s="2188"/>
      <c r="B41" s="1860" t="s">
        <v>2177</v>
      </c>
      <c r="C41" s="2204">
        <v>7000</v>
      </c>
      <c r="D41" s="2204">
        <v>11712</v>
      </c>
      <c r="E41" s="2204">
        <v>12314</v>
      </c>
      <c r="F41" s="2204">
        <v>12690</v>
      </c>
      <c r="H41" s="1860"/>
      <c r="I41" s="2204"/>
      <c r="J41" s="2204"/>
      <c r="K41" s="2204"/>
      <c r="L41" s="2204"/>
      <c r="M41" s="2204"/>
      <c r="N41" s="2204"/>
      <c r="O41" s="2204"/>
    </row>
    <row r="42" spans="1:16">
      <c r="A42" s="2188"/>
      <c r="B42" s="1860" t="s">
        <v>2176</v>
      </c>
      <c r="C42" s="2204">
        <v>17300</v>
      </c>
      <c r="D42" s="2204">
        <v>26400</v>
      </c>
      <c r="E42" s="2204">
        <v>28265</v>
      </c>
      <c r="F42" s="2204">
        <v>29916</v>
      </c>
      <c r="H42" s="1860"/>
      <c r="I42" s="2204"/>
      <c r="J42" s="2204"/>
      <c r="K42" s="2204"/>
      <c r="L42" s="2204"/>
      <c r="M42" s="2204"/>
      <c r="N42" s="2204"/>
      <c r="O42" s="2204"/>
    </row>
    <row r="43" spans="1:16">
      <c r="A43" s="2188"/>
      <c r="B43" s="1860" t="s">
        <v>2175</v>
      </c>
      <c r="C43" s="2204">
        <v>18000</v>
      </c>
      <c r="D43" s="2204">
        <v>32432</v>
      </c>
      <c r="E43" s="2204">
        <v>33162</v>
      </c>
      <c r="F43" s="2204">
        <v>35906</v>
      </c>
      <c r="H43" s="1860"/>
      <c r="I43" s="2204"/>
      <c r="J43" s="2204"/>
      <c r="K43" s="2204"/>
      <c r="L43" s="2204"/>
      <c r="M43" s="2204"/>
      <c r="N43" s="2204"/>
      <c r="O43" s="2204"/>
    </row>
    <row r="44" spans="1:16">
      <c r="A44" s="2188"/>
      <c r="B44" s="1860" t="s">
        <v>2174</v>
      </c>
      <c r="C44" s="2204">
        <v>15200</v>
      </c>
      <c r="D44" s="2204">
        <v>23661</v>
      </c>
      <c r="E44" s="2204">
        <v>23890</v>
      </c>
      <c r="F44" s="2204">
        <v>25600</v>
      </c>
      <c r="H44" s="1860"/>
      <c r="I44" s="2204"/>
      <c r="J44" s="2204"/>
      <c r="K44" s="2204"/>
      <c r="L44" s="2204"/>
      <c r="M44" s="2204"/>
      <c r="N44" s="2204"/>
      <c r="O44" s="2204"/>
    </row>
    <row r="45" spans="1:16">
      <c r="A45" s="2188"/>
      <c r="B45" s="1860" t="s">
        <v>2173</v>
      </c>
      <c r="C45" s="2204">
        <v>15720</v>
      </c>
      <c r="D45" s="2204">
        <v>29622</v>
      </c>
      <c r="E45" s="2204">
        <v>29918</v>
      </c>
      <c r="F45" s="2204">
        <v>31340</v>
      </c>
      <c r="H45" s="1860"/>
      <c r="I45" s="2204"/>
      <c r="J45" s="2204"/>
      <c r="K45" s="2204"/>
      <c r="L45" s="2204"/>
      <c r="M45" s="2204"/>
      <c r="N45" s="2204"/>
      <c r="O45" s="2204"/>
    </row>
    <row r="46" spans="1:16">
      <c r="B46" s="1768" t="s">
        <v>2169</v>
      </c>
      <c r="C46" s="1787"/>
      <c r="D46" s="1787"/>
      <c r="E46" s="1787"/>
      <c r="F46" s="1787"/>
    </row>
    <row r="47" spans="1:16">
      <c r="B47" s="1784"/>
      <c r="C47" s="1784"/>
      <c r="D47" s="1784"/>
      <c r="E47" s="1784"/>
      <c r="F47" s="1784"/>
      <c r="G47" s="1784"/>
      <c r="H47" s="1784"/>
    </row>
    <row r="48" spans="1:16" ht="15">
      <c r="B48" s="1830" t="s">
        <v>2172</v>
      </c>
      <c r="C48" s="1830"/>
      <c r="D48" s="1830"/>
      <c r="E48" s="1830"/>
      <c r="F48" s="1830"/>
      <c r="G48" s="1830"/>
      <c r="H48" s="1830"/>
    </row>
    <row r="49" spans="1:11" s="1881" customFormat="1" ht="12.75">
      <c r="B49" s="2046" t="s">
        <v>14</v>
      </c>
      <c r="C49" s="2018">
        <v>2005</v>
      </c>
      <c r="D49" s="2018">
        <v>2008</v>
      </c>
      <c r="E49" s="2018">
        <v>2009</v>
      </c>
      <c r="F49" s="2018">
        <v>2011</v>
      </c>
    </row>
    <row r="50" spans="1:11">
      <c r="A50" s="2188"/>
      <c r="B50" s="2355" t="s">
        <v>2171</v>
      </c>
      <c r="C50" s="2313">
        <f>SUM(C51:C52)</f>
        <v>170339</v>
      </c>
      <c r="D50" s="2313">
        <v>123772</v>
      </c>
      <c r="E50" s="2313">
        <v>132859</v>
      </c>
      <c r="F50" s="2313">
        <v>9741</v>
      </c>
    </row>
    <row r="51" spans="1:11">
      <c r="A51" s="2188"/>
      <c r="B51" s="1771" t="s">
        <v>1499</v>
      </c>
      <c r="C51" s="2204">
        <v>91541</v>
      </c>
      <c r="D51" s="2204">
        <v>70960</v>
      </c>
      <c r="E51" s="2204">
        <v>77216</v>
      </c>
      <c r="F51" s="1815" t="s">
        <v>1827</v>
      </c>
    </row>
    <row r="52" spans="1:11">
      <c r="A52" s="2188"/>
      <c r="B52" s="1771" t="s">
        <v>1498</v>
      </c>
      <c r="C52" s="2204">
        <v>78798</v>
      </c>
      <c r="D52" s="2204">
        <v>52812</v>
      </c>
      <c r="E52" s="2204">
        <v>55643</v>
      </c>
      <c r="F52" s="1815" t="s">
        <v>1827</v>
      </c>
    </row>
    <row r="53" spans="1:11">
      <c r="A53" s="2188"/>
      <c r="B53" s="2355" t="s">
        <v>2170</v>
      </c>
      <c r="C53" s="2313">
        <f>SUM(C54:C55)</f>
        <v>10524</v>
      </c>
      <c r="D53" s="2313">
        <v>19600</v>
      </c>
      <c r="E53" s="2313">
        <v>22332</v>
      </c>
      <c r="F53" s="1855">
        <v>357</v>
      </c>
    </row>
    <row r="54" spans="1:11">
      <c r="A54" s="2188"/>
      <c r="B54" s="1771" t="s">
        <v>1499</v>
      </c>
      <c r="C54" s="2204">
        <v>5682</v>
      </c>
      <c r="D54" s="2204">
        <v>12168</v>
      </c>
      <c r="E54" s="2204">
        <v>14520</v>
      </c>
      <c r="F54" s="1815" t="s">
        <v>1827</v>
      </c>
    </row>
    <row r="55" spans="1:11">
      <c r="A55" s="2188"/>
      <c r="B55" s="1771" t="s">
        <v>1498</v>
      </c>
      <c r="C55" s="2204">
        <v>4842</v>
      </c>
      <c r="D55" s="2204">
        <v>7432</v>
      </c>
      <c r="E55" s="2204">
        <v>7812</v>
      </c>
      <c r="F55" s="1815" t="s">
        <v>1827</v>
      </c>
    </row>
    <row r="56" spans="1:11">
      <c r="B56" s="1768" t="s">
        <v>2169</v>
      </c>
      <c r="C56" s="1768"/>
      <c r="D56" s="1768"/>
      <c r="E56" s="1768"/>
      <c r="F56" s="1768"/>
      <c r="H56" s="2204"/>
    </row>
    <row r="57" spans="1:11">
      <c r="B57" s="2354" t="s">
        <v>2168</v>
      </c>
      <c r="C57" s="1768"/>
      <c r="D57" s="1768"/>
      <c r="E57" s="1768"/>
      <c r="F57" s="1768"/>
      <c r="H57" s="2204"/>
    </row>
    <row r="58" spans="1:11">
      <c r="H58" s="2204"/>
    </row>
    <row r="59" spans="1:11" ht="15">
      <c r="B59" s="1829" t="s">
        <v>2167</v>
      </c>
      <c r="C59" s="1829"/>
      <c r="D59" s="1829"/>
      <c r="E59" s="1829"/>
      <c r="F59" s="1829"/>
      <c r="G59" s="1829"/>
      <c r="H59" s="2204"/>
    </row>
    <row r="60" spans="1:11" s="1881" customFormat="1" ht="12.75">
      <c r="B60" s="2046" t="s">
        <v>1603</v>
      </c>
      <c r="C60" s="2018">
        <v>2006</v>
      </c>
      <c r="D60" s="2018">
        <v>2009</v>
      </c>
      <c r="E60" s="2018">
        <v>2010</v>
      </c>
      <c r="F60" s="2018">
        <v>2011</v>
      </c>
      <c r="H60" s="2158"/>
    </row>
    <row r="61" spans="1:11">
      <c r="B61" s="1854" t="s">
        <v>8</v>
      </c>
      <c r="C61" s="2310">
        <f>SUM(C62:C68)</f>
        <v>2628486</v>
      </c>
      <c r="D61" s="2310">
        <f>SUM(D62:D68)</f>
        <v>3178865</v>
      </c>
      <c r="E61" s="2310">
        <f>SUM(E62:E68)</f>
        <v>2716251</v>
      </c>
      <c r="F61" s="2353">
        <f>SUM(F62:F68)</f>
        <v>2682801</v>
      </c>
      <c r="H61" s="2352"/>
    </row>
    <row r="62" spans="1:11">
      <c r="A62" s="2188"/>
      <c r="B62" s="1860" t="s">
        <v>2166</v>
      </c>
      <c r="C62" s="2204">
        <v>619042</v>
      </c>
      <c r="D62" s="2204">
        <v>761715</v>
      </c>
      <c r="E62" s="2204">
        <v>954006</v>
      </c>
      <c r="F62" s="2350">
        <v>917748</v>
      </c>
      <c r="H62" s="2351"/>
      <c r="I62" s="2351"/>
      <c r="J62" s="2351"/>
      <c r="K62" s="2351"/>
    </row>
    <row r="63" spans="1:11">
      <c r="A63" s="2188"/>
      <c r="B63" s="1860" t="s">
        <v>2165</v>
      </c>
      <c r="C63" s="2204">
        <v>235132</v>
      </c>
      <c r="D63" s="2204">
        <v>205942</v>
      </c>
      <c r="E63" s="2204">
        <v>338073</v>
      </c>
      <c r="F63" s="2350">
        <v>318995</v>
      </c>
      <c r="H63" s="1983"/>
      <c r="I63" s="1983"/>
      <c r="J63" s="1983"/>
      <c r="K63" s="1983"/>
    </row>
    <row r="64" spans="1:11">
      <c r="A64" s="2188"/>
      <c r="B64" s="1860" t="s">
        <v>2164</v>
      </c>
      <c r="C64" s="2204">
        <v>1664640</v>
      </c>
      <c r="D64" s="2204">
        <v>2075024</v>
      </c>
      <c r="E64" s="2204">
        <v>1295057</v>
      </c>
      <c r="F64" s="2348">
        <v>1318791</v>
      </c>
    </row>
    <row r="65" spans="1:8">
      <c r="A65" s="2188"/>
      <c r="B65" s="1860" t="s">
        <v>2163</v>
      </c>
      <c r="C65" s="2204">
        <v>53110</v>
      </c>
      <c r="D65" s="2204">
        <v>38195</v>
      </c>
      <c r="E65" s="2204">
        <v>38634</v>
      </c>
      <c r="F65" s="2348">
        <v>32987</v>
      </c>
    </row>
    <row r="66" spans="1:8">
      <c r="A66" s="2188"/>
      <c r="B66" s="1860" t="s">
        <v>2162</v>
      </c>
      <c r="C66" s="2204">
        <v>56562</v>
      </c>
      <c r="D66" s="2204">
        <v>82776</v>
      </c>
      <c r="E66" s="2204">
        <v>77119</v>
      </c>
      <c r="F66" s="2348">
        <v>74825</v>
      </c>
    </row>
    <row r="67" spans="1:8">
      <c r="A67" s="2188"/>
      <c r="B67" s="1860" t="s">
        <v>2161</v>
      </c>
      <c r="C67" s="2349" t="s">
        <v>168</v>
      </c>
      <c r="D67" s="2204">
        <v>1804</v>
      </c>
      <c r="E67" s="2204">
        <v>1918</v>
      </c>
      <c r="F67" s="2348">
        <v>873</v>
      </c>
    </row>
    <row r="68" spans="1:8">
      <c r="A68" s="2188"/>
      <c r="B68" s="1860" t="s">
        <v>2160</v>
      </c>
      <c r="C68" s="2349" t="s">
        <v>169</v>
      </c>
      <c r="D68" s="2204">
        <v>13409</v>
      </c>
      <c r="E68" s="2204">
        <v>11444</v>
      </c>
      <c r="F68" s="2348">
        <v>18582</v>
      </c>
    </row>
    <row r="69" spans="1:8">
      <c r="B69" s="2490" t="s">
        <v>2159</v>
      </c>
      <c r="C69" s="2490"/>
      <c r="D69" s="2490"/>
      <c r="E69" s="2490"/>
      <c r="F69" s="2490"/>
    </row>
    <row r="70" spans="1:8">
      <c r="B70" s="2490"/>
      <c r="C70" s="2490"/>
      <c r="D70" s="2490"/>
      <c r="E70" s="2490"/>
      <c r="F70" s="2490"/>
      <c r="G70" s="2121"/>
      <c r="H70" s="2121"/>
    </row>
    <row r="71" spans="1:8">
      <c r="B71" s="2120" t="s">
        <v>2158</v>
      </c>
      <c r="C71" s="2121"/>
      <c r="D71" s="2121"/>
      <c r="E71" s="2121"/>
      <c r="F71" s="2121"/>
      <c r="G71" s="2121"/>
      <c r="H71" s="2121"/>
    </row>
    <row r="72" spans="1:8">
      <c r="B72" s="2347" t="s">
        <v>2157</v>
      </c>
      <c r="C72" s="2312"/>
      <c r="D72" s="2312"/>
      <c r="E72" s="2312"/>
      <c r="F72" s="2312"/>
      <c r="G72" s="2312"/>
      <c r="H72" s="2312"/>
    </row>
    <row r="73" spans="1:8" ht="32.25" customHeight="1">
      <c r="B73" s="2512" t="s">
        <v>2156</v>
      </c>
      <c r="C73" s="2512"/>
      <c r="D73" s="2512"/>
      <c r="E73" s="2512"/>
      <c r="F73" s="2512"/>
    </row>
    <row r="74" spans="1:8" s="1881" customFormat="1" ht="15" customHeight="1">
      <c r="B74" s="2046" t="s">
        <v>14</v>
      </c>
      <c r="C74" s="2045" t="s">
        <v>8</v>
      </c>
      <c r="D74" s="2346" t="s">
        <v>11</v>
      </c>
      <c r="E74" s="2346" t="s">
        <v>12</v>
      </c>
      <c r="F74" s="2346" t="s">
        <v>207</v>
      </c>
    </row>
    <row r="75" spans="1:8">
      <c r="A75" s="2188"/>
      <c r="B75" s="2345" t="s">
        <v>2155</v>
      </c>
      <c r="C75" s="2064">
        <f t="shared" ref="C75:C80" si="0">SUM(D75:F75)</f>
        <v>110</v>
      </c>
      <c r="D75" s="2064">
        <v>89</v>
      </c>
      <c r="E75" s="2064">
        <v>21</v>
      </c>
      <c r="F75" s="2064">
        <v>0</v>
      </c>
    </row>
    <row r="76" spans="1:8">
      <c r="A76" s="2188"/>
      <c r="B76" s="2345" t="s">
        <v>2154</v>
      </c>
      <c r="C76" s="2064">
        <f t="shared" si="0"/>
        <v>206</v>
      </c>
      <c r="D76" s="2064">
        <v>128</v>
      </c>
      <c r="E76" s="2064">
        <v>70</v>
      </c>
      <c r="F76" s="2064">
        <v>8</v>
      </c>
    </row>
    <row r="77" spans="1:8">
      <c r="A77" s="2188"/>
      <c r="B77" s="2345" t="s">
        <v>2153</v>
      </c>
      <c r="C77" s="2064">
        <f t="shared" si="0"/>
        <v>180</v>
      </c>
      <c r="D77" s="2064">
        <v>158</v>
      </c>
      <c r="E77" s="2064">
        <v>21</v>
      </c>
      <c r="F77" s="2064">
        <v>1</v>
      </c>
    </row>
    <row r="78" spans="1:8" ht="18.75" customHeight="1">
      <c r="A78" s="2188"/>
      <c r="B78" s="2140" t="s">
        <v>2152</v>
      </c>
      <c r="C78" s="2064">
        <f t="shared" si="0"/>
        <v>83</v>
      </c>
      <c r="D78" s="2064">
        <v>70</v>
      </c>
      <c r="E78" s="2064">
        <v>12</v>
      </c>
      <c r="F78" s="2064">
        <v>1</v>
      </c>
    </row>
    <row r="79" spans="1:8">
      <c r="A79" s="2188"/>
      <c r="B79" s="2345" t="s">
        <v>2151</v>
      </c>
      <c r="C79" s="2064">
        <f t="shared" si="0"/>
        <v>328</v>
      </c>
      <c r="D79" s="2064">
        <v>309</v>
      </c>
      <c r="E79" s="2064">
        <v>17</v>
      </c>
      <c r="F79" s="2064">
        <v>2</v>
      </c>
    </row>
    <row r="80" spans="1:8">
      <c r="A80" s="2188"/>
      <c r="B80" s="2345" t="s">
        <v>2150</v>
      </c>
      <c r="C80" s="2064">
        <f t="shared" si="0"/>
        <v>17</v>
      </c>
      <c r="D80" s="2064">
        <v>10</v>
      </c>
      <c r="E80" s="2064">
        <v>7</v>
      </c>
      <c r="F80" s="2064">
        <v>0</v>
      </c>
    </row>
    <row r="81" spans="1:6">
      <c r="A81" s="1775"/>
      <c r="B81" s="1768" t="s">
        <v>2149</v>
      </c>
      <c r="C81" s="1787"/>
      <c r="D81" s="1787"/>
      <c r="E81" s="1787"/>
      <c r="F81" s="1787"/>
    </row>
    <row r="82" spans="1:6">
      <c r="B82" s="1875" t="s">
        <v>2148</v>
      </c>
      <c r="C82" s="1787"/>
      <c r="D82" s="1787"/>
      <c r="E82" s="1787"/>
      <c r="F82" s="1787"/>
    </row>
    <row r="83" spans="1:6">
      <c r="B83" s="1784"/>
      <c r="C83" s="1784"/>
      <c r="D83" s="1784"/>
      <c r="E83" s="1784"/>
      <c r="F83" s="1784"/>
    </row>
    <row r="84" spans="1:6">
      <c r="B84" s="2502" t="s">
        <v>2147</v>
      </c>
      <c r="C84" s="2502"/>
      <c r="D84" s="2502"/>
      <c r="E84" s="2502"/>
      <c r="F84" s="2502"/>
    </row>
    <row r="85" spans="1:6" ht="15" customHeight="1">
      <c r="B85" s="2502"/>
      <c r="C85" s="2502"/>
      <c r="D85" s="2502"/>
      <c r="E85" s="2502"/>
      <c r="F85" s="2502"/>
    </row>
    <row r="86" spans="1:6" s="1881" customFormat="1" ht="12.75">
      <c r="B86" s="2046" t="s">
        <v>2143</v>
      </c>
      <c r="C86" s="2046"/>
      <c r="D86" s="2046">
        <v>2009</v>
      </c>
      <c r="E86" s="2046">
        <v>2010</v>
      </c>
      <c r="F86" s="2046">
        <v>2011</v>
      </c>
    </row>
    <row r="87" spans="1:6">
      <c r="B87" s="1854" t="s">
        <v>8</v>
      </c>
      <c r="C87" s="2232"/>
      <c r="D87" s="2232">
        <v>44</v>
      </c>
      <c r="E87" s="2232">
        <v>43</v>
      </c>
      <c r="F87" s="2232">
        <f>SUM(F88:F93)</f>
        <v>41</v>
      </c>
    </row>
    <row r="88" spans="1:6">
      <c r="A88" s="2188"/>
      <c r="B88" s="1860" t="s">
        <v>2139</v>
      </c>
      <c r="C88" s="2064"/>
      <c r="D88" s="2064">
        <v>7</v>
      </c>
      <c r="E88" s="2064">
        <v>5</v>
      </c>
      <c r="F88" s="2341">
        <v>10</v>
      </c>
    </row>
    <row r="89" spans="1:6">
      <c r="A89" s="2188"/>
      <c r="B89" s="1860" t="s">
        <v>2138</v>
      </c>
      <c r="C89" s="2064"/>
      <c r="D89" s="2064">
        <v>2</v>
      </c>
      <c r="E89" s="2064">
        <v>8</v>
      </c>
      <c r="F89" s="2341">
        <v>1</v>
      </c>
    </row>
    <row r="90" spans="1:6">
      <c r="A90" s="2188"/>
      <c r="B90" s="1860" t="s">
        <v>2137</v>
      </c>
      <c r="C90" s="2064"/>
      <c r="D90" s="2064">
        <v>21</v>
      </c>
      <c r="E90" s="2064">
        <v>17</v>
      </c>
      <c r="F90" s="2341">
        <v>12</v>
      </c>
    </row>
    <row r="91" spans="1:6">
      <c r="A91" s="2188"/>
      <c r="B91" s="1860" t="s">
        <v>2136</v>
      </c>
      <c r="C91" s="2064"/>
      <c r="D91" s="2064">
        <v>10</v>
      </c>
      <c r="E91" s="2064">
        <v>7</v>
      </c>
      <c r="F91" s="2341">
        <v>3</v>
      </c>
    </row>
    <row r="92" spans="1:6">
      <c r="A92" s="2188"/>
      <c r="B92" s="1860" t="s">
        <v>2135</v>
      </c>
      <c r="C92" s="2064"/>
      <c r="D92" s="2064">
        <v>1</v>
      </c>
      <c r="E92" s="2064">
        <v>3</v>
      </c>
      <c r="F92" s="2341">
        <v>1</v>
      </c>
    </row>
    <row r="93" spans="1:6">
      <c r="A93" s="2188"/>
      <c r="B93" s="1860" t="s">
        <v>2134</v>
      </c>
      <c r="C93" s="2064"/>
      <c r="D93" s="2064">
        <v>3</v>
      </c>
      <c r="E93" s="2064">
        <v>3</v>
      </c>
      <c r="F93" s="2064">
        <v>14</v>
      </c>
    </row>
    <row r="94" spans="1:6">
      <c r="B94" s="1768" t="s">
        <v>2146</v>
      </c>
      <c r="C94" s="1787"/>
      <c r="D94" s="1787"/>
      <c r="E94" s="1787"/>
      <c r="F94" s="1775"/>
    </row>
    <row r="95" spans="1:6">
      <c r="B95" s="1768"/>
      <c r="C95" s="1787"/>
      <c r="D95" s="1787"/>
      <c r="E95" s="1787"/>
    </row>
    <row r="96" spans="1:6" ht="32.25" customHeight="1">
      <c r="B96" s="2512" t="s">
        <v>2145</v>
      </c>
      <c r="C96" s="2512"/>
      <c r="D96" s="2512"/>
      <c r="E96" s="2512"/>
      <c r="F96" s="2512"/>
    </row>
    <row r="97" spans="2:12" ht="15" customHeight="1">
      <c r="B97" s="2512"/>
      <c r="C97" s="2512"/>
      <c r="D97" s="2512"/>
      <c r="E97" s="2512"/>
      <c r="F97" s="2512"/>
      <c r="G97" s="1826"/>
      <c r="H97" s="1826"/>
    </row>
    <row r="98" spans="2:12" ht="15">
      <c r="B98" s="2512"/>
      <c r="C98" s="2512"/>
      <c r="D98" s="2512"/>
      <c r="E98" s="2512"/>
      <c r="F98" s="2512"/>
      <c r="G98" s="1826"/>
      <c r="H98" s="1826"/>
    </row>
    <row r="99" spans="2:12" ht="15">
      <c r="H99" s="2512" t="s">
        <v>2144</v>
      </c>
      <c r="I99" s="2512"/>
      <c r="J99" s="2512"/>
      <c r="K99" s="2512"/>
      <c r="L99" s="2512"/>
    </row>
    <row r="100" spans="2:12" ht="15">
      <c r="H100" s="2344" t="s">
        <v>2143</v>
      </c>
      <c r="I100" s="2508" t="s">
        <v>2142</v>
      </c>
      <c r="J100" s="2508"/>
      <c r="K100" s="2509" t="s">
        <v>8</v>
      </c>
    </row>
    <row r="101" spans="2:12" ht="15">
      <c r="H101" s="2185"/>
      <c r="I101" s="2343" t="s">
        <v>2141</v>
      </c>
      <c r="J101" s="2343" t="s">
        <v>2140</v>
      </c>
      <c r="K101" s="2510"/>
    </row>
    <row r="102" spans="2:12" ht="15">
      <c r="H102" s="1856" t="s">
        <v>8</v>
      </c>
      <c r="I102" s="2342"/>
      <c r="J102" s="2342"/>
      <c r="K102" s="1983">
        <f>SUM(K103:K108)</f>
        <v>41</v>
      </c>
    </row>
    <row r="103" spans="2:12">
      <c r="H103" s="1860" t="s">
        <v>2139</v>
      </c>
      <c r="I103" s="2204"/>
      <c r="J103" s="2204"/>
      <c r="K103" s="2341">
        <v>10</v>
      </c>
    </row>
    <row r="104" spans="2:12">
      <c r="H104" s="1860" t="s">
        <v>2138</v>
      </c>
      <c r="I104" s="2204"/>
      <c r="J104" s="2204"/>
      <c r="K104" s="2341">
        <v>1</v>
      </c>
    </row>
    <row r="105" spans="2:12">
      <c r="H105" s="1860" t="s">
        <v>2137</v>
      </c>
      <c r="I105" s="2311"/>
      <c r="J105" s="2204"/>
      <c r="K105" s="2341">
        <v>12</v>
      </c>
    </row>
    <row r="106" spans="2:12">
      <c r="H106" s="1860" t="s">
        <v>2136</v>
      </c>
      <c r="I106" s="2204"/>
      <c r="J106" s="2204"/>
      <c r="K106" s="2341">
        <v>3</v>
      </c>
    </row>
    <row r="107" spans="2:12">
      <c r="H107" s="1860" t="s">
        <v>2135</v>
      </c>
      <c r="I107" s="2204"/>
      <c r="J107" s="2204"/>
      <c r="K107" s="2341">
        <v>1</v>
      </c>
    </row>
    <row r="108" spans="2:12">
      <c r="H108" s="1860" t="s">
        <v>2134</v>
      </c>
      <c r="I108" s="2204"/>
      <c r="J108" s="2204"/>
      <c r="K108" s="2064">
        <v>14</v>
      </c>
    </row>
    <row r="109" spans="2:12">
      <c r="H109" s="2340" t="s">
        <v>2133</v>
      </c>
      <c r="I109" s="2339"/>
      <c r="J109" s="2339"/>
      <c r="K109" s="2339"/>
    </row>
    <row r="113" spans="2:2">
      <c r="B113" s="1768"/>
    </row>
  </sheetData>
  <protectedRanges>
    <protectedRange sqref="C35:C45 I35:I45 L35:L45" name="All"/>
    <protectedRange sqref="D75:F76 D78:F80 F77" name="All_1_3"/>
    <protectedRange sqref="C25:D29 L23:M27 J23:J27" name="All_1"/>
    <protectedRange sqref="C51:E52 C54:E55" name="All_4"/>
  </protectedRanges>
  <mergeCells count="9">
    <mergeCell ref="I100:J100"/>
    <mergeCell ref="K100:K101"/>
    <mergeCell ref="B2:F2"/>
    <mergeCell ref="B69:F70"/>
    <mergeCell ref="B73:F73"/>
    <mergeCell ref="B84:F85"/>
    <mergeCell ref="B97:F98"/>
    <mergeCell ref="H99:L99"/>
    <mergeCell ref="B96:F96"/>
  </mergeCells>
  <pageMargins left="0.70866141732283505" right="0.70866141732283505" top="0.74803149606299202" bottom="0.55118110236220497" header="0.31496062992126" footer="0.31496062992126"/>
  <pageSetup paperSize="9" scale="80" orientation="portrait" r:id="rId1"/>
  <headerFooter>
    <oddFooter>&amp;C&amp;P</oddFooter>
  </headerFooter>
  <rowBreaks count="2" manualBreakCount="2">
    <brk id="21" max="16383" man="1"/>
    <brk id="72" max="5"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K1095"/>
  <sheetViews>
    <sheetView tabSelected="1" zoomScaleNormal="100" zoomScaleSheetLayoutView="100" workbookViewId="0">
      <selection activeCell="K2" sqref="K2"/>
    </sheetView>
  </sheetViews>
  <sheetFormatPr defaultColWidth="9.140625" defaultRowHeight="15" customHeight="1"/>
  <cols>
    <col min="1" max="1" width="34.42578125" style="2553" customWidth="1"/>
    <col min="2" max="2" width="15.42578125" style="2553" bestFit="1" customWidth="1"/>
    <col min="3" max="3" width="11.5703125" style="2553" customWidth="1"/>
    <col min="4" max="4" width="10.85546875" style="2553" customWidth="1"/>
    <col min="5" max="5" width="10.42578125" style="2553" customWidth="1"/>
    <col min="6" max="6" width="12.140625" style="2553" customWidth="1"/>
    <col min="7" max="16384" width="9.140625" style="2553"/>
  </cols>
  <sheetData>
    <row r="1" spans="1:9" ht="15" customHeight="1">
      <c r="A1" s="2552" t="s">
        <v>2197</v>
      </c>
    </row>
    <row r="2" spans="1:9" ht="101.25" customHeight="1">
      <c r="A2" s="2554" t="s">
        <v>2198</v>
      </c>
      <c r="B2" s="2554"/>
      <c r="C2" s="2554"/>
      <c r="D2" s="2554"/>
      <c r="E2" s="2554"/>
      <c r="F2" s="2555"/>
    </row>
    <row r="3" spans="1:9" ht="27" customHeight="1">
      <c r="G3" s="2556"/>
      <c r="H3" s="2556"/>
      <c r="I3" s="2556"/>
    </row>
    <row r="4" spans="1:9" ht="15" customHeight="1">
      <c r="A4" s="2557" t="s">
        <v>2199</v>
      </c>
      <c r="G4" s="2556"/>
      <c r="H4" s="2556"/>
      <c r="I4" s="2556"/>
    </row>
    <row r="5" spans="1:9" ht="16.5" customHeight="1">
      <c r="A5" s="2558" t="s">
        <v>2200</v>
      </c>
      <c r="B5" s="2558"/>
      <c r="C5" s="2558"/>
      <c r="D5" s="2559">
        <v>0.68077721444966521</v>
      </c>
      <c r="E5" s="2560">
        <v>2011</v>
      </c>
    </row>
    <row r="6" spans="1:9" ht="20.25" customHeight="1">
      <c r="A6" s="2558" t="s">
        <v>2201</v>
      </c>
      <c r="B6" s="2558"/>
      <c r="C6" s="2558"/>
      <c r="D6" s="2561">
        <v>0.15062638542272391</v>
      </c>
      <c r="E6" s="2560"/>
    </row>
    <row r="7" spans="1:9" ht="22.5" customHeight="1">
      <c r="A7" s="2558" t="s">
        <v>2202</v>
      </c>
      <c r="B7" s="2558"/>
      <c r="C7" s="2558"/>
      <c r="D7" s="2559">
        <v>0.46890932712604372</v>
      </c>
      <c r="E7" s="2560"/>
    </row>
    <row r="8" spans="1:9" ht="15" customHeight="1">
      <c r="A8" s="2558"/>
      <c r="B8" s="2558"/>
      <c r="C8" s="2558"/>
      <c r="D8" s="2562"/>
      <c r="E8" s="2563"/>
    </row>
    <row r="9" spans="1:9" ht="15" customHeight="1">
      <c r="A9" s="2558"/>
      <c r="B9" s="2558"/>
      <c r="C9" s="2558"/>
      <c r="D9" s="2562"/>
      <c r="E9" s="2563"/>
    </row>
    <row r="10" spans="1:9" ht="24" customHeight="1">
      <c r="A10" s="2564" t="s">
        <v>2203</v>
      </c>
      <c r="B10" s="2565"/>
      <c r="C10" s="2565"/>
      <c r="D10" s="2565"/>
      <c r="E10" s="2565"/>
    </row>
    <row r="11" spans="1:9" ht="130.5" customHeight="1">
      <c r="A11" s="2566" t="s">
        <v>2204</v>
      </c>
      <c r="B11" s="2567"/>
      <c r="C11" s="2567"/>
      <c r="D11" s="2567"/>
      <c r="E11" s="2567"/>
    </row>
    <row r="12" spans="1:9" ht="15" customHeight="1">
      <c r="A12" s="2568" t="s">
        <v>2205</v>
      </c>
      <c r="B12" s="2568"/>
      <c r="C12" s="2568"/>
      <c r="D12" s="2568"/>
      <c r="E12" s="2568"/>
      <c r="G12" s="2569"/>
      <c r="H12" s="2569"/>
      <c r="I12" s="2569"/>
    </row>
    <row r="13" spans="1:9" ht="15" customHeight="1">
      <c r="A13" s="2570" t="s">
        <v>2206</v>
      </c>
      <c r="B13" s="2570"/>
      <c r="C13" s="2570"/>
      <c r="D13" s="2570"/>
      <c r="E13" s="2570"/>
    </row>
    <row r="14" spans="1:9" ht="15" customHeight="1">
      <c r="A14" s="2571"/>
      <c r="B14" s="2572"/>
      <c r="C14" s="2572"/>
      <c r="D14" s="2572"/>
      <c r="E14" s="2572"/>
    </row>
    <row r="15" spans="1:9" ht="15" customHeight="1">
      <c r="A15" s="2571"/>
      <c r="B15" s="2572"/>
      <c r="C15" s="2572"/>
      <c r="D15" s="2572"/>
      <c r="E15" s="2572"/>
    </row>
    <row r="16" spans="1:9" ht="15" customHeight="1">
      <c r="A16" s="2571"/>
      <c r="B16" s="2572"/>
      <c r="C16" s="2572"/>
      <c r="D16" s="2572"/>
      <c r="E16" s="2572"/>
    </row>
    <row r="17" spans="1:5" ht="15" customHeight="1">
      <c r="A17" s="2571"/>
      <c r="B17" s="2572"/>
      <c r="C17" s="2572"/>
      <c r="D17" s="2572"/>
      <c r="E17" s="2572"/>
    </row>
    <row r="18" spans="1:5" ht="15" customHeight="1">
      <c r="A18" s="2571"/>
      <c r="B18" s="2572"/>
      <c r="C18" s="2572"/>
      <c r="D18" s="2572"/>
      <c r="E18" s="2572"/>
    </row>
    <row r="19" spans="1:5" ht="15" customHeight="1">
      <c r="A19" s="2571"/>
      <c r="B19" s="2572"/>
      <c r="C19" s="2572"/>
      <c r="D19" s="2572"/>
      <c r="E19" s="2572"/>
    </row>
    <row r="20" spans="1:5" ht="15" customHeight="1">
      <c r="A20" s="2571"/>
      <c r="B20" s="2572"/>
      <c r="C20" s="2572"/>
      <c r="D20" s="2572"/>
      <c r="E20" s="2572"/>
    </row>
    <row r="21" spans="1:5" ht="15" customHeight="1">
      <c r="A21" s="2571"/>
      <c r="B21" s="2572"/>
      <c r="C21" s="2572"/>
      <c r="D21" s="2572"/>
      <c r="E21" s="2572"/>
    </row>
    <row r="22" spans="1:5" ht="15" customHeight="1">
      <c r="A22" s="2571"/>
      <c r="B22" s="2572"/>
      <c r="C22" s="2572"/>
      <c r="D22" s="2572"/>
      <c r="E22" s="2572"/>
    </row>
    <row r="23" spans="1:5" ht="15" customHeight="1">
      <c r="A23" s="2571"/>
      <c r="B23" s="2572"/>
      <c r="C23" s="2572"/>
      <c r="D23" s="2572"/>
      <c r="E23" s="2572"/>
    </row>
    <row r="24" spans="1:5" ht="15" customHeight="1">
      <c r="A24" s="2571"/>
      <c r="B24" s="2572"/>
      <c r="C24" s="2572"/>
      <c r="D24" s="2572"/>
      <c r="E24" s="2572"/>
    </row>
    <row r="25" spans="1:5" ht="15" customHeight="1">
      <c r="A25" s="2571"/>
      <c r="B25" s="2572"/>
      <c r="C25" s="2572"/>
      <c r="D25" s="2572"/>
      <c r="E25" s="2572"/>
    </row>
    <row r="26" spans="1:5" ht="15" customHeight="1">
      <c r="A26" s="2571"/>
      <c r="B26" s="2572"/>
      <c r="C26" s="2572"/>
      <c r="D26" s="2572"/>
      <c r="E26" s="2572"/>
    </row>
    <row r="27" spans="1:5" ht="15" customHeight="1">
      <c r="A27" s="2571"/>
      <c r="B27" s="2572"/>
      <c r="C27" s="2572"/>
      <c r="D27" s="2572"/>
      <c r="E27" s="2572"/>
    </row>
    <row r="28" spans="1:5" ht="15" customHeight="1">
      <c r="A28" s="2571"/>
      <c r="B28" s="2572"/>
      <c r="C28" s="2572"/>
      <c r="D28" s="2572"/>
      <c r="E28" s="2572"/>
    </row>
    <row r="29" spans="1:5" ht="15" customHeight="1">
      <c r="A29" s="2573" t="s">
        <v>2207</v>
      </c>
      <c r="B29" s="2572"/>
      <c r="C29" s="2572"/>
      <c r="D29" s="2572"/>
      <c r="E29" s="2572"/>
    </row>
    <row r="30" spans="1:5" ht="15" customHeight="1">
      <c r="A30" s="2571"/>
      <c r="B30" s="2572"/>
      <c r="C30" s="2572"/>
      <c r="D30" s="2572"/>
      <c r="E30" s="2572"/>
    </row>
    <row r="31" spans="1:5" ht="19.5" customHeight="1">
      <c r="A31" s="2570" t="s">
        <v>2208</v>
      </c>
      <c r="B31" s="2570"/>
      <c r="C31" s="2570"/>
      <c r="D31" s="2570"/>
      <c r="E31" s="2570"/>
    </row>
    <row r="32" spans="1:5" ht="15" customHeight="1">
      <c r="A32" s="2574" t="s">
        <v>1404</v>
      </c>
      <c r="B32" s="2575">
        <v>1985</v>
      </c>
      <c r="C32" s="2575">
        <v>1995</v>
      </c>
      <c r="D32" s="2575">
        <v>2001</v>
      </c>
      <c r="E32" s="2575">
        <v>2005</v>
      </c>
    </row>
    <row r="33" spans="1:5" ht="15" customHeight="1">
      <c r="A33" s="2576" t="s">
        <v>2209</v>
      </c>
      <c r="B33" s="2577">
        <v>297406</v>
      </c>
      <c r="C33" s="2577">
        <v>532881</v>
      </c>
      <c r="D33" s="2577">
        <v>676547</v>
      </c>
      <c r="E33" s="2577">
        <v>815311</v>
      </c>
    </row>
    <row r="34" spans="1:5" ht="15" customHeight="1">
      <c r="A34" s="2578" t="s">
        <v>1505</v>
      </c>
      <c r="B34" s="2579">
        <v>22358</v>
      </c>
      <c r="C34" s="2579">
        <v>43183</v>
      </c>
      <c r="D34" s="2579">
        <v>71651</v>
      </c>
      <c r="E34" s="2579">
        <v>85838</v>
      </c>
    </row>
    <row r="35" spans="1:5" ht="15" customHeight="1">
      <c r="A35" s="2578" t="s">
        <v>1504</v>
      </c>
      <c r="B35" s="2579">
        <v>275048</v>
      </c>
      <c r="C35" s="2579">
        <v>489698</v>
      </c>
      <c r="D35" s="2579">
        <v>604896</v>
      </c>
      <c r="E35" s="2579">
        <v>729473</v>
      </c>
    </row>
    <row r="36" spans="1:5" ht="15" customHeight="1">
      <c r="A36" s="2576" t="s">
        <v>2210</v>
      </c>
      <c r="B36" s="2577">
        <v>294524</v>
      </c>
      <c r="C36" s="2577">
        <v>525457</v>
      </c>
      <c r="D36" s="2577">
        <v>649342</v>
      </c>
      <c r="E36" s="2577">
        <v>786738</v>
      </c>
    </row>
    <row r="37" spans="1:5" ht="15" customHeight="1">
      <c r="A37" s="2578" t="s">
        <v>1505</v>
      </c>
      <c r="B37" s="2579">
        <v>21579</v>
      </c>
      <c r="C37" s="2579">
        <v>40981</v>
      </c>
      <c r="D37" s="2579">
        <v>60753</v>
      </c>
      <c r="E37" s="2579">
        <v>75518</v>
      </c>
    </row>
    <row r="38" spans="1:5" ht="15" customHeight="1">
      <c r="A38" s="2578" t="s">
        <v>1504</v>
      </c>
      <c r="B38" s="2579">
        <v>272945</v>
      </c>
      <c r="C38" s="2579">
        <v>484476</v>
      </c>
      <c r="D38" s="2579">
        <v>588589</v>
      </c>
      <c r="E38" s="2579">
        <v>711220</v>
      </c>
    </row>
    <row r="39" spans="1:5" ht="15" customHeight="1">
      <c r="A39" s="2576" t="s">
        <v>2211</v>
      </c>
      <c r="B39" s="2577">
        <v>2882</v>
      </c>
      <c r="C39" s="2577">
        <v>7424</v>
      </c>
      <c r="D39" s="2577">
        <v>27205</v>
      </c>
      <c r="E39" s="2577">
        <v>28573</v>
      </c>
    </row>
    <row r="40" spans="1:5" ht="15" customHeight="1">
      <c r="A40" s="2578" t="s">
        <v>1505</v>
      </c>
      <c r="B40" s="2579">
        <v>779</v>
      </c>
      <c r="C40" s="2579">
        <v>2202</v>
      </c>
      <c r="D40" s="2579">
        <v>10898</v>
      </c>
      <c r="E40" s="2579">
        <v>10320</v>
      </c>
    </row>
    <row r="41" spans="1:5" ht="15" customHeight="1">
      <c r="A41" s="2578" t="s">
        <v>1504</v>
      </c>
      <c r="B41" s="2579">
        <v>2103</v>
      </c>
      <c r="C41" s="2579">
        <v>5222</v>
      </c>
      <c r="D41" s="2579">
        <v>16307</v>
      </c>
      <c r="E41" s="2579">
        <v>18253</v>
      </c>
    </row>
    <row r="42" spans="1:5" ht="15" customHeight="1">
      <c r="A42" s="2565" t="s">
        <v>2212</v>
      </c>
      <c r="B42" s="2565"/>
      <c r="C42" s="2565"/>
      <c r="D42" s="2565"/>
      <c r="E42" s="2565"/>
    </row>
    <row r="43" spans="1:5" ht="15" customHeight="1">
      <c r="A43" s="2573"/>
      <c r="B43" s="2573"/>
      <c r="C43" s="2573"/>
      <c r="D43" s="2573"/>
      <c r="E43" s="2573"/>
    </row>
    <row r="44" spans="1:5" ht="30.75" customHeight="1">
      <c r="A44" s="2570" t="s">
        <v>2213</v>
      </c>
      <c r="B44" s="2570"/>
      <c r="C44" s="2570"/>
      <c r="D44" s="2570"/>
      <c r="E44" s="2570"/>
    </row>
    <row r="45" spans="1:5" ht="12.75">
      <c r="A45" s="2580" t="s">
        <v>151</v>
      </c>
      <c r="B45" s="2581"/>
      <c r="C45" s="2581"/>
      <c r="D45" s="2581"/>
      <c r="E45" s="2581"/>
    </row>
    <row r="46" spans="1:5" ht="15" customHeight="1">
      <c r="A46" s="2582" t="s">
        <v>1705</v>
      </c>
      <c r="B46" s="2575" t="s">
        <v>1596</v>
      </c>
      <c r="C46" s="2575" t="s">
        <v>2214</v>
      </c>
      <c r="D46" s="2575" t="s">
        <v>2215</v>
      </c>
      <c r="E46" s="2575" t="s">
        <v>2216</v>
      </c>
    </row>
    <row r="47" spans="1:5" ht="15" customHeight="1">
      <c r="A47" s="2576" t="s">
        <v>8</v>
      </c>
      <c r="B47" s="2583">
        <v>9.1</v>
      </c>
      <c r="C47" s="2583">
        <v>6</v>
      </c>
      <c r="D47" s="2583">
        <v>4.4000000000000004</v>
      </c>
      <c r="E47" s="2583">
        <v>10.8</v>
      </c>
    </row>
    <row r="48" spans="1:5" ht="15" customHeight="1">
      <c r="A48" s="2584" t="s">
        <v>1499</v>
      </c>
      <c r="B48" s="2585">
        <v>8.5</v>
      </c>
      <c r="C48" s="2585">
        <v>5.9</v>
      </c>
      <c r="D48" s="2585">
        <v>3.7</v>
      </c>
      <c r="E48" s="2585">
        <v>10.7</v>
      </c>
    </row>
    <row r="49" spans="1:5" ht="15" customHeight="1">
      <c r="A49" s="2565" t="s">
        <v>1498</v>
      </c>
      <c r="B49" s="2585">
        <v>20.7</v>
      </c>
      <c r="C49" s="2585">
        <v>6.8</v>
      </c>
      <c r="D49" s="2585">
        <v>9.1999999999999993</v>
      </c>
      <c r="E49" s="2585">
        <v>11.6</v>
      </c>
    </row>
    <row r="50" spans="1:5" ht="15" customHeight="1">
      <c r="A50" s="2576" t="s">
        <v>1505</v>
      </c>
      <c r="B50" s="2583">
        <v>6.1</v>
      </c>
      <c r="C50" s="2583">
        <v>6.8</v>
      </c>
      <c r="D50" s="2583">
        <v>7.1</v>
      </c>
      <c r="E50" s="2583">
        <v>8</v>
      </c>
    </row>
    <row r="51" spans="1:5" ht="15" customHeight="1">
      <c r="A51" s="2584" t="s">
        <v>1499</v>
      </c>
      <c r="B51" s="2585">
        <v>5.9</v>
      </c>
      <c r="C51" s="2585">
        <v>6.1</v>
      </c>
      <c r="D51" s="2585">
        <v>5.9</v>
      </c>
      <c r="E51" s="2585">
        <v>5.9</v>
      </c>
    </row>
    <row r="52" spans="1:5" ht="15" customHeight="1">
      <c r="A52" s="2565" t="s">
        <v>1498</v>
      </c>
      <c r="B52" s="2585">
        <v>13.5</v>
      </c>
      <c r="C52" s="2585">
        <v>16.899999999999999</v>
      </c>
      <c r="D52" s="2585">
        <v>14.4</v>
      </c>
      <c r="E52" s="2585">
        <v>14.9</v>
      </c>
    </row>
    <row r="53" spans="1:5" ht="15" customHeight="1">
      <c r="A53" s="2576" t="s">
        <v>2217</v>
      </c>
      <c r="B53" s="2583">
        <v>9.4</v>
      </c>
      <c r="C53" s="2583">
        <v>5.9</v>
      </c>
      <c r="D53" s="2583">
        <v>4.0999999999999996</v>
      </c>
      <c r="E53" s="2583">
        <v>11.1</v>
      </c>
    </row>
    <row r="54" spans="1:5" ht="15" customHeight="1">
      <c r="A54" s="2584" t="s">
        <v>1499</v>
      </c>
      <c r="B54" s="2585">
        <v>8.8000000000000007</v>
      </c>
      <c r="C54" s="2585">
        <v>5.9</v>
      </c>
      <c r="D54" s="2585">
        <v>3.5</v>
      </c>
      <c r="E54" s="2585">
        <v>11.1</v>
      </c>
    </row>
    <row r="55" spans="1:5" ht="15" customHeight="1">
      <c r="A55" s="2565" t="s">
        <v>1498</v>
      </c>
      <c r="B55" s="2585">
        <v>21.1</v>
      </c>
      <c r="C55" s="2585">
        <v>6.1</v>
      </c>
      <c r="D55" s="2585">
        <v>8.6</v>
      </c>
      <c r="E55" s="2585">
        <v>11</v>
      </c>
    </row>
    <row r="56" spans="1:5" ht="15" customHeight="1">
      <c r="A56" s="2573" t="s">
        <v>2207</v>
      </c>
      <c r="B56" s="2565"/>
      <c r="C56" s="2565"/>
      <c r="D56" s="2565"/>
      <c r="E56" s="2565"/>
    </row>
    <row r="57" spans="1:5" ht="15" customHeight="1">
      <c r="A57" s="2586"/>
      <c r="B57" s="2573"/>
      <c r="C57" s="2573"/>
      <c r="D57" s="2573"/>
      <c r="E57" s="2573"/>
    </row>
    <row r="58" spans="1:5" ht="15" customHeight="1">
      <c r="A58" s="2570" t="s">
        <v>2218</v>
      </c>
      <c r="B58" s="2570"/>
      <c r="C58" s="2570"/>
      <c r="D58" s="2570"/>
      <c r="E58" s="2570"/>
    </row>
    <row r="59" spans="1:5" ht="15" customHeight="1">
      <c r="A59" s="2580" t="s">
        <v>151</v>
      </c>
      <c r="B59" s="2581"/>
      <c r="C59" s="2581"/>
      <c r="D59" s="2581"/>
      <c r="E59" s="2581"/>
    </row>
    <row r="60" spans="1:5" ht="15" customHeight="1">
      <c r="A60" s="2582" t="s">
        <v>1705</v>
      </c>
      <c r="B60" s="2575">
        <v>1985</v>
      </c>
      <c r="C60" s="2575">
        <v>1995</v>
      </c>
      <c r="D60" s="2575">
        <v>2001</v>
      </c>
      <c r="E60" s="2575">
        <v>2005</v>
      </c>
    </row>
    <row r="61" spans="1:5" ht="15" customHeight="1">
      <c r="A61" s="2576" t="s">
        <v>8</v>
      </c>
      <c r="B61" s="2583">
        <v>0.97</v>
      </c>
      <c r="C61" s="2583">
        <v>1.39</v>
      </c>
      <c r="D61" s="2583">
        <v>4.0199999999999996</v>
      </c>
      <c r="E61" s="2583">
        <v>3.5</v>
      </c>
    </row>
    <row r="62" spans="1:5" ht="15" customHeight="1">
      <c r="A62" s="2584" t="s">
        <v>1499</v>
      </c>
      <c r="B62" s="2585">
        <v>0.83</v>
      </c>
      <c r="C62" s="2585">
        <v>1.3</v>
      </c>
      <c r="D62" s="2585">
        <v>2.83</v>
      </c>
      <c r="E62" s="2585">
        <v>2.81</v>
      </c>
    </row>
    <row r="63" spans="1:5" ht="15" customHeight="1">
      <c r="A63" s="2565" t="s">
        <v>1498</v>
      </c>
      <c r="B63" s="2585">
        <v>2.46</v>
      </c>
      <c r="C63" s="2585">
        <v>2.37</v>
      </c>
      <c r="D63" s="2585">
        <v>12.46</v>
      </c>
      <c r="E63" s="2585">
        <v>7.62</v>
      </c>
    </row>
    <row r="64" spans="1:5" ht="15" customHeight="1">
      <c r="A64" s="2576" t="s">
        <v>1505</v>
      </c>
      <c r="B64" s="2583">
        <v>3.48</v>
      </c>
      <c r="C64" s="2583">
        <v>5.0999999999999996</v>
      </c>
      <c r="D64" s="2583">
        <v>15.21</v>
      </c>
      <c r="E64" s="2583">
        <v>12.02</v>
      </c>
    </row>
    <row r="65" spans="1:5" ht="15" customHeight="1">
      <c r="A65" s="2584" t="s">
        <v>1499</v>
      </c>
      <c r="B65" s="2585">
        <v>3.45</v>
      </c>
      <c r="C65" s="2585">
        <v>5.13</v>
      </c>
      <c r="D65" s="2585">
        <v>12.63</v>
      </c>
      <c r="E65" s="2585">
        <v>11.14</v>
      </c>
    </row>
    <row r="66" spans="1:5" ht="15" customHeight="1">
      <c r="A66" s="2565" t="s">
        <v>1498</v>
      </c>
      <c r="B66" s="2587">
        <v>4.2300000000000004</v>
      </c>
      <c r="C66" s="2585">
        <v>4.87</v>
      </c>
      <c r="D66" s="2585">
        <v>26.56</v>
      </c>
      <c r="E66" s="2585">
        <v>15.5</v>
      </c>
    </row>
    <row r="67" spans="1:5" ht="15" customHeight="1">
      <c r="A67" s="2576" t="s">
        <v>1504</v>
      </c>
      <c r="B67" s="2588">
        <v>0.76</v>
      </c>
      <c r="C67" s="2583">
        <v>1.07</v>
      </c>
      <c r="D67" s="2583">
        <v>2.7</v>
      </c>
      <c r="E67" s="2583">
        <v>2.5</v>
      </c>
    </row>
    <row r="68" spans="1:5" ht="15" customHeight="1">
      <c r="A68" s="2584" t="s">
        <v>1499</v>
      </c>
      <c r="B68" s="2587">
        <v>0.61</v>
      </c>
      <c r="C68" s="2585">
        <v>0.96</v>
      </c>
      <c r="D68" s="2585">
        <v>1.75</v>
      </c>
      <c r="E68" s="2585">
        <v>1.9</v>
      </c>
    </row>
    <row r="69" spans="1:5" ht="15" customHeight="1">
      <c r="A69" s="2565" t="s">
        <v>1498</v>
      </c>
      <c r="B69" s="2585">
        <v>2.39</v>
      </c>
      <c r="C69" s="2585">
        <v>2.11</v>
      </c>
      <c r="D69" s="2585">
        <v>9.82</v>
      </c>
      <c r="E69" s="2585">
        <v>6.27</v>
      </c>
    </row>
    <row r="70" spans="1:5" ht="15" customHeight="1">
      <c r="A70" s="2573" t="s">
        <v>2207</v>
      </c>
      <c r="B70" s="2565"/>
      <c r="C70" s="2565"/>
      <c r="D70" s="2565"/>
      <c r="E70" s="2565"/>
    </row>
    <row r="71" spans="1:5" ht="15" customHeight="1">
      <c r="A71" s="2565"/>
      <c r="B71" s="2589"/>
      <c r="C71" s="2589"/>
      <c r="D71" s="2589"/>
      <c r="E71" s="2589"/>
    </row>
    <row r="72" spans="1:5" ht="30.75" customHeight="1">
      <c r="A72" s="2570" t="s">
        <v>2219</v>
      </c>
      <c r="B72" s="2570"/>
      <c r="C72" s="2570"/>
      <c r="D72" s="2570"/>
    </row>
    <row r="73" spans="1:5" ht="15" customHeight="1">
      <c r="A73" s="2574" t="s">
        <v>2220</v>
      </c>
      <c r="B73" s="2575" t="s">
        <v>1499</v>
      </c>
      <c r="C73" s="2575" t="s">
        <v>1498</v>
      </c>
      <c r="D73" s="2575" t="s">
        <v>8</v>
      </c>
    </row>
    <row r="74" spans="1:5" ht="15" customHeight="1">
      <c r="A74" s="2590" t="s">
        <v>89</v>
      </c>
      <c r="B74" s="2591">
        <v>1226300</v>
      </c>
      <c r="C74" s="2591">
        <v>217500</v>
      </c>
      <c r="D74" s="2591">
        <v>1443700</v>
      </c>
    </row>
    <row r="75" spans="1:5" ht="15" customHeight="1">
      <c r="A75" s="2592" t="s">
        <v>2221</v>
      </c>
      <c r="B75" s="2593">
        <v>9900</v>
      </c>
      <c r="C75" s="2593">
        <v>4200</v>
      </c>
      <c r="D75" s="2593">
        <v>14100</v>
      </c>
    </row>
    <row r="76" spans="1:5" ht="15" customHeight="1">
      <c r="A76" s="2592" t="s">
        <v>2222</v>
      </c>
      <c r="B76" s="2593">
        <v>153300</v>
      </c>
      <c r="C76" s="2593">
        <v>34100</v>
      </c>
      <c r="D76" s="2593">
        <v>187400</v>
      </c>
    </row>
    <row r="77" spans="1:5" ht="15" customHeight="1">
      <c r="A77" s="2592" t="s">
        <v>2223</v>
      </c>
      <c r="B77" s="2593">
        <v>300500</v>
      </c>
      <c r="C77" s="2593">
        <v>56800</v>
      </c>
      <c r="D77" s="2593">
        <v>357300</v>
      </c>
    </row>
    <row r="78" spans="1:5" ht="15" customHeight="1">
      <c r="A78" s="2592" t="s">
        <v>2224</v>
      </c>
      <c r="B78" s="2593">
        <v>256100</v>
      </c>
      <c r="C78" s="2593">
        <v>46900</v>
      </c>
      <c r="D78" s="2593">
        <v>303000</v>
      </c>
    </row>
    <row r="79" spans="1:5" ht="15" customHeight="1">
      <c r="A79" s="2592" t="s">
        <v>2225</v>
      </c>
      <c r="B79" s="2593">
        <v>184300</v>
      </c>
      <c r="C79" s="2593">
        <v>32300</v>
      </c>
      <c r="D79" s="2593">
        <v>216600</v>
      </c>
    </row>
    <row r="80" spans="1:5" ht="15" customHeight="1">
      <c r="A80" s="2592" t="s">
        <v>2226</v>
      </c>
      <c r="B80" s="2593">
        <v>134500</v>
      </c>
      <c r="C80" s="2593">
        <v>20000</v>
      </c>
      <c r="D80" s="2593">
        <v>154500</v>
      </c>
    </row>
    <row r="81" spans="1:4" ht="15" customHeight="1">
      <c r="A81" s="2592" t="s">
        <v>2227</v>
      </c>
      <c r="B81" s="2593">
        <v>83200</v>
      </c>
      <c r="C81" s="2593">
        <v>11300</v>
      </c>
      <c r="D81" s="2593">
        <v>94500</v>
      </c>
    </row>
    <row r="82" spans="1:4" ht="15" customHeight="1">
      <c r="A82" s="2592" t="s">
        <v>2228</v>
      </c>
      <c r="B82" s="2593">
        <v>56600</v>
      </c>
      <c r="C82" s="2593">
        <v>6700</v>
      </c>
      <c r="D82" s="2593">
        <v>63300</v>
      </c>
    </row>
    <row r="83" spans="1:4" ht="15" customHeight="1">
      <c r="A83" s="2592" t="s">
        <v>2229</v>
      </c>
      <c r="B83" s="2593">
        <v>32100</v>
      </c>
      <c r="C83" s="2593">
        <v>3400</v>
      </c>
      <c r="D83" s="2593">
        <v>35500</v>
      </c>
    </row>
    <row r="84" spans="1:4" ht="15" customHeight="1">
      <c r="A84" s="2592" t="s">
        <v>2230</v>
      </c>
      <c r="B84" s="2593">
        <v>11500</v>
      </c>
      <c r="C84" s="2593">
        <v>1300</v>
      </c>
      <c r="D84" s="2593">
        <v>12800</v>
      </c>
    </row>
    <row r="85" spans="1:4" ht="15" customHeight="1">
      <c r="A85" s="2592" t="s">
        <v>1506</v>
      </c>
      <c r="B85" s="2593">
        <v>4300</v>
      </c>
      <c r="C85" s="2593">
        <v>400</v>
      </c>
      <c r="D85" s="2593">
        <v>4700</v>
      </c>
    </row>
    <row r="86" spans="1:4" ht="15" customHeight="1">
      <c r="A86" s="2594" t="s">
        <v>1505</v>
      </c>
      <c r="B86" s="2595">
        <v>94500</v>
      </c>
      <c r="C86" s="2595">
        <v>37500</v>
      </c>
      <c r="D86" s="2595">
        <v>132000</v>
      </c>
    </row>
    <row r="87" spans="1:4" ht="15" customHeight="1">
      <c r="A87" s="2592" t="s">
        <v>2221</v>
      </c>
      <c r="B87" s="2593">
        <v>2800</v>
      </c>
      <c r="C87" s="2593">
        <v>600</v>
      </c>
      <c r="D87" s="2593">
        <v>3400</v>
      </c>
    </row>
    <row r="88" spans="1:4" ht="15" customHeight="1">
      <c r="A88" s="2592" t="s">
        <v>2222</v>
      </c>
      <c r="B88" s="2593">
        <v>15800</v>
      </c>
      <c r="C88" s="2593">
        <v>5400</v>
      </c>
      <c r="D88" s="2593">
        <v>21100</v>
      </c>
    </row>
    <row r="89" spans="1:4" ht="15" customHeight="1">
      <c r="A89" s="2592" t="s">
        <v>2223</v>
      </c>
      <c r="B89" s="2593">
        <v>22100</v>
      </c>
      <c r="C89" s="2593">
        <v>10800</v>
      </c>
      <c r="D89" s="2593">
        <v>32900</v>
      </c>
    </row>
    <row r="90" spans="1:4" ht="15" customHeight="1">
      <c r="A90" s="2592" t="s">
        <v>2224</v>
      </c>
      <c r="B90" s="2593">
        <v>20100</v>
      </c>
      <c r="C90" s="2593">
        <v>9300</v>
      </c>
      <c r="D90" s="2593">
        <v>29400</v>
      </c>
    </row>
    <row r="91" spans="1:4" ht="15" customHeight="1">
      <c r="A91" s="2592" t="s">
        <v>2225</v>
      </c>
      <c r="B91" s="2593">
        <v>13000</v>
      </c>
      <c r="C91" s="2593">
        <v>5700</v>
      </c>
      <c r="D91" s="2593">
        <v>18600</v>
      </c>
    </row>
    <row r="92" spans="1:4" ht="15" customHeight="1">
      <c r="A92" s="2592" t="s">
        <v>2226</v>
      </c>
      <c r="B92" s="2593">
        <v>8400</v>
      </c>
      <c r="C92" s="2593">
        <v>2900</v>
      </c>
      <c r="D92" s="2593">
        <v>11300</v>
      </c>
    </row>
    <row r="93" spans="1:4" ht="15" customHeight="1">
      <c r="A93" s="2592" t="s">
        <v>2227</v>
      </c>
      <c r="B93" s="2593">
        <v>5300</v>
      </c>
      <c r="C93" s="2593">
        <v>1400</v>
      </c>
      <c r="D93" s="2593">
        <v>6800</v>
      </c>
    </row>
    <row r="94" spans="1:4" ht="15" customHeight="1">
      <c r="A94" s="2592" t="s">
        <v>2228</v>
      </c>
      <c r="B94" s="2593">
        <v>3300</v>
      </c>
      <c r="C94" s="2593">
        <v>700</v>
      </c>
      <c r="D94" s="2593">
        <v>4000</v>
      </c>
    </row>
    <row r="95" spans="1:4" ht="15" customHeight="1">
      <c r="A95" s="2592" t="s">
        <v>2229</v>
      </c>
      <c r="B95" s="2593">
        <v>2000</v>
      </c>
      <c r="C95" s="2593">
        <v>400</v>
      </c>
      <c r="D95" s="2593">
        <v>2400</v>
      </c>
    </row>
    <row r="96" spans="1:4" ht="15" customHeight="1">
      <c r="A96" s="2592" t="s">
        <v>2230</v>
      </c>
      <c r="B96" s="2593">
        <v>1100</v>
      </c>
      <c r="C96" s="2593">
        <v>200</v>
      </c>
      <c r="D96" s="2593">
        <v>1300</v>
      </c>
    </row>
    <row r="97" spans="1:5" ht="15" customHeight="1">
      <c r="A97" s="2592" t="s">
        <v>1506</v>
      </c>
      <c r="B97" s="2596">
        <v>700</v>
      </c>
      <c r="C97" s="2597">
        <v>0</v>
      </c>
      <c r="D97" s="2596">
        <v>700</v>
      </c>
    </row>
    <row r="98" spans="1:5" ht="15" customHeight="1">
      <c r="A98" s="2594" t="s">
        <v>1504</v>
      </c>
      <c r="B98" s="2595">
        <v>1131800</v>
      </c>
      <c r="C98" s="2595">
        <v>180000</v>
      </c>
      <c r="D98" s="2595">
        <v>1311800</v>
      </c>
    </row>
    <row r="99" spans="1:5" ht="15" customHeight="1">
      <c r="A99" s="2592" t="s">
        <v>2221</v>
      </c>
      <c r="B99" s="2593">
        <v>7000</v>
      </c>
      <c r="C99" s="2593">
        <v>3600</v>
      </c>
      <c r="D99" s="2593">
        <v>10600</v>
      </c>
    </row>
    <row r="100" spans="1:5" ht="15" customHeight="1">
      <c r="A100" s="2592" t="s">
        <v>2222</v>
      </c>
      <c r="B100" s="2593">
        <v>137600</v>
      </c>
      <c r="C100" s="2593">
        <v>28700</v>
      </c>
      <c r="D100" s="2593">
        <v>166300</v>
      </c>
    </row>
    <row r="101" spans="1:5" ht="15" customHeight="1">
      <c r="A101" s="2592" t="s">
        <v>2223</v>
      </c>
      <c r="B101" s="2593">
        <v>278400</v>
      </c>
      <c r="C101" s="2593">
        <v>46000</v>
      </c>
      <c r="D101" s="2593">
        <v>324400</v>
      </c>
    </row>
    <row r="102" spans="1:5" ht="15" customHeight="1">
      <c r="A102" s="2592" t="s">
        <v>2224</v>
      </c>
      <c r="B102" s="2593">
        <v>236000</v>
      </c>
      <c r="C102" s="2593">
        <v>37600</v>
      </c>
      <c r="D102" s="2593">
        <v>273700</v>
      </c>
    </row>
    <row r="103" spans="1:5" ht="15" customHeight="1">
      <c r="A103" s="2592" t="s">
        <v>2225</v>
      </c>
      <c r="B103" s="2593">
        <v>171300</v>
      </c>
      <c r="C103" s="2593">
        <v>26600</v>
      </c>
      <c r="D103" s="2593">
        <v>198000</v>
      </c>
    </row>
    <row r="104" spans="1:5" ht="15" customHeight="1">
      <c r="A104" s="2592" t="s">
        <v>2226</v>
      </c>
      <c r="B104" s="2593">
        <v>126100</v>
      </c>
      <c r="C104" s="2593">
        <v>17100</v>
      </c>
      <c r="D104" s="2593">
        <v>143100</v>
      </c>
    </row>
    <row r="105" spans="1:5" ht="15" customHeight="1">
      <c r="A105" s="2592" t="s">
        <v>2227</v>
      </c>
      <c r="B105" s="2593">
        <v>77800</v>
      </c>
      <c r="C105" s="2593">
        <v>9900</v>
      </c>
      <c r="D105" s="2593">
        <v>87800</v>
      </c>
    </row>
    <row r="106" spans="1:5" ht="15" customHeight="1">
      <c r="A106" s="2592" t="s">
        <v>2228</v>
      </c>
      <c r="B106" s="2593">
        <v>53300</v>
      </c>
      <c r="C106" s="2593">
        <v>6000</v>
      </c>
      <c r="D106" s="2593">
        <v>59300</v>
      </c>
    </row>
    <row r="107" spans="1:5" ht="15" customHeight="1">
      <c r="A107" s="2592" t="s">
        <v>2229</v>
      </c>
      <c r="B107" s="2593">
        <v>30100</v>
      </c>
      <c r="C107" s="2593">
        <v>3100</v>
      </c>
      <c r="D107" s="2593">
        <v>33200</v>
      </c>
    </row>
    <row r="108" spans="1:5" ht="15" customHeight="1">
      <c r="A108" s="2592" t="s">
        <v>2230</v>
      </c>
      <c r="B108" s="2593">
        <v>10500</v>
      </c>
      <c r="C108" s="2593">
        <v>1000</v>
      </c>
      <c r="D108" s="2593">
        <v>11500</v>
      </c>
    </row>
    <row r="109" spans="1:5" ht="15" customHeight="1">
      <c r="A109" s="2598" t="s">
        <v>1506</v>
      </c>
      <c r="B109" s="2593">
        <v>3600</v>
      </c>
      <c r="C109" s="2593">
        <v>300</v>
      </c>
      <c r="D109" s="2593">
        <v>4000</v>
      </c>
      <c r="E109" s="2599"/>
    </row>
    <row r="110" spans="1:5" ht="15" customHeight="1">
      <c r="A110" s="2573" t="s">
        <v>2207</v>
      </c>
    </row>
    <row r="112" spans="1:5" ht="30" customHeight="1">
      <c r="A112" s="2570" t="s">
        <v>2231</v>
      </c>
      <c r="B112" s="2570"/>
      <c r="C112" s="2570"/>
      <c r="D112" s="2570"/>
    </row>
    <row r="113" spans="1:4" ht="15" customHeight="1">
      <c r="A113" s="2574" t="s">
        <v>2220</v>
      </c>
      <c r="B113" s="2575" t="s">
        <v>1499</v>
      </c>
      <c r="C113" s="2575" t="s">
        <v>1498</v>
      </c>
      <c r="D113" s="2575" t="s">
        <v>8</v>
      </c>
    </row>
    <row r="114" spans="1:4" ht="15" customHeight="1">
      <c r="A114" s="2600" t="s">
        <v>89</v>
      </c>
      <c r="B114" s="2591">
        <v>750300</v>
      </c>
      <c r="C114" s="2591">
        <v>141000</v>
      </c>
      <c r="D114" s="2591">
        <v>891300</v>
      </c>
    </row>
    <row r="115" spans="1:4" ht="15" customHeight="1">
      <c r="A115" s="2592" t="s">
        <v>2221</v>
      </c>
      <c r="B115" s="2593">
        <v>4700</v>
      </c>
      <c r="C115" s="2593">
        <v>2100</v>
      </c>
      <c r="D115" s="2593">
        <v>6700</v>
      </c>
    </row>
    <row r="116" spans="1:4" ht="15" customHeight="1">
      <c r="A116" s="2592" t="s">
        <v>2222</v>
      </c>
      <c r="B116" s="2593">
        <v>89200</v>
      </c>
      <c r="C116" s="2593">
        <v>19800</v>
      </c>
      <c r="D116" s="2593">
        <v>109000</v>
      </c>
    </row>
    <row r="117" spans="1:4" ht="15" customHeight="1">
      <c r="A117" s="2592" t="s">
        <v>2223</v>
      </c>
      <c r="B117" s="2593">
        <v>187800</v>
      </c>
      <c r="C117" s="2593">
        <v>35900</v>
      </c>
      <c r="D117" s="2593">
        <v>223800</v>
      </c>
    </row>
    <row r="118" spans="1:4" ht="15" customHeight="1">
      <c r="A118" s="2592" t="s">
        <v>2224</v>
      </c>
      <c r="B118" s="2593">
        <v>161800</v>
      </c>
      <c r="C118" s="2593">
        <v>31000</v>
      </c>
      <c r="D118" s="2593">
        <v>192800</v>
      </c>
    </row>
    <row r="119" spans="1:4" ht="15" customHeight="1">
      <c r="A119" s="2592" t="s">
        <v>2225</v>
      </c>
      <c r="B119" s="2593">
        <v>112300</v>
      </c>
      <c r="C119" s="2593">
        <v>21900</v>
      </c>
      <c r="D119" s="2593">
        <v>134200</v>
      </c>
    </row>
    <row r="120" spans="1:4" ht="15" customHeight="1">
      <c r="A120" s="2592" t="s">
        <v>2226</v>
      </c>
      <c r="B120" s="2593">
        <v>80600</v>
      </c>
      <c r="C120" s="2593">
        <v>13800</v>
      </c>
      <c r="D120" s="2593">
        <v>94400</v>
      </c>
    </row>
    <row r="121" spans="1:4" ht="15" customHeight="1">
      <c r="A121" s="2592" t="s">
        <v>2227</v>
      </c>
      <c r="B121" s="2593">
        <v>49200</v>
      </c>
      <c r="C121" s="2593">
        <v>8000</v>
      </c>
      <c r="D121" s="2593">
        <v>57200</v>
      </c>
    </row>
    <row r="122" spans="1:4" ht="15" customHeight="1">
      <c r="A122" s="2592" t="s">
        <v>2228</v>
      </c>
      <c r="B122" s="2593">
        <v>33800</v>
      </c>
      <c r="C122" s="2593">
        <v>4800</v>
      </c>
      <c r="D122" s="2593">
        <v>38600</v>
      </c>
    </row>
    <row r="123" spans="1:4" ht="15" customHeight="1">
      <c r="A123" s="2592" t="s">
        <v>2229</v>
      </c>
      <c r="B123" s="2593">
        <v>20100</v>
      </c>
      <c r="C123" s="2593">
        <v>2500</v>
      </c>
      <c r="D123" s="2593">
        <v>22600</v>
      </c>
    </row>
    <row r="124" spans="1:4" ht="15" customHeight="1">
      <c r="A124" s="2592" t="s">
        <v>2230</v>
      </c>
      <c r="B124" s="2593">
        <v>7800</v>
      </c>
      <c r="C124" s="2593">
        <v>1000</v>
      </c>
      <c r="D124" s="2593">
        <v>8800</v>
      </c>
    </row>
    <row r="125" spans="1:4" ht="15" customHeight="1">
      <c r="A125" s="2592" t="s">
        <v>1506</v>
      </c>
      <c r="B125" s="2593">
        <v>3000</v>
      </c>
      <c r="C125" s="2593">
        <v>300</v>
      </c>
      <c r="D125" s="2593">
        <v>3300</v>
      </c>
    </row>
    <row r="126" spans="1:4" ht="15" customHeight="1">
      <c r="A126" s="2594" t="s">
        <v>1505</v>
      </c>
      <c r="B126" s="2595">
        <v>51200</v>
      </c>
      <c r="C126" s="2595">
        <v>21400</v>
      </c>
      <c r="D126" s="2595">
        <v>72600</v>
      </c>
    </row>
    <row r="127" spans="1:4" ht="15" customHeight="1">
      <c r="A127" s="2592" t="s">
        <v>2221</v>
      </c>
      <c r="B127" s="2593">
        <v>1300</v>
      </c>
      <c r="C127" s="2593">
        <v>300</v>
      </c>
      <c r="D127" s="2593">
        <v>1600</v>
      </c>
    </row>
    <row r="128" spans="1:4" ht="15" customHeight="1">
      <c r="A128" s="2592" t="s">
        <v>2222</v>
      </c>
      <c r="B128" s="2593">
        <v>7800</v>
      </c>
      <c r="C128" s="2593">
        <v>2900</v>
      </c>
      <c r="D128" s="2593">
        <v>10700</v>
      </c>
    </row>
    <row r="129" spans="1:4" ht="15" customHeight="1">
      <c r="A129" s="2592" t="s">
        <v>2223</v>
      </c>
      <c r="B129" s="2593">
        <v>11500</v>
      </c>
      <c r="C129" s="2593">
        <v>6000</v>
      </c>
      <c r="D129" s="2593">
        <v>17500</v>
      </c>
    </row>
    <row r="130" spans="1:4" ht="15" customHeight="1">
      <c r="A130" s="2592" t="s">
        <v>2224</v>
      </c>
      <c r="B130" s="2593">
        <v>10700</v>
      </c>
      <c r="C130" s="2593">
        <v>5300</v>
      </c>
      <c r="D130" s="2593">
        <v>16000</v>
      </c>
    </row>
    <row r="131" spans="1:4" ht="15" customHeight="1">
      <c r="A131" s="2592" t="s">
        <v>2225</v>
      </c>
      <c r="B131" s="2593">
        <v>7300</v>
      </c>
      <c r="C131" s="2593">
        <v>3300</v>
      </c>
      <c r="D131" s="2593">
        <v>10600</v>
      </c>
    </row>
    <row r="132" spans="1:4" ht="15" customHeight="1">
      <c r="A132" s="2592" t="s">
        <v>2226</v>
      </c>
      <c r="B132" s="2593">
        <v>5000</v>
      </c>
      <c r="C132" s="2593">
        <v>1800</v>
      </c>
      <c r="D132" s="2593">
        <v>6800</v>
      </c>
    </row>
    <row r="133" spans="1:4" ht="15" customHeight="1">
      <c r="A133" s="2592" t="s">
        <v>2227</v>
      </c>
      <c r="B133" s="2593">
        <v>3300</v>
      </c>
      <c r="C133" s="2593">
        <v>900</v>
      </c>
      <c r="D133" s="2593">
        <v>4200</v>
      </c>
    </row>
    <row r="134" spans="1:4" ht="15" customHeight="1">
      <c r="A134" s="2592" t="s">
        <v>2228</v>
      </c>
      <c r="B134" s="2593">
        <v>2000</v>
      </c>
      <c r="C134" s="2593">
        <v>500</v>
      </c>
      <c r="D134" s="2593">
        <v>2500</v>
      </c>
    </row>
    <row r="135" spans="1:4" ht="15" customHeight="1">
      <c r="A135" s="2592" t="s">
        <v>2229</v>
      </c>
      <c r="B135" s="2593">
        <v>1200</v>
      </c>
      <c r="C135" s="2593">
        <v>200</v>
      </c>
      <c r="D135" s="2593">
        <v>1500</v>
      </c>
    </row>
    <row r="136" spans="1:4" ht="15" customHeight="1">
      <c r="A136" s="2592" t="s">
        <v>2230</v>
      </c>
      <c r="B136" s="2593">
        <v>600</v>
      </c>
      <c r="C136" s="2593">
        <v>100</v>
      </c>
      <c r="D136" s="2593">
        <v>800</v>
      </c>
    </row>
    <row r="137" spans="1:4" ht="15" customHeight="1">
      <c r="A137" s="2592" t="s">
        <v>1506</v>
      </c>
      <c r="B137" s="2596">
        <v>400</v>
      </c>
      <c r="C137" s="2597">
        <v>0</v>
      </c>
      <c r="D137" s="2596">
        <v>400</v>
      </c>
    </row>
    <row r="138" spans="1:4" ht="15" customHeight="1">
      <c r="A138" s="2594" t="s">
        <v>1504</v>
      </c>
      <c r="B138" s="2595">
        <v>699100</v>
      </c>
      <c r="C138" s="2595">
        <v>119600</v>
      </c>
      <c r="D138" s="2595">
        <v>818700</v>
      </c>
    </row>
    <row r="139" spans="1:4" ht="15" customHeight="1">
      <c r="A139" s="2592" t="s">
        <v>2221</v>
      </c>
      <c r="B139" s="2593">
        <v>3400</v>
      </c>
      <c r="C139" s="2593">
        <v>1800</v>
      </c>
      <c r="D139" s="2593">
        <v>5100</v>
      </c>
    </row>
    <row r="140" spans="1:4" ht="15" customHeight="1">
      <c r="A140" s="2592" t="s">
        <v>2222</v>
      </c>
      <c r="B140" s="2593">
        <v>81400</v>
      </c>
      <c r="C140" s="2593">
        <v>16900</v>
      </c>
      <c r="D140" s="2593">
        <v>98300</v>
      </c>
    </row>
    <row r="141" spans="1:4" ht="15" customHeight="1">
      <c r="A141" s="2592" t="s">
        <v>2223</v>
      </c>
      <c r="B141" s="2593">
        <v>176300</v>
      </c>
      <c r="C141" s="2593">
        <v>29900</v>
      </c>
      <c r="D141" s="2593">
        <v>206200</v>
      </c>
    </row>
    <row r="142" spans="1:4" ht="15" customHeight="1">
      <c r="A142" s="2592" t="s">
        <v>2224</v>
      </c>
      <c r="B142" s="2593">
        <v>151000</v>
      </c>
      <c r="C142" s="2593">
        <v>25800</v>
      </c>
      <c r="D142" s="2593">
        <v>176800</v>
      </c>
    </row>
    <row r="143" spans="1:4" ht="15" customHeight="1">
      <c r="A143" s="2592" t="s">
        <v>2225</v>
      </c>
      <c r="B143" s="2593">
        <v>105000</v>
      </c>
      <c r="C143" s="2593">
        <v>18600</v>
      </c>
      <c r="D143" s="2593">
        <v>123600</v>
      </c>
    </row>
    <row r="144" spans="1:4" ht="15" customHeight="1">
      <c r="A144" s="2592" t="s">
        <v>2226</v>
      </c>
      <c r="B144" s="2593">
        <v>75600</v>
      </c>
      <c r="C144" s="2593">
        <v>12000</v>
      </c>
      <c r="D144" s="2593">
        <v>87600</v>
      </c>
    </row>
    <row r="145" spans="1:4" ht="15" customHeight="1">
      <c r="A145" s="2592" t="s">
        <v>2227</v>
      </c>
      <c r="B145" s="2593">
        <v>45900</v>
      </c>
      <c r="C145" s="2593">
        <v>7100</v>
      </c>
      <c r="D145" s="2593">
        <v>53000</v>
      </c>
    </row>
    <row r="146" spans="1:4" ht="15" customHeight="1">
      <c r="A146" s="2592" t="s">
        <v>2228</v>
      </c>
      <c r="B146" s="2593">
        <v>31800</v>
      </c>
      <c r="C146" s="2593">
        <v>4300</v>
      </c>
      <c r="D146" s="2593">
        <v>36100</v>
      </c>
    </row>
    <row r="147" spans="1:4" ht="15" customHeight="1">
      <c r="A147" s="2592" t="s">
        <v>2229</v>
      </c>
      <c r="B147" s="2593">
        <v>18900</v>
      </c>
      <c r="C147" s="2593">
        <v>2300</v>
      </c>
      <c r="D147" s="2593">
        <v>21200</v>
      </c>
    </row>
    <row r="148" spans="1:4" ht="15" customHeight="1">
      <c r="A148" s="2592" t="s">
        <v>2230</v>
      </c>
      <c r="B148" s="2593">
        <v>7200</v>
      </c>
      <c r="C148" s="2593">
        <v>800</v>
      </c>
      <c r="D148" s="2593">
        <v>8000</v>
      </c>
    </row>
    <row r="149" spans="1:4" ht="15" customHeight="1">
      <c r="A149" s="2598" t="s">
        <v>1506</v>
      </c>
      <c r="B149" s="2593">
        <v>2600</v>
      </c>
      <c r="C149" s="2593">
        <v>200</v>
      </c>
      <c r="D149" s="2593">
        <v>2800</v>
      </c>
    </row>
    <row r="150" spans="1:4" ht="15" customHeight="1">
      <c r="A150" s="2573" t="s">
        <v>2207</v>
      </c>
    </row>
    <row r="151" spans="1:4" ht="15" customHeight="1">
      <c r="A151" s="2565"/>
    </row>
    <row r="152" spans="1:4" ht="31.5" customHeight="1">
      <c r="A152" s="2570" t="s">
        <v>2232</v>
      </c>
      <c r="B152" s="2570"/>
      <c r="C152" s="2570"/>
      <c r="D152" s="2570"/>
    </row>
    <row r="153" spans="1:4" ht="15" customHeight="1">
      <c r="A153" s="2574" t="s">
        <v>2220</v>
      </c>
      <c r="B153" s="2575" t="s">
        <v>1499</v>
      </c>
      <c r="C153" s="2575" t="s">
        <v>1498</v>
      </c>
      <c r="D153" s="2575" t="s">
        <v>8</v>
      </c>
    </row>
    <row r="154" spans="1:4" ht="15" customHeight="1">
      <c r="A154" s="2600" t="s">
        <v>89</v>
      </c>
      <c r="B154" s="2591">
        <v>287900</v>
      </c>
      <c r="C154" s="2591">
        <v>69300</v>
      </c>
      <c r="D154" s="2591">
        <v>357200</v>
      </c>
    </row>
    <row r="155" spans="1:4" ht="15" customHeight="1">
      <c r="A155" s="2592" t="s">
        <v>2221</v>
      </c>
      <c r="B155" s="2593">
        <v>3600</v>
      </c>
      <c r="C155" s="2593">
        <v>1900</v>
      </c>
      <c r="D155" s="2593">
        <v>5500</v>
      </c>
    </row>
    <row r="156" spans="1:4" ht="15" customHeight="1">
      <c r="A156" s="2592" t="s">
        <v>2222</v>
      </c>
      <c r="B156" s="2593">
        <v>40200</v>
      </c>
      <c r="C156" s="2593">
        <v>12800</v>
      </c>
      <c r="D156" s="2593">
        <v>53000</v>
      </c>
    </row>
    <row r="157" spans="1:4" ht="15" customHeight="1">
      <c r="A157" s="2592" t="s">
        <v>2223</v>
      </c>
      <c r="B157" s="2593">
        <v>66800</v>
      </c>
      <c r="C157" s="2593">
        <v>19100</v>
      </c>
      <c r="D157" s="2593">
        <v>85800</v>
      </c>
    </row>
    <row r="158" spans="1:4" ht="15" customHeight="1">
      <c r="A158" s="2592" t="s">
        <v>2224</v>
      </c>
      <c r="B158" s="2593">
        <v>56400</v>
      </c>
      <c r="C158" s="2593">
        <v>14500</v>
      </c>
      <c r="D158" s="2593">
        <v>70900</v>
      </c>
    </row>
    <row r="159" spans="1:4" ht="15" customHeight="1">
      <c r="A159" s="2592" t="s">
        <v>2225</v>
      </c>
      <c r="B159" s="2593">
        <v>43100</v>
      </c>
      <c r="C159" s="2593">
        <v>9500</v>
      </c>
      <c r="D159" s="2593">
        <v>52600</v>
      </c>
    </row>
    <row r="160" spans="1:4" ht="15" customHeight="1">
      <c r="A160" s="2592" t="s">
        <v>2226</v>
      </c>
      <c r="B160" s="2593">
        <v>32300</v>
      </c>
      <c r="C160" s="2593">
        <v>5600</v>
      </c>
      <c r="D160" s="2593">
        <v>37800</v>
      </c>
    </row>
    <row r="161" spans="1:5" ht="15" customHeight="1">
      <c r="A161" s="2592" t="s">
        <v>2227</v>
      </c>
      <c r="B161" s="2593">
        <v>20600</v>
      </c>
      <c r="C161" s="2593">
        <v>3000</v>
      </c>
      <c r="D161" s="2593">
        <v>23600</v>
      </c>
    </row>
    <row r="162" spans="1:5" ht="15" customHeight="1">
      <c r="A162" s="2592" t="s">
        <v>2228</v>
      </c>
      <c r="B162" s="2593">
        <v>13900</v>
      </c>
      <c r="C162" s="2593">
        <v>1700</v>
      </c>
      <c r="D162" s="2593">
        <v>15600</v>
      </c>
    </row>
    <row r="163" spans="1:5" ht="15" customHeight="1">
      <c r="A163" s="2592" t="s">
        <v>2229</v>
      </c>
      <c r="B163" s="2593">
        <v>7600</v>
      </c>
      <c r="C163" s="2593">
        <v>800</v>
      </c>
      <c r="D163" s="2593">
        <v>8400</v>
      </c>
    </row>
    <row r="164" spans="1:5" ht="15" customHeight="1">
      <c r="A164" s="2592" t="s">
        <v>2230</v>
      </c>
      <c r="B164" s="2593">
        <v>2500</v>
      </c>
      <c r="C164" s="2593">
        <v>300</v>
      </c>
      <c r="D164" s="2593">
        <v>2800</v>
      </c>
    </row>
    <row r="165" spans="1:5" ht="15" customHeight="1">
      <c r="A165" s="2592" t="s">
        <v>1506</v>
      </c>
      <c r="B165" s="2593">
        <v>1100</v>
      </c>
      <c r="C165" s="2593">
        <v>100</v>
      </c>
      <c r="D165" s="2593">
        <v>1200</v>
      </c>
    </row>
    <row r="166" spans="1:5" ht="15" customHeight="1">
      <c r="A166" s="2594" t="s">
        <v>1505</v>
      </c>
      <c r="B166" s="2595">
        <v>35100</v>
      </c>
      <c r="C166" s="2595">
        <v>14500</v>
      </c>
      <c r="D166" s="2595">
        <v>49600</v>
      </c>
    </row>
    <row r="167" spans="1:5" ht="15" customHeight="1">
      <c r="A167" s="2592" t="s">
        <v>2221</v>
      </c>
      <c r="B167" s="2593">
        <v>1300</v>
      </c>
      <c r="C167" s="2593">
        <v>300</v>
      </c>
      <c r="D167" s="2593">
        <v>1600</v>
      </c>
    </row>
    <row r="168" spans="1:5" ht="15" customHeight="1">
      <c r="A168" s="2592" t="s">
        <v>2222</v>
      </c>
      <c r="B168" s="2593">
        <v>6500</v>
      </c>
      <c r="C168" s="2593">
        <v>2100</v>
      </c>
      <c r="D168" s="2593">
        <v>8600</v>
      </c>
    </row>
    <row r="169" spans="1:5" ht="15" customHeight="1">
      <c r="A169" s="2592" t="s">
        <v>2223</v>
      </c>
      <c r="B169" s="2593">
        <v>8500</v>
      </c>
      <c r="C169" s="2593">
        <v>4300</v>
      </c>
      <c r="D169" s="2593">
        <v>12800</v>
      </c>
    </row>
    <row r="170" spans="1:5" ht="15" customHeight="1">
      <c r="A170" s="2592" t="s">
        <v>2224</v>
      </c>
      <c r="B170" s="2593">
        <v>7400</v>
      </c>
      <c r="C170" s="2593">
        <v>3700</v>
      </c>
      <c r="D170" s="2593">
        <v>11100</v>
      </c>
    </row>
    <row r="171" spans="1:5" ht="15" customHeight="1">
      <c r="A171" s="2592" t="s">
        <v>2225</v>
      </c>
      <c r="B171" s="2593">
        <v>4700</v>
      </c>
      <c r="C171" s="2593">
        <v>2200</v>
      </c>
      <c r="D171" s="2593">
        <v>6800</v>
      </c>
    </row>
    <row r="172" spans="1:5" ht="15" customHeight="1">
      <c r="A172" s="2592" t="s">
        <v>2226</v>
      </c>
      <c r="B172" s="2593">
        <v>2800</v>
      </c>
      <c r="C172" s="2593">
        <v>1000</v>
      </c>
      <c r="D172" s="2593">
        <v>3800</v>
      </c>
    </row>
    <row r="173" spans="1:5" ht="15" customHeight="1">
      <c r="A173" s="2592" t="s">
        <v>2227</v>
      </c>
      <c r="B173" s="2593">
        <v>1600</v>
      </c>
      <c r="C173" s="2593">
        <v>500</v>
      </c>
      <c r="D173" s="2593">
        <v>2100</v>
      </c>
    </row>
    <row r="174" spans="1:5" ht="15" customHeight="1">
      <c r="A174" s="2592" t="s">
        <v>2228</v>
      </c>
      <c r="B174" s="2593">
        <v>1000</v>
      </c>
      <c r="C174" s="2593">
        <v>200</v>
      </c>
      <c r="D174" s="2593">
        <v>1200</v>
      </c>
    </row>
    <row r="175" spans="1:5" ht="15" customHeight="1">
      <c r="A175" s="2592" t="s">
        <v>2229</v>
      </c>
      <c r="B175" s="2593">
        <v>600</v>
      </c>
      <c r="C175" s="2593">
        <v>100</v>
      </c>
      <c r="D175" s="2593">
        <v>700</v>
      </c>
      <c r="E175" s="2601"/>
    </row>
    <row r="176" spans="1:5" ht="15" customHeight="1">
      <c r="A176" s="2592" t="s">
        <v>2230</v>
      </c>
      <c r="B176" s="2593">
        <v>400</v>
      </c>
      <c r="C176" s="2593">
        <v>100</v>
      </c>
      <c r="D176" s="2593">
        <v>500</v>
      </c>
    </row>
    <row r="177" spans="1:5" ht="15" customHeight="1">
      <c r="A177" s="2592" t="s">
        <v>1506</v>
      </c>
      <c r="B177" s="2596">
        <v>200</v>
      </c>
      <c r="C177" s="2597">
        <v>0</v>
      </c>
      <c r="D177" s="2596">
        <v>200</v>
      </c>
      <c r="E177" s="2602"/>
    </row>
    <row r="178" spans="1:5" ht="15" customHeight="1">
      <c r="A178" s="2594" t="s">
        <v>1504</v>
      </c>
      <c r="B178" s="2595">
        <v>252800</v>
      </c>
      <c r="C178" s="2595">
        <v>54800</v>
      </c>
      <c r="D178" s="2595">
        <v>307600</v>
      </c>
    </row>
    <row r="179" spans="1:5" ht="15" customHeight="1">
      <c r="A179" s="2592" t="s">
        <v>2221</v>
      </c>
      <c r="B179" s="2593">
        <v>2300</v>
      </c>
      <c r="C179" s="2593">
        <v>1700</v>
      </c>
      <c r="D179" s="2593">
        <v>3900</v>
      </c>
    </row>
    <row r="180" spans="1:5" s="2589" customFormat="1" ht="15" customHeight="1">
      <c r="A180" s="2603" t="s">
        <v>2222</v>
      </c>
      <c r="B180" s="2593">
        <v>33700</v>
      </c>
      <c r="C180" s="2593">
        <v>10700</v>
      </c>
      <c r="D180" s="2593">
        <v>44400</v>
      </c>
    </row>
    <row r="181" spans="1:5" ht="15" customHeight="1">
      <c r="A181" s="2592" t="s">
        <v>2223</v>
      </c>
      <c r="B181" s="2593">
        <v>58300</v>
      </c>
      <c r="C181" s="2593">
        <v>14700</v>
      </c>
      <c r="D181" s="2593">
        <v>73000</v>
      </c>
    </row>
    <row r="182" spans="1:5" ht="15" customHeight="1">
      <c r="A182" s="2592" t="s">
        <v>2224</v>
      </c>
      <c r="B182" s="2593">
        <v>48900</v>
      </c>
      <c r="C182" s="2593">
        <v>10800</v>
      </c>
      <c r="D182" s="2593">
        <v>59700</v>
      </c>
    </row>
    <row r="183" spans="1:5" ht="15" customHeight="1">
      <c r="A183" s="2592" t="s">
        <v>2225</v>
      </c>
      <c r="B183" s="2593">
        <v>38500</v>
      </c>
      <c r="C183" s="2593">
        <v>7300</v>
      </c>
      <c r="D183" s="2593">
        <v>45800</v>
      </c>
    </row>
    <row r="184" spans="1:5" ht="15" customHeight="1">
      <c r="A184" s="2592" t="s">
        <v>2226</v>
      </c>
      <c r="B184" s="2593">
        <v>29500</v>
      </c>
      <c r="C184" s="2593">
        <v>4500</v>
      </c>
      <c r="D184" s="2593">
        <v>34000</v>
      </c>
    </row>
    <row r="185" spans="1:5" ht="15" customHeight="1">
      <c r="A185" s="2592" t="s">
        <v>2227</v>
      </c>
      <c r="B185" s="2593">
        <v>18900</v>
      </c>
      <c r="C185" s="2593">
        <v>2600</v>
      </c>
      <c r="D185" s="2593">
        <v>21500</v>
      </c>
    </row>
    <row r="186" spans="1:5" ht="15" customHeight="1">
      <c r="A186" s="2592" t="s">
        <v>2228</v>
      </c>
      <c r="B186" s="2593">
        <v>12900</v>
      </c>
      <c r="C186" s="2593">
        <v>1500</v>
      </c>
      <c r="D186" s="2593">
        <v>14300</v>
      </c>
    </row>
    <row r="187" spans="1:5" ht="15" customHeight="1">
      <c r="A187" s="2592" t="s">
        <v>2229</v>
      </c>
      <c r="B187" s="2593">
        <v>6900</v>
      </c>
      <c r="C187" s="2593">
        <v>700</v>
      </c>
      <c r="D187" s="2593">
        <v>7600</v>
      </c>
    </row>
    <row r="188" spans="1:5" ht="15" customHeight="1">
      <c r="A188" s="2592" t="s">
        <v>2230</v>
      </c>
      <c r="B188" s="2593">
        <v>2200</v>
      </c>
      <c r="C188" s="2593">
        <v>200</v>
      </c>
      <c r="D188" s="2593">
        <v>2400</v>
      </c>
    </row>
    <row r="189" spans="1:5" ht="15" customHeight="1">
      <c r="A189" s="2598" t="s">
        <v>1506</v>
      </c>
      <c r="B189" s="2593">
        <v>800</v>
      </c>
      <c r="C189" s="2593">
        <v>100</v>
      </c>
      <c r="D189" s="2593">
        <v>900</v>
      </c>
      <c r="E189" s="2599"/>
    </row>
    <row r="190" spans="1:5" ht="15" customHeight="1">
      <c r="A190" s="2573" t="s">
        <v>2207</v>
      </c>
    </row>
    <row r="191" spans="1:5" ht="15" customHeight="1">
      <c r="A191" s="2565"/>
    </row>
    <row r="192" spans="1:5" ht="30.75" customHeight="1">
      <c r="A192" s="2570" t="s">
        <v>2233</v>
      </c>
      <c r="B192" s="2570"/>
      <c r="C192" s="2570"/>
      <c r="D192" s="2570"/>
    </row>
    <row r="193" spans="1:5" ht="15" customHeight="1">
      <c r="A193" s="2574" t="s">
        <v>2220</v>
      </c>
      <c r="B193" s="2575" t="s">
        <v>1499</v>
      </c>
      <c r="C193" s="2575" t="s">
        <v>1498</v>
      </c>
      <c r="D193" s="2575" t="s">
        <v>8</v>
      </c>
    </row>
    <row r="194" spans="1:5" ht="15" customHeight="1">
      <c r="A194" s="2600" t="s">
        <v>89</v>
      </c>
      <c r="B194" s="2591">
        <v>188000</v>
      </c>
      <c r="C194" s="2591">
        <v>7200</v>
      </c>
      <c r="D194" s="2591">
        <v>195200</v>
      </c>
    </row>
    <row r="195" spans="1:5" ht="15" customHeight="1">
      <c r="A195" s="2592" t="s">
        <v>2221</v>
      </c>
      <c r="B195" s="2593">
        <v>1600</v>
      </c>
      <c r="C195" s="2593">
        <v>200</v>
      </c>
      <c r="D195" s="2593">
        <v>1800</v>
      </c>
    </row>
    <row r="196" spans="1:5" ht="15" customHeight="1">
      <c r="A196" s="2592" t="s">
        <v>2222</v>
      </c>
      <c r="B196" s="2593">
        <v>23900</v>
      </c>
      <c r="C196" s="2593">
        <v>1400</v>
      </c>
      <c r="D196" s="2593">
        <v>25400</v>
      </c>
    </row>
    <row r="197" spans="1:5" ht="15" customHeight="1">
      <c r="A197" s="2592" t="s">
        <v>2223</v>
      </c>
      <c r="B197" s="2593">
        <v>45900</v>
      </c>
      <c r="C197" s="2593">
        <v>1800</v>
      </c>
      <c r="D197" s="2593">
        <v>47700</v>
      </c>
    </row>
    <row r="198" spans="1:5" ht="15" customHeight="1">
      <c r="A198" s="2592" t="s">
        <v>2224</v>
      </c>
      <c r="B198" s="2593">
        <v>38000</v>
      </c>
      <c r="C198" s="2593">
        <v>1400</v>
      </c>
      <c r="D198" s="2593">
        <v>39400</v>
      </c>
    </row>
    <row r="199" spans="1:5" ht="15" customHeight="1">
      <c r="A199" s="2592" t="s">
        <v>2225</v>
      </c>
      <c r="B199" s="2593">
        <v>28800</v>
      </c>
      <c r="C199" s="2593">
        <v>1000</v>
      </c>
      <c r="D199" s="2593">
        <v>29800</v>
      </c>
    </row>
    <row r="200" spans="1:5" ht="15" customHeight="1">
      <c r="A200" s="2592" t="s">
        <v>2226</v>
      </c>
      <c r="B200" s="2593">
        <v>21600</v>
      </c>
      <c r="C200" s="2593">
        <v>600</v>
      </c>
      <c r="D200" s="2593">
        <v>22200</v>
      </c>
    </row>
    <row r="201" spans="1:5" ht="15" customHeight="1">
      <c r="A201" s="2592" t="s">
        <v>2227</v>
      </c>
      <c r="B201" s="2593">
        <v>13400</v>
      </c>
      <c r="C201" s="2593">
        <v>300</v>
      </c>
      <c r="D201" s="2593">
        <v>13700</v>
      </c>
      <c r="E201" s="2604"/>
    </row>
    <row r="202" spans="1:5" ht="15" customHeight="1">
      <c r="A202" s="2592" t="s">
        <v>2228</v>
      </c>
      <c r="B202" s="2593">
        <v>9000</v>
      </c>
      <c r="C202" s="2593">
        <v>200</v>
      </c>
      <c r="D202" s="2593">
        <v>9200</v>
      </c>
      <c r="E202" s="2604"/>
    </row>
    <row r="203" spans="1:5" ht="15" customHeight="1">
      <c r="A203" s="2592" t="s">
        <v>2229</v>
      </c>
      <c r="B203" s="2593">
        <v>4400</v>
      </c>
      <c r="C203" s="2593">
        <v>100</v>
      </c>
      <c r="D203" s="2593">
        <v>4500</v>
      </c>
      <c r="E203" s="2604"/>
    </row>
    <row r="204" spans="1:5" ht="15" customHeight="1">
      <c r="A204" s="2592" t="s">
        <v>2230</v>
      </c>
      <c r="B204" s="2593">
        <v>1100</v>
      </c>
      <c r="C204" s="2597">
        <v>0</v>
      </c>
      <c r="D204" s="2593">
        <v>1200</v>
      </c>
    </row>
    <row r="205" spans="1:5" ht="15" customHeight="1">
      <c r="A205" s="2592" t="s">
        <v>1506</v>
      </c>
      <c r="B205" s="2593">
        <v>300</v>
      </c>
      <c r="C205" s="2597">
        <v>0</v>
      </c>
      <c r="D205" s="2593">
        <v>300</v>
      </c>
    </row>
    <row r="206" spans="1:5" ht="15" customHeight="1">
      <c r="A206" s="2594" t="s">
        <v>1505</v>
      </c>
      <c r="B206" s="2595">
        <v>8100</v>
      </c>
      <c r="C206" s="2595">
        <v>1600</v>
      </c>
      <c r="D206" s="2595">
        <v>9700</v>
      </c>
    </row>
    <row r="207" spans="1:5" ht="15" customHeight="1">
      <c r="A207" s="2592" t="s">
        <v>2221</v>
      </c>
      <c r="B207" s="2596">
        <v>200</v>
      </c>
      <c r="C207" s="2597">
        <v>0</v>
      </c>
      <c r="D207" s="2596">
        <v>300</v>
      </c>
    </row>
    <row r="208" spans="1:5" ht="15" customHeight="1">
      <c r="A208" s="2592" t="s">
        <v>2222</v>
      </c>
      <c r="B208" s="2596">
        <v>1400</v>
      </c>
      <c r="C208" s="2596">
        <v>400</v>
      </c>
      <c r="D208" s="2596">
        <v>1800</v>
      </c>
    </row>
    <row r="209" spans="1:4" ht="15" customHeight="1">
      <c r="A209" s="2592" t="s">
        <v>2223</v>
      </c>
      <c r="B209" s="2596">
        <v>2100</v>
      </c>
      <c r="C209" s="2596">
        <v>500</v>
      </c>
      <c r="D209" s="2596">
        <v>2600</v>
      </c>
    </row>
    <row r="210" spans="1:4" ht="15" customHeight="1">
      <c r="A210" s="2592" t="s">
        <v>2224</v>
      </c>
      <c r="B210" s="2596">
        <v>1900</v>
      </c>
      <c r="C210" s="2596">
        <v>400</v>
      </c>
      <c r="D210" s="2596">
        <v>2200</v>
      </c>
    </row>
    <row r="211" spans="1:4" ht="15" customHeight="1">
      <c r="A211" s="2592" t="s">
        <v>2225</v>
      </c>
      <c r="B211" s="2596">
        <v>1000</v>
      </c>
      <c r="C211" s="2596">
        <v>200</v>
      </c>
      <c r="D211" s="2596">
        <v>1200</v>
      </c>
    </row>
    <row r="212" spans="1:4" ht="15" customHeight="1">
      <c r="A212" s="2592" t="s">
        <v>2226</v>
      </c>
      <c r="B212" s="2596">
        <v>600</v>
      </c>
      <c r="C212" s="2596">
        <v>100</v>
      </c>
      <c r="D212" s="2596">
        <v>700</v>
      </c>
    </row>
    <row r="213" spans="1:4" ht="15" customHeight="1">
      <c r="A213" s="2592" t="s">
        <v>2227</v>
      </c>
      <c r="B213" s="2596">
        <v>400</v>
      </c>
      <c r="C213" s="2597">
        <v>0</v>
      </c>
      <c r="D213" s="2596">
        <v>500</v>
      </c>
    </row>
    <row r="214" spans="1:4" ht="15" customHeight="1">
      <c r="A214" s="2592" t="s">
        <v>2228</v>
      </c>
      <c r="B214" s="2596">
        <v>300</v>
      </c>
      <c r="C214" s="2597">
        <v>0</v>
      </c>
      <c r="D214" s="2596">
        <v>300</v>
      </c>
    </row>
    <row r="215" spans="1:4" ht="15" customHeight="1">
      <c r="A215" s="2592" t="s">
        <v>2229</v>
      </c>
      <c r="B215" s="2596">
        <v>200</v>
      </c>
      <c r="C215" s="2597">
        <v>0</v>
      </c>
      <c r="D215" s="2596">
        <v>200</v>
      </c>
    </row>
    <row r="216" spans="1:4" ht="15" customHeight="1">
      <c r="A216" s="2592" t="s">
        <v>2230</v>
      </c>
      <c r="B216" s="2596">
        <v>100</v>
      </c>
      <c r="C216" s="2597">
        <v>0</v>
      </c>
      <c r="D216" s="2596">
        <v>100</v>
      </c>
    </row>
    <row r="217" spans="1:4" ht="15" customHeight="1">
      <c r="A217" s="2592" t="s">
        <v>1506</v>
      </c>
      <c r="B217" s="2597">
        <v>0</v>
      </c>
      <c r="C217" s="2597">
        <v>0</v>
      </c>
      <c r="D217" s="2597">
        <v>0</v>
      </c>
    </row>
    <row r="218" spans="1:4" ht="15" customHeight="1">
      <c r="A218" s="2594" t="s">
        <v>1504</v>
      </c>
      <c r="B218" s="2595">
        <v>179900</v>
      </c>
      <c r="C218" s="2595">
        <v>5600</v>
      </c>
      <c r="D218" s="2595">
        <v>185500</v>
      </c>
    </row>
    <row r="219" spans="1:4" ht="15" customHeight="1">
      <c r="A219" s="2592" t="s">
        <v>2221</v>
      </c>
      <c r="B219" s="2593">
        <v>1400</v>
      </c>
      <c r="C219" s="2593">
        <v>200</v>
      </c>
      <c r="D219" s="2593">
        <v>1600</v>
      </c>
    </row>
    <row r="220" spans="1:4" ht="15" customHeight="1">
      <c r="A220" s="2592" t="s">
        <v>2222</v>
      </c>
      <c r="B220" s="2593">
        <v>22500</v>
      </c>
      <c r="C220" s="2593">
        <v>1100</v>
      </c>
      <c r="D220" s="2593">
        <v>23600</v>
      </c>
    </row>
    <row r="221" spans="1:4" ht="15" customHeight="1">
      <c r="A221" s="2592" t="s">
        <v>2223</v>
      </c>
      <c r="B221" s="2593">
        <v>43800</v>
      </c>
      <c r="C221" s="2593">
        <v>1400</v>
      </c>
      <c r="D221" s="2593">
        <v>45200</v>
      </c>
    </row>
    <row r="222" spans="1:4" ht="15" customHeight="1">
      <c r="A222" s="2592" t="s">
        <v>2224</v>
      </c>
      <c r="B222" s="2593">
        <v>36100</v>
      </c>
      <c r="C222" s="2593">
        <v>1000</v>
      </c>
      <c r="D222" s="2593">
        <v>37100</v>
      </c>
    </row>
    <row r="223" spans="1:4" ht="15" customHeight="1">
      <c r="A223" s="2592" t="s">
        <v>2225</v>
      </c>
      <c r="B223" s="2593">
        <v>27900</v>
      </c>
      <c r="C223" s="2593">
        <v>800</v>
      </c>
      <c r="D223" s="2593">
        <v>28600</v>
      </c>
    </row>
    <row r="224" spans="1:4" ht="15" customHeight="1">
      <c r="A224" s="2592" t="s">
        <v>2226</v>
      </c>
      <c r="B224" s="2593">
        <v>21000</v>
      </c>
      <c r="C224" s="2593">
        <v>500</v>
      </c>
      <c r="D224" s="2593">
        <v>21600</v>
      </c>
    </row>
    <row r="225" spans="1:4" ht="15" customHeight="1">
      <c r="A225" s="2592" t="s">
        <v>2227</v>
      </c>
      <c r="B225" s="2593">
        <v>13000</v>
      </c>
      <c r="C225" s="2593">
        <v>300</v>
      </c>
      <c r="D225" s="2593">
        <v>13300</v>
      </c>
    </row>
    <row r="226" spans="1:4" ht="15" customHeight="1">
      <c r="A226" s="2592" t="s">
        <v>2228</v>
      </c>
      <c r="B226" s="2593">
        <v>8700</v>
      </c>
      <c r="C226" s="2593">
        <v>200</v>
      </c>
      <c r="D226" s="2593">
        <v>8900</v>
      </c>
    </row>
    <row r="227" spans="1:4" ht="15" customHeight="1">
      <c r="A227" s="2592" t="s">
        <v>2229</v>
      </c>
      <c r="B227" s="2593">
        <v>4300</v>
      </c>
      <c r="C227" s="2593">
        <v>100</v>
      </c>
      <c r="D227" s="2593">
        <v>4300</v>
      </c>
    </row>
    <row r="228" spans="1:4" ht="15" customHeight="1">
      <c r="A228" s="2592" t="s">
        <v>2230</v>
      </c>
      <c r="B228" s="2593">
        <v>1100</v>
      </c>
      <c r="C228" s="2605">
        <v>0</v>
      </c>
      <c r="D228" s="2593">
        <v>1100</v>
      </c>
    </row>
    <row r="229" spans="1:4" ht="15" customHeight="1">
      <c r="A229" s="2598" t="s">
        <v>1506</v>
      </c>
      <c r="B229" s="2593">
        <v>200</v>
      </c>
      <c r="C229" s="2605">
        <v>0</v>
      </c>
      <c r="D229" s="2593">
        <v>200</v>
      </c>
    </row>
    <row r="230" spans="1:4" ht="15" customHeight="1">
      <c r="A230" s="2573" t="s">
        <v>2207</v>
      </c>
    </row>
    <row r="232" spans="1:4" ht="30" customHeight="1">
      <c r="A232" s="2570" t="s">
        <v>2234</v>
      </c>
      <c r="B232" s="2570"/>
      <c r="C232" s="2570"/>
      <c r="D232" s="2570"/>
    </row>
    <row r="233" spans="1:4" ht="15" customHeight="1">
      <c r="A233" s="2574" t="s">
        <v>2220</v>
      </c>
      <c r="B233" s="2575" t="s">
        <v>1499</v>
      </c>
      <c r="C233" s="2575" t="s">
        <v>1498</v>
      </c>
      <c r="D233" s="2575" t="s">
        <v>8</v>
      </c>
    </row>
    <row r="234" spans="1:4" ht="15" customHeight="1">
      <c r="A234" s="2590" t="s">
        <v>89</v>
      </c>
      <c r="B234" s="2591">
        <v>1207200</v>
      </c>
      <c r="C234" s="2591">
        <v>196200</v>
      </c>
      <c r="D234" s="2591">
        <v>1403400</v>
      </c>
    </row>
    <row r="235" spans="1:4" ht="15" customHeight="1">
      <c r="A235" s="2592" t="s">
        <v>2221</v>
      </c>
      <c r="B235" s="2593">
        <v>7700</v>
      </c>
      <c r="C235" s="2593">
        <v>3000</v>
      </c>
      <c r="D235" s="2593">
        <v>10700</v>
      </c>
    </row>
    <row r="236" spans="1:4" ht="15" customHeight="1">
      <c r="A236" s="2592" t="s">
        <v>2222</v>
      </c>
      <c r="B236" s="2593">
        <v>148600</v>
      </c>
      <c r="C236" s="2593">
        <v>28900</v>
      </c>
      <c r="D236" s="2593">
        <v>177500</v>
      </c>
    </row>
    <row r="237" spans="1:4" ht="15" customHeight="1">
      <c r="A237" s="2592" t="s">
        <v>2223</v>
      </c>
      <c r="B237" s="2593">
        <v>296900</v>
      </c>
      <c r="C237" s="2593">
        <v>51700</v>
      </c>
      <c r="D237" s="2593">
        <v>348600</v>
      </c>
    </row>
    <row r="238" spans="1:4" ht="15" customHeight="1">
      <c r="A238" s="2592" t="s">
        <v>2224</v>
      </c>
      <c r="B238" s="2593">
        <v>253800</v>
      </c>
      <c r="C238" s="2593">
        <v>43700</v>
      </c>
      <c r="D238" s="2593">
        <v>297500</v>
      </c>
    </row>
    <row r="239" spans="1:4" ht="15" customHeight="1">
      <c r="A239" s="2592" t="s">
        <v>2225</v>
      </c>
      <c r="B239" s="2593">
        <v>182600</v>
      </c>
      <c r="C239" s="2593">
        <v>30200</v>
      </c>
      <c r="D239" s="2593">
        <v>212800</v>
      </c>
    </row>
    <row r="240" spans="1:4" ht="15" customHeight="1">
      <c r="A240" s="2592" t="s">
        <v>2226</v>
      </c>
      <c r="B240" s="2593">
        <v>133100</v>
      </c>
      <c r="C240" s="2593">
        <v>18500</v>
      </c>
      <c r="D240" s="2593">
        <v>151600</v>
      </c>
    </row>
    <row r="241" spans="1:4" ht="15" customHeight="1">
      <c r="A241" s="2592" t="s">
        <v>2227</v>
      </c>
      <c r="B241" s="2593">
        <v>82200</v>
      </c>
      <c r="C241" s="2593">
        <v>10300</v>
      </c>
      <c r="D241" s="2593">
        <v>92400</v>
      </c>
    </row>
    <row r="242" spans="1:4" ht="15" customHeight="1">
      <c r="A242" s="2592" t="s">
        <v>2228</v>
      </c>
      <c r="B242" s="2593">
        <v>55800</v>
      </c>
      <c r="C242" s="2593">
        <v>5900</v>
      </c>
      <c r="D242" s="2593">
        <v>61600</v>
      </c>
    </row>
    <row r="243" spans="1:4" ht="15" customHeight="1">
      <c r="A243" s="2592" t="s">
        <v>2229</v>
      </c>
      <c r="B243" s="2593">
        <v>31400</v>
      </c>
      <c r="C243" s="2593">
        <v>2800</v>
      </c>
      <c r="D243" s="2593">
        <v>34200</v>
      </c>
    </row>
    <row r="244" spans="1:4" ht="15" customHeight="1">
      <c r="A244" s="2592" t="s">
        <v>2230</v>
      </c>
      <c r="B244" s="2593">
        <v>10900</v>
      </c>
      <c r="C244" s="2593">
        <v>900</v>
      </c>
      <c r="D244" s="2593">
        <v>11700</v>
      </c>
    </row>
    <row r="245" spans="1:4" ht="15" customHeight="1">
      <c r="A245" s="2603" t="s">
        <v>1506</v>
      </c>
      <c r="B245" s="2593">
        <v>4300</v>
      </c>
      <c r="C245" s="2593">
        <v>400</v>
      </c>
      <c r="D245" s="2593">
        <v>4700</v>
      </c>
    </row>
    <row r="246" spans="1:4" ht="15" customHeight="1">
      <c r="A246" s="2594" t="s">
        <v>1505</v>
      </c>
      <c r="B246" s="2595">
        <v>87700</v>
      </c>
      <c r="C246" s="2595">
        <v>28700</v>
      </c>
      <c r="D246" s="2595">
        <v>116400</v>
      </c>
    </row>
    <row r="247" spans="1:4" ht="15" customHeight="1">
      <c r="A247" s="2592" t="s">
        <v>2221</v>
      </c>
      <c r="B247" s="2593">
        <v>1800</v>
      </c>
      <c r="C247" s="2593">
        <v>100</v>
      </c>
      <c r="D247" s="2593">
        <v>1900</v>
      </c>
    </row>
    <row r="248" spans="1:4" ht="15" customHeight="1">
      <c r="A248" s="2592" t="s">
        <v>2222</v>
      </c>
      <c r="B248" s="2593">
        <v>13800</v>
      </c>
      <c r="C248" s="2593">
        <v>2900</v>
      </c>
      <c r="D248" s="2593">
        <v>16700</v>
      </c>
    </row>
    <row r="249" spans="1:4" ht="15" customHeight="1">
      <c r="A249" s="2592" t="s">
        <v>2223</v>
      </c>
      <c r="B249" s="2593">
        <v>20800</v>
      </c>
      <c r="C249" s="2593">
        <v>8400</v>
      </c>
      <c r="D249" s="2593">
        <v>29200</v>
      </c>
    </row>
    <row r="250" spans="1:4" ht="15" customHeight="1">
      <c r="A250" s="2592" t="s">
        <v>2224</v>
      </c>
      <c r="B250" s="2593">
        <v>19200</v>
      </c>
      <c r="C250" s="2593">
        <v>8000</v>
      </c>
      <c r="D250" s="2593">
        <v>27200</v>
      </c>
    </row>
    <row r="251" spans="1:4" ht="15" customHeight="1">
      <c r="A251" s="2592" t="s">
        <v>2225</v>
      </c>
      <c r="B251" s="2593">
        <v>12500</v>
      </c>
      <c r="C251" s="2593">
        <v>5000</v>
      </c>
      <c r="D251" s="2593">
        <v>17400</v>
      </c>
    </row>
    <row r="252" spans="1:4" ht="15" customHeight="1">
      <c r="A252" s="2592" t="s">
        <v>2226</v>
      </c>
      <c r="B252" s="2593">
        <v>8100</v>
      </c>
      <c r="C252" s="2593">
        <v>2400</v>
      </c>
      <c r="D252" s="2593">
        <v>10500</v>
      </c>
    </row>
    <row r="253" spans="1:4" ht="15" customHeight="1">
      <c r="A253" s="2592" t="s">
        <v>2227</v>
      </c>
      <c r="B253" s="2593">
        <v>5100</v>
      </c>
      <c r="C253" s="2593">
        <v>1100</v>
      </c>
      <c r="D253" s="2593">
        <v>6200</v>
      </c>
    </row>
    <row r="254" spans="1:4" ht="15" customHeight="1">
      <c r="A254" s="2592" t="s">
        <v>2228</v>
      </c>
      <c r="B254" s="2593">
        <v>3100</v>
      </c>
      <c r="C254" s="2593">
        <v>500</v>
      </c>
      <c r="D254" s="2593">
        <v>3600</v>
      </c>
    </row>
    <row r="255" spans="1:4" ht="15" customHeight="1">
      <c r="A255" s="2592" t="s">
        <v>2229</v>
      </c>
      <c r="B255" s="2593">
        <v>1800</v>
      </c>
      <c r="C255" s="2593">
        <v>200</v>
      </c>
      <c r="D255" s="2593">
        <v>2000</v>
      </c>
    </row>
    <row r="256" spans="1:4" ht="15" customHeight="1">
      <c r="A256" s="2592" t="s">
        <v>2230</v>
      </c>
      <c r="B256" s="2593">
        <v>900</v>
      </c>
      <c r="C256" s="2593">
        <v>100</v>
      </c>
      <c r="D256" s="2593">
        <v>1000</v>
      </c>
    </row>
    <row r="257" spans="1:4" ht="15" customHeight="1">
      <c r="A257" s="2603" t="s">
        <v>1506</v>
      </c>
      <c r="B257" s="2593">
        <v>700</v>
      </c>
      <c r="C257" s="2597">
        <v>0</v>
      </c>
      <c r="D257" s="2593">
        <v>700</v>
      </c>
    </row>
    <row r="258" spans="1:4" ht="15" customHeight="1">
      <c r="A258" s="2594" t="s">
        <v>1504</v>
      </c>
      <c r="B258" s="2595">
        <v>1119600</v>
      </c>
      <c r="C258" s="2595">
        <v>167500</v>
      </c>
      <c r="D258" s="2595">
        <v>1287000</v>
      </c>
    </row>
    <row r="259" spans="1:4" ht="15" customHeight="1">
      <c r="A259" s="2592" t="s">
        <v>2221</v>
      </c>
      <c r="B259" s="2593">
        <v>5900</v>
      </c>
      <c r="C259" s="2593">
        <v>2900</v>
      </c>
      <c r="D259" s="2593">
        <v>8800</v>
      </c>
    </row>
    <row r="260" spans="1:4" ht="15" customHeight="1">
      <c r="A260" s="2592" t="s">
        <v>2222</v>
      </c>
      <c r="B260" s="2593">
        <v>134800</v>
      </c>
      <c r="C260" s="2593">
        <v>26000</v>
      </c>
      <c r="D260" s="2593">
        <v>160800</v>
      </c>
    </row>
    <row r="261" spans="1:4" ht="15" customHeight="1">
      <c r="A261" s="2592" t="s">
        <v>2223</v>
      </c>
      <c r="B261" s="2593">
        <v>276200</v>
      </c>
      <c r="C261" s="2593">
        <v>43200</v>
      </c>
      <c r="D261" s="2593">
        <v>319400</v>
      </c>
    </row>
    <row r="262" spans="1:4" ht="15" customHeight="1">
      <c r="A262" s="2592" t="s">
        <v>2224</v>
      </c>
      <c r="B262" s="2593">
        <v>234600</v>
      </c>
      <c r="C262" s="2593">
        <v>35700</v>
      </c>
      <c r="D262" s="2593">
        <v>270300</v>
      </c>
    </row>
    <row r="263" spans="1:4" ht="15" customHeight="1">
      <c r="A263" s="2592" t="s">
        <v>2225</v>
      </c>
      <c r="B263" s="2593">
        <v>170100</v>
      </c>
      <c r="C263" s="2593">
        <v>25300</v>
      </c>
      <c r="D263" s="2593">
        <v>195400</v>
      </c>
    </row>
    <row r="264" spans="1:4" ht="15" customHeight="1">
      <c r="A264" s="2592" t="s">
        <v>2226</v>
      </c>
      <c r="B264" s="2593">
        <v>125000</v>
      </c>
      <c r="C264" s="2593">
        <v>16100</v>
      </c>
      <c r="D264" s="2593">
        <v>141100</v>
      </c>
    </row>
    <row r="265" spans="1:4" ht="15" customHeight="1">
      <c r="A265" s="2592" t="s">
        <v>2227</v>
      </c>
      <c r="B265" s="2593">
        <v>77100</v>
      </c>
      <c r="C265" s="2593">
        <v>9100</v>
      </c>
      <c r="D265" s="2593">
        <v>86200</v>
      </c>
    </row>
    <row r="266" spans="1:4" ht="15" customHeight="1">
      <c r="A266" s="2592" t="s">
        <v>2228</v>
      </c>
      <c r="B266" s="2593">
        <v>52700</v>
      </c>
      <c r="C266" s="2593">
        <v>5400</v>
      </c>
      <c r="D266" s="2593">
        <v>58100</v>
      </c>
    </row>
    <row r="267" spans="1:4" ht="15" customHeight="1">
      <c r="A267" s="2592" t="s">
        <v>2229</v>
      </c>
      <c r="B267" s="2593">
        <v>29500</v>
      </c>
      <c r="C267" s="2593">
        <v>2600</v>
      </c>
      <c r="D267" s="2593">
        <v>32100</v>
      </c>
    </row>
    <row r="268" spans="1:4" ht="15" customHeight="1">
      <c r="A268" s="2592" t="s">
        <v>2230</v>
      </c>
      <c r="B268" s="2593">
        <v>10000</v>
      </c>
      <c r="C268" s="2593">
        <v>800</v>
      </c>
      <c r="D268" s="2593">
        <v>10700</v>
      </c>
    </row>
    <row r="269" spans="1:4" ht="15" customHeight="1">
      <c r="A269" s="2578" t="s">
        <v>1506</v>
      </c>
      <c r="B269" s="2593">
        <v>3600</v>
      </c>
      <c r="C269" s="2593">
        <v>300</v>
      </c>
      <c r="D269" s="2593">
        <v>4000</v>
      </c>
    </row>
    <row r="270" spans="1:4" ht="15" customHeight="1">
      <c r="A270" s="2573" t="s">
        <v>2207</v>
      </c>
    </row>
    <row r="272" spans="1:4" ht="30.75" customHeight="1">
      <c r="A272" s="2570" t="s">
        <v>2235</v>
      </c>
      <c r="B272" s="2570"/>
      <c r="C272" s="2570"/>
      <c r="D272" s="2570"/>
    </row>
    <row r="273" spans="1:4" ht="15" customHeight="1">
      <c r="A273" s="2574" t="s">
        <v>2220</v>
      </c>
      <c r="B273" s="2575" t="s">
        <v>1499</v>
      </c>
      <c r="C273" s="2575" t="s">
        <v>1498</v>
      </c>
      <c r="D273" s="2575" t="s">
        <v>8</v>
      </c>
    </row>
    <row r="274" spans="1:4" ht="15" customHeight="1">
      <c r="A274" s="2590" t="s">
        <v>89</v>
      </c>
      <c r="B274" s="2591">
        <v>740200</v>
      </c>
      <c r="C274" s="2591">
        <v>128200</v>
      </c>
      <c r="D274" s="2591">
        <v>868400</v>
      </c>
    </row>
    <row r="275" spans="1:4" ht="15" customHeight="1">
      <c r="A275" s="2592" t="s">
        <v>2221</v>
      </c>
      <c r="B275" s="2593">
        <v>3700</v>
      </c>
      <c r="C275" s="2593">
        <v>1500</v>
      </c>
      <c r="D275" s="2593">
        <v>5200</v>
      </c>
    </row>
    <row r="276" spans="1:4" ht="15" customHeight="1">
      <c r="A276" s="2592" t="s">
        <v>2222</v>
      </c>
      <c r="B276" s="2593">
        <v>86800</v>
      </c>
      <c r="C276" s="2593">
        <v>17000</v>
      </c>
      <c r="D276" s="2593">
        <v>103800</v>
      </c>
    </row>
    <row r="277" spans="1:4" ht="15" customHeight="1">
      <c r="A277" s="2592" t="s">
        <v>2223</v>
      </c>
      <c r="B277" s="2593">
        <v>185900</v>
      </c>
      <c r="C277" s="2593">
        <v>33100</v>
      </c>
      <c r="D277" s="2593">
        <v>219000</v>
      </c>
    </row>
    <row r="278" spans="1:4" ht="15" customHeight="1">
      <c r="A278" s="2592" t="s">
        <v>2224</v>
      </c>
      <c r="B278" s="2593">
        <v>160500</v>
      </c>
      <c r="C278" s="2593">
        <v>29100</v>
      </c>
      <c r="D278" s="2593">
        <v>189600</v>
      </c>
    </row>
    <row r="279" spans="1:4" ht="15" customHeight="1">
      <c r="A279" s="2592" t="s">
        <v>2225</v>
      </c>
      <c r="B279" s="2593">
        <v>111300</v>
      </c>
      <c r="C279" s="2593">
        <v>20500</v>
      </c>
      <c r="D279" s="2593">
        <v>131800</v>
      </c>
    </row>
    <row r="280" spans="1:4" ht="15" customHeight="1">
      <c r="A280" s="2592" t="s">
        <v>2226</v>
      </c>
      <c r="B280" s="2593">
        <v>79900</v>
      </c>
      <c r="C280" s="2593">
        <v>12700</v>
      </c>
      <c r="D280" s="2593">
        <v>92600</v>
      </c>
    </row>
    <row r="281" spans="1:4" ht="15" customHeight="1">
      <c r="A281" s="2592" t="s">
        <v>2227</v>
      </c>
      <c r="B281" s="2593">
        <v>48600</v>
      </c>
      <c r="C281" s="2593">
        <v>7200</v>
      </c>
      <c r="D281" s="2593">
        <v>55800</v>
      </c>
    </row>
    <row r="282" spans="1:4" ht="15" customHeight="1">
      <c r="A282" s="2592" t="s">
        <v>2228</v>
      </c>
      <c r="B282" s="2593">
        <v>33300</v>
      </c>
      <c r="C282" s="2593">
        <v>4200</v>
      </c>
      <c r="D282" s="2593">
        <v>37500</v>
      </c>
    </row>
    <row r="283" spans="1:4" ht="15" customHeight="1">
      <c r="A283" s="2592" t="s">
        <v>2229</v>
      </c>
      <c r="B283" s="2593">
        <v>19700</v>
      </c>
      <c r="C283" s="2593">
        <v>2100</v>
      </c>
      <c r="D283" s="2593">
        <v>21800</v>
      </c>
    </row>
    <row r="284" spans="1:4" ht="15" customHeight="1">
      <c r="A284" s="2592" t="s">
        <v>2230</v>
      </c>
      <c r="B284" s="2593">
        <v>7500</v>
      </c>
      <c r="C284" s="2593">
        <v>700</v>
      </c>
      <c r="D284" s="2593">
        <v>8100</v>
      </c>
    </row>
    <row r="285" spans="1:4" ht="15" customHeight="1">
      <c r="A285" s="2592" t="s">
        <v>1506</v>
      </c>
      <c r="B285" s="2593">
        <v>3000</v>
      </c>
      <c r="C285" s="2593">
        <v>300</v>
      </c>
      <c r="D285" s="2593">
        <v>3300</v>
      </c>
    </row>
    <row r="286" spans="1:4" ht="15" customHeight="1">
      <c r="A286" s="2594" t="s">
        <v>1505</v>
      </c>
      <c r="B286" s="2595">
        <v>47800</v>
      </c>
      <c r="C286" s="2595">
        <v>17600</v>
      </c>
      <c r="D286" s="2595">
        <v>65300</v>
      </c>
    </row>
    <row r="287" spans="1:4" ht="15" customHeight="1">
      <c r="A287" s="2592" t="s">
        <v>2221</v>
      </c>
      <c r="B287" s="2593">
        <v>800</v>
      </c>
      <c r="C287" s="2593">
        <v>100</v>
      </c>
      <c r="D287" s="2593">
        <v>900</v>
      </c>
    </row>
    <row r="288" spans="1:4" ht="15" customHeight="1">
      <c r="A288" s="2592" t="s">
        <v>2222</v>
      </c>
      <c r="B288" s="2593">
        <v>6900</v>
      </c>
      <c r="C288" s="2593">
        <v>1900</v>
      </c>
      <c r="D288" s="2593">
        <v>8800</v>
      </c>
    </row>
    <row r="289" spans="1:4" ht="15" customHeight="1">
      <c r="A289" s="2592" t="s">
        <v>2223</v>
      </c>
      <c r="B289" s="2593">
        <v>10900</v>
      </c>
      <c r="C289" s="2593">
        <v>5100</v>
      </c>
      <c r="D289" s="2593">
        <v>15900</v>
      </c>
    </row>
    <row r="290" spans="1:4" ht="15" customHeight="1">
      <c r="A290" s="2592" t="s">
        <v>2224</v>
      </c>
      <c r="B290" s="2593">
        <v>10200</v>
      </c>
      <c r="C290" s="2593">
        <v>4700</v>
      </c>
      <c r="D290" s="2593">
        <v>15000</v>
      </c>
    </row>
    <row r="291" spans="1:4" ht="15" customHeight="1">
      <c r="A291" s="2592" t="s">
        <v>2225</v>
      </c>
      <c r="B291" s="2593">
        <v>7000</v>
      </c>
      <c r="C291" s="2593">
        <v>3000</v>
      </c>
      <c r="D291" s="2593">
        <v>10000</v>
      </c>
    </row>
    <row r="292" spans="1:4" ht="15" customHeight="1">
      <c r="A292" s="2592" t="s">
        <v>2226</v>
      </c>
      <c r="B292" s="2593">
        <v>4800</v>
      </c>
      <c r="C292" s="2593">
        <v>1500</v>
      </c>
      <c r="D292" s="2593">
        <v>6300</v>
      </c>
    </row>
    <row r="293" spans="1:4" ht="15" customHeight="1">
      <c r="A293" s="2592" t="s">
        <v>2227</v>
      </c>
      <c r="B293" s="2593">
        <v>3100</v>
      </c>
      <c r="C293" s="2593">
        <v>800</v>
      </c>
      <c r="D293" s="2593">
        <v>3900</v>
      </c>
    </row>
    <row r="294" spans="1:4" ht="15" customHeight="1">
      <c r="A294" s="2592" t="s">
        <v>2228</v>
      </c>
      <c r="B294" s="2593">
        <v>1900</v>
      </c>
      <c r="C294" s="2593">
        <v>300</v>
      </c>
      <c r="D294" s="2593">
        <v>2200</v>
      </c>
    </row>
    <row r="295" spans="1:4" ht="15" customHeight="1">
      <c r="A295" s="2592" t="s">
        <v>2229</v>
      </c>
      <c r="B295" s="2593">
        <v>1100</v>
      </c>
      <c r="C295" s="2593">
        <v>100</v>
      </c>
      <c r="D295" s="2593">
        <v>1300</v>
      </c>
    </row>
    <row r="296" spans="1:4" ht="15" customHeight="1">
      <c r="A296" s="2592" t="s">
        <v>2230</v>
      </c>
      <c r="B296" s="2593">
        <v>600</v>
      </c>
      <c r="C296" s="2593">
        <v>100</v>
      </c>
      <c r="D296" s="2593">
        <v>600</v>
      </c>
    </row>
    <row r="297" spans="1:4" ht="15" customHeight="1">
      <c r="A297" s="2592" t="s">
        <v>1506</v>
      </c>
      <c r="B297" s="2593">
        <v>400</v>
      </c>
      <c r="C297" s="2597">
        <v>0</v>
      </c>
      <c r="D297" s="2593">
        <v>400</v>
      </c>
    </row>
    <row r="298" spans="1:4" ht="15" customHeight="1">
      <c r="A298" s="2594" t="s">
        <v>1504</v>
      </c>
      <c r="B298" s="2595">
        <v>692400</v>
      </c>
      <c r="C298" s="2595">
        <v>110700</v>
      </c>
      <c r="D298" s="2595">
        <v>803100</v>
      </c>
    </row>
    <row r="299" spans="1:4" ht="15" customHeight="1">
      <c r="A299" s="2592" t="s">
        <v>2221</v>
      </c>
      <c r="B299" s="2593">
        <v>2900</v>
      </c>
      <c r="C299" s="2593">
        <v>1400</v>
      </c>
      <c r="D299" s="2593">
        <v>4300</v>
      </c>
    </row>
    <row r="300" spans="1:4" ht="15" customHeight="1">
      <c r="A300" s="2592" t="s">
        <v>2222</v>
      </c>
      <c r="B300" s="2593">
        <v>79900</v>
      </c>
      <c r="C300" s="2593">
        <v>15100</v>
      </c>
      <c r="D300" s="2593">
        <v>95000</v>
      </c>
    </row>
    <row r="301" spans="1:4" ht="15" customHeight="1">
      <c r="A301" s="2592" t="s">
        <v>2223</v>
      </c>
      <c r="B301" s="2593">
        <v>175100</v>
      </c>
      <c r="C301" s="2593">
        <v>28000</v>
      </c>
      <c r="D301" s="2593">
        <v>203100</v>
      </c>
    </row>
    <row r="302" spans="1:4" ht="15" customHeight="1">
      <c r="A302" s="2592" t="s">
        <v>2224</v>
      </c>
      <c r="B302" s="2593">
        <v>150200</v>
      </c>
      <c r="C302" s="2593">
        <v>24400</v>
      </c>
      <c r="D302" s="2593">
        <v>174600</v>
      </c>
    </row>
    <row r="303" spans="1:4" ht="15" customHeight="1">
      <c r="A303" s="2592" t="s">
        <v>2225</v>
      </c>
      <c r="B303" s="2593">
        <v>104300</v>
      </c>
      <c r="C303" s="2593">
        <v>17500</v>
      </c>
      <c r="D303" s="2593">
        <v>121800</v>
      </c>
    </row>
    <row r="304" spans="1:4" ht="15" customHeight="1">
      <c r="A304" s="2592" t="s">
        <v>2226</v>
      </c>
      <c r="B304" s="2593">
        <v>75000</v>
      </c>
      <c r="C304" s="2593">
        <v>11200</v>
      </c>
      <c r="D304" s="2593">
        <v>86200</v>
      </c>
    </row>
    <row r="305" spans="1:4" ht="15" customHeight="1">
      <c r="A305" s="2592" t="s">
        <v>2227</v>
      </c>
      <c r="B305" s="2593">
        <v>45500</v>
      </c>
      <c r="C305" s="2593">
        <v>6400</v>
      </c>
      <c r="D305" s="2593">
        <v>52000</v>
      </c>
    </row>
    <row r="306" spans="1:4" ht="15" customHeight="1">
      <c r="A306" s="2592" t="s">
        <v>2228</v>
      </c>
      <c r="B306" s="2593">
        <v>31400</v>
      </c>
      <c r="C306" s="2593">
        <v>3900</v>
      </c>
      <c r="D306" s="2593">
        <v>35300</v>
      </c>
    </row>
    <row r="307" spans="1:4" ht="15" customHeight="1">
      <c r="A307" s="2592" t="s">
        <v>2229</v>
      </c>
      <c r="B307" s="2593">
        <v>18600</v>
      </c>
      <c r="C307" s="2593">
        <v>1900</v>
      </c>
      <c r="D307" s="2593">
        <v>20500</v>
      </c>
    </row>
    <row r="308" spans="1:4" ht="15" customHeight="1">
      <c r="A308" s="2592" t="s">
        <v>2230</v>
      </c>
      <c r="B308" s="2593">
        <v>6900</v>
      </c>
      <c r="C308" s="2593">
        <v>600</v>
      </c>
      <c r="D308" s="2593">
        <v>7500</v>
      </c>
    </row>
    <row r="309" spans="1:4" ht="15" customHeight="1">
      <c r="A309" s="2598" t="s">
        <v>1506</v>
      </c>
      <c r="B309" s="2593">
        <v>2600</v>
      </c>
      <c r="C309" s="2593">
        <v>200</v>
      </c>
      <c r="D309" s="2593">
        <v>2800</v>
      </c>
    </row>
    <row r="310" spans="1:4" ht="15" customHeight="1">
      <c r="A310" s="2573" t="s">
        <v>2207</v>
      </c>
    </row>
    <row r="312" spans="1:4" ht="32.25" customHeight="1">
      <c r="A312" s="2570" t="s">
        <v>2236</v>
      </c>
      <c r="B312" s="2570"/>
      <c r="C312" s="2570"/>
      <c r="D312" s="2570"/>
    </row>
    <row r="313" spans="1:4" ht="15" customHeight="1">
      <c r="A313" s="2574" t="s">
        <v>2220</v>
      </c>
      <c r="B313" s="2575" t="s">
        <v>1499</v>
      </c>
      <c r="C313" s="2575" t="s">
        <v>1498</v>
      </c>
      <c r="D313" s="2575" t="s">
        <v>8</v>
      </c>
    </row>
    <row r="314" spans="1:4" ht="15" customHeight="1">
      <c r="A314" s="2590" t="s">
        <v>89</v>
      </c>
      <c r="B314" s="2591">
        <v>279900</v>
      </c>
      <c r="C314" s="2591">
        <v>61600</v>
      </c>
      <c r="D314" s="2591">
        <v>341500</v>
      </c>
    </row>
    <row r="315" spans="1:4" ht="15" customHeight="1">
      <c r="A315" s="2592" t="s">
        <v>2221</v>
      </c>
      <c r="B315" s="2593">
        <v>2600</v>
      </c>
      <c r="C315" s="2593">
        <v>1400</v>
      </c>
      <c r="D315" s="2593">
        <v>4000</v>
      </c>
    </row>
    <row r="316" spans="1:4" ht="15" customHeight="1">
      <c r="A316" s="2592" t="s">
        <v>2222</v>
      </c>
      <c r="B316" s="2593">
        <v>38100</v>
      </c>
      <c r="C316" s="2593">
        <v>10700</v>
      </c>
      <c r="D316" s="2593">
        <v>48900</v>
      </c>
    </row>
    <row r="317" spans="1:4" ht="15" customHeight="1">
      <c r="A317" s="2592" t="s">
        <v>2223</v>
      </c>
      <c r="B317" s="2593">
        <v>65300</v>
      </c>
      <c r="C317" s="2593">
        <v>16900</v>
      </c>
      <c r="D317" s="2593">
        <v>82200</v>
      </c>
    </row>
    <row r="318" spans="1:4" ht="15" customHeight="1">
      <c r="A318" s="2592" t="s">
        <v>2224</v>
      </c>
      <c r="B318" s="2593">
        <v>55400</v>
      </c>
      <c r="C318" s="2593">
        <v>13300</v>
      </c>
      <c r="D318" s="2593">
        <v>68700</v>
      </c>
    </row>
    <row r="319" spans="1:4" ht="15" customHeight="1">
      <c r="A319" s="2592" t="s">
        <v>2225</v>
      </c>
      <c r="B319" s="2593">
        <v>42500</v>
      </c>
      <c r="C319" s="2593">
        <v>8900</v>
      </c>
      <c r="D319" s="2593">
        <v>51400</v>
      </c>
    </row>
    <row r="320" spans="1:4" ht="15" customHeight="1">
      <c r="A320" s="2592" t="s">
        <v>2226</v>
      </c>
      <c r="B320" s="2593">
        <v>31700</v>
      </c>
      <c r="C320" s="2593">
        <v>5200</v>
      </c>
      <c r="D320" s="2593">
        <v>36900</v>
      </c>
    </row>
    <row r="321" spans="1:4" ht="15" customHeight="1">
      <c r="A321" s="2592" t="s">
        <v>2227</v>
      </c>
      <c r="B321" s="2593">
        <v>20200</v>
      </c>
      <c r="C321" s="2593">
        <v>2700</v>
      </c>
      <c r="D321" s="2593">
        <v>23000</v>
      </c>
    </row>
    <row r="322" spans="1:4" ht="15" customHeight="1">
      <c r="A322" s="2592" t="s">
        <v>2228</v>
      </c>
      <c r="B322" s="2593">
        <v>13500</v>
      </c>
      <c r="C322" s="2593">
        <v>1500</v>
      </c>
      <c r="D322" s="2593">
        <v>15000</v>
      </c>
    </row>
    <row r="323" spans="1:4" ht="15" customHeight="1">
      <c r="A323" s="2592" t="s">
        <v>2229</v>
      </c>
      <c r="B323" s="2593">
        <v>7200</v>
      </c>
      <c r="C323" s="2593">
        <v>700</v>
      </c>
      <c r="D323" s="2593">
        <v>7900</v>
      </c>
    </row>
    <row r="324" spans="1:4" ht="15" customHeight="1">
      <c r="A324" s="2592" t="s">
        <v>2230</v>
      </c>
      <c r="B324" s="2593">
        <v>2300</v>
      </c>
      <c r="C324" s="2593">
        <v>200</v>
      </c>
      <c r="D324" s="2593">
        <v>2500</v>
      </c>
    </row>
    <row r="325" spans="1:4" ht="15" customHeight="1">
      <c r="A325" s="2592" t="s">
        <v>1506</v>
      </c>
      <c r="B325" s="2593">
        <v>1100</v>
      </c>
      <c r="C325" s="2593">
        <v>100</v>
      </c>
      <c r="D325" s="2593">
        <v>1200</v>
      </c>
    </row>
    <row r="326" spans="1:4" ht="15" customHeight="1">
      <c r="A326" s="2594" t="s">
        <v>1505</v>
      </c>
      <c r="B326" s="2595">
        <v>32200</v>
      </c>
      <c r="C326" s="2595">
        <v>10000</v>
      </c>
      <c r="D326" s="2595">
        <v>42200</v>
      </c>
    </row>
    <row r="327" spans="1:4" ht="15" customHeight="1">
      <c r="A327" s="2592" t="s">
        <v>2221</v>
      </c>
      <c r="B327" s="2593">
        <v>800</v>
      </c>
      <c r="C327" s="2593">
        <v>100</v>
      </c>
      <c r="D327" s="2593">
        <v>900</v>
      </c>
    </row>
    <row r="328" spans="1:4" ht="15" customHeight="1">
      <c r="A328" s="2592" t="s">
        <v>2222</v>
      </c>
      <c r="B328" s="2593">
        <v>5600</v>
      </c>
      <c r="C328" s="2593">
        <v>800</v>
      </c>
      <c r="D328" s="2593">
        <v>6500</v>
      </c>
    </row>
    <row r="329" spans="1:4" ht="15" customHeight="1">
      <c r="A329" s="2592" t="s">
        <v>2223</v>
      </c>
      <c r="B329" s="2593">
        <v>7900</v>
      </c>
      <c r="C329" s="2593">
        <v>3000</v>
      </c>
      <c r="D329" s="2593">
        <v>10900</v>
      </c>
    </row>
    <row r="330" spans="1:4" ht="15" customHeight="1">
      <c r="A330" s="2592" t="s">
        <v>2224</v>
      </c>
      <c r="B330" s="2593">
        <v>7100</v>
      </c>
      <c r="C330" s="2593">
        <v>3000</v>
      </c>
      <c r="D330" s="2593">
        <v>10100</v>
      </c>
    </row>
    <row r="331" spans="1:4" ht="15" customHeight="1">
      <c r="A331" s="2592" t="s">
        <v>2225</v>
      </c>
      <c r="B331" s="2593">
        <v>4500</v>
      </c>
      <c r="C331" s="2593">
        <v>1800</v>
      </c>
      <c r="D331" s="2593">
        <v>6300</v>
      </c>
    </row>
    <row r="332" spans="1:4" ht="15" customHeight="1">
      <c r="A332" s="2592" t="s">
        <v>2226</v>
      </c>
      <c r="B332" s="2593">
        <v>2700</v>
      </c>
      <c r="C332" s="2593">
        <v>800</v>
      </c>
      <c r="D332" s="2593">
        <v>3500</v>
      </c>
    </row>
    <row r="333" spans="1:4" ht="15" customHeight="1">
      <c r="A333" s="2592" t="s">
        <v>2227</v>
      </c>
      <c r="B333" s="2593">
        <v>1600</v>
      </c>
      <c r="C333" s="2593">
        <v>300</v>
      </c>
      <c r="D333" s="2593">
        <v>1900</v>
      </c>
    </row>
    <row r="334" spans="1:4" ht="15" customHeight="1">
      <c r="A334" s="2592" t="s">
        <v>2228</v>
      </c>
      <c r="B334" s="2593">
        <v>900</v>
      </c>
      <c r="C334" s="2593">
        <v>100</v>
      </c>
      <c r="D334" s="2593">
        <v>1100</v>
      </c>
    </row>
    <row r="335" spans="1:4" ht="15" customHeight="1">
      <c r="A335" s="2592" t="s">
        <v>2229</v>
      </c>
      <c r="B335" s="2593">
        <v>600</v>
      </c>
      <c r="C335" s="2597">
        <v>0</v>
      </c>
      <c r="D335" s="2593">
        <v>600</v>
      </c>
    </row>
    <row r="336" spans="1:4" ht="15" customHeight="1">
      <c r="A336" s="2592" t="s">
        <v>2230</v>
      </c>
      <c r="B336" s="2593">
        <v>300</v>
      </c>
      <c r="C336" s="2597">
        <v>0</v>
      </c>
      <c r="D336" s="2593">
        <v>300</v>
      </c>
    </row>
    <row r="337" spans="1:4" ht="15" customHeight="1">
      <c r="A337" s="2592" t="s">
        <v>1506</v>
      </c>
      <c r="B337" s="2593">
        <v>200</v>
      </c>
      <c r="C337" s="2597">
        <v>0</v>
      </c>
      <c r="D337" s="2593">
        <v>200</v>
      </c>
    </row>
    <row r="338" spans="1:4" ht="15" customHeight="1">
      <c r="A338" s="2594" t="s">
        <v>1504</v>
      </c>
      <c r="B338" s="2595">
        <v>247700</v>
      </c>
      <c r="C338" s="2595">
        <v>51600</v>
      </c>
      <c r="D338" s="2595">
        <v>299300</v>
      </c>
    </row>
    <row r="339" spans="1:4" ht="15" customHeight="1">
      <c r="A339" s="2592" t="s">
        <v>2221</v>
      </c>
      <c r="B339" s="2593">
        <v>1800</v>
      </c>
      <c r="C339" s="2593">
        <v>1400</v>
      </c>
      <c r="D339" s="2593">
        <v>3100</v>
      </c>
    </row>
    <row r="340" spans="1:4" ht="15" customHeight="1">
      <c r="A340" s="2592" t="s">
        <v>2222</v>
      </c>
      <c r="B340" s="2593">
        <v>32500</v>
      </c>
      <c r="C340" s="2593">
        <v>9900</v>
      </c>
      <c r="D340" s="2593">
        <v>42400</v>
      </c>
    </row>
    <row r="341" spans="1:4" ht="15" customHeight="1">
      <c r="A341" s="2592" t="s">
        <v>2223</v>
      </c>
      <c r="B341" s="2593">
        <v>57400</v>
      </c>
      <c r="C341" s="2593">
        <v>13900</v>
      </c>
      <c r="D341" s="2593">
        <v>71300</v>
      </c>
    </row>
    <row r="342" spans="1:4" ht="15" customHeight="1">
      <c r="A342" s="2592" t="s">
        <v>2224</v>
      </c>
      <c r="B342" s="2593">
        <v>48300</v>
      </c>
      <c r="C342" s="2593">
        <v>10400</v>
      </c>
      <c r="D342" s="2593">
        <v>58700</v>
      </c>
    </row>
    <row r="343" spans="1:4" ht="15" customHeight="1">
      <c r="A343" s="2592" t="s">
        <v>2225</v>
      </c>
      <c r="B343" s="2593">
        <v>38000</v>
      </c>
      <c r="C343" s="2593">
        <v>7100</v>
      </c>
      <c r="D343" s="2593">
        <v>45100</v>
      </c>
    </row>
    <row r="344" spans="1:4" ht="15" customHeight="1">
      <c r="A344" s="2592" t="s">
        <v>2226</v>
      </c>
      <c r="B344" s="2593">
        <v>29000</v>
      </c>
      <c r="C344" s="2593">
        <v>4300</v>
      </c>
      <c r="D344" s="2593">
        <v>33400</v>
      </c>
    </row>
    <row r="345" spans="1:4" ht="15" customHeight="1">
      <c r="A345" s="2592" t="s">
        <v>2227</v>
      </c>
      <c r="B345" s="2593">
        <v>18700</v>
      </c>
      <c r="C345" s="2593">
        <v>2400</v>
      </c>
      <c r="D345" s="2593">
        <v>21100</v>
      </c>
    </row>
    <row r="346" spans="1:4" ht="15" customHeight="1">
      <c r="A346" s="2592" t="s">
        <v>2228</v>
      </c>
      <c r="B346" s="2593">
        <v>12600</v>
      </c>
      <c r="C346" s="2593">
        <v>1300</v>
      </c>
      <c r="D346" s="2593">
        <v>13900</v>
      </c>
    </row>
    <row r="347" spans="1:4" ht="15" customHeight="1">
      <c r="A347" s="2592" t="s">
        <v>2229</v>
      </c>
      <c r="B347" s="2593">
        <v>6700</v>
      </c>
      <c r="C347" s="2593">
        <v>600</v>
      </c>
      <c r="D347" s="2593">
        <v>7300</v>
      </c>
    </row>
    <row r="348" spans="1:4" ht="15" customHeight="1">
      <c r="A348" s="2592" t="s">
        <v>2230</v>
      </c>
      <c r="B348" s="2593">
        <v>2000</v>
      </c>
      <c r="C348" s="2593">
        <v>100</v>
      </c>
      <c r="D348" s="2593">
        <v>2100</v>
      </c>
    </row>
    <row r="349" spans="1:4" ht="15" customHeight="1">
      <c r="A349" s="2598" t="s">
        <v>1506</v>
      </c>
      <c r="B349" s="2593">
        <v>800</v>
      </c>
      <c r="C349" s="2593">
        <v>100</v>
      </c>
      <c r="D349" s="2593">
        <v>900</v>
      </c>
    </row>
    <row r="350" spans="1:4" ht="15" customHeight="1">
      <c r="A350" s="2573" t="s">
        <v>2207</v>
      </c>
    </row>
    <row r="351" spans="1:4" ht="15" customHeight="1">
      <c r="A351" s="2573"/>
    </row>
    <row r="352" spans="1:4" ht="31.5" customHeight="1">
      <c r="A352" s="2570" t="s">
        <v>2237</v>
      </c>
      <c r="B352" s="2570"/>
      <c r="C352" s="2570"/>
      <c r="D352" s="2570"/>
    </row>
    <row r="353" spans="1:4" ht="15" customHeight="1">
      <c r="A353" s="2574" t="s">
        <v>2220</v>
      </c>
      <c r="B353" s="2575" t="s">
        <v>1499</v>
      </c>
      <c r="C353" s="2575" t="s">
        <v>1498</v>
      </c>
      <c r="D353" s="2575" t="s">
        <v>8</v>
      </c>
    </row>
    <row r="354" spans="1:4" ht="15" customHeight="1">
      <c r="A354" s="2590" t="s">
        <v>89</v>
      </c>
      <c r="B354" s="2591">
        <v>187100</v>
      </c>
      <c r="C354" s="2591">
        <v>6400</v>
      </c>
      <c r="D354" s="2591">
        <v>193500</v>
      </c>
    </row>
    <row r="355" spans="1:4" ht="15" customHeight="1">
      <c r="A355" s="2606" t="s">
        <v>2221</v>
      </c>
      <c r="B355" s="2593">
        <v>1400</v>
      </c>
      <c r="C355" s="2593">
        <v>200</v>
      </c>
      <c r="D355" s="2593">
        <v>1600</v>
      </c>
    </row>
    <row r="356" spans="1:4" ht="15" customHeight="1">
      <c r="A356" s="2606" t="s">
        <v>2222</v>
      </c>
      <c r="B356" s="2593">
        <v>23700</v>
      </c>
      <c r="C356" s="2593">
        <v>1200</v>
      </c>
      <c r="D356" s="2593">
        <v>24900</v>
      </c>
    </row>
    <row r="357" spans="1:4" ht="15" customHeight="1">
      <c r="A357" s="2606" t="s">
        <v>2223</v>
      </c>
      <c r="B357" s="2593">
        <v>45700</v>
      </c>
      <c r="C357" s="2593">
        <v>1700</v>
      </c>
      <c r="D357" s="2593">
        <v>47400</v>
      </c>
    </row>
    <row r="358" spans="1:4" ht="15" customHeight="1">
      <c r="A358" s="2606" t="s">
        <v>2224</v>
      </c>
      <c r="B358" s="2593">
        <v>37900</v>
      </c>
      <c r="C358" s="2593">
        <v>1300</v>
      </c>
      <c r="D358" s="2593">
        <v>39200</v>
      </c>
    </row>
    <row r="359" spans="1:4" ht="15" customHeight="1">
      <c r="A359" s="2606" t="s">
        <v>2225</v>
      </c>
      <c r="B359" s="2593">
        <v>28800</v>
      </c>
      <c r="C359" s="2593">
        <v>900</v>
      </c>
      <c r="D359" s="2593">
        <v>29700</v>
      </c>
    </row>
    <row r="360" spans="1:4" ht="15" customHeight="1">
      <c r="A360" s="2606" t="s">
        <v>2226</v>
      </c>
      <c r="B360" s="2593">
        <v>21500</v>
      </c>
      <c r="C360" s="2593">
        <v>600</v>
      </c>
      <c r="D360" s="2593">
        <v>22100</v>
      </c>
    </row>
    <row r="361" spans="1:4" ht="15" customHeight="1">
      <c r="A361" s="2606" t="s">
        <v>2227</v>
      </c>
      <c r="B361" s="2593">
        <v>13300</v>
      </c>
      <c r="C361" s="2593">
        <v>300</v>
      </c>
      <c r="D361" s="2593">
        <v>13600</v>
      </c>
    </row>
    <row r="362" spans="1:4" ht="15" customHeight="1">
      <c r="A362" s="2606" t="s">
        <v>2228</v>
      </c>
      <c r="B362" s="2593">
        <v>8900</v>
      </c>
      <c r="C362" s="2596">
        <v>200</v>
      </c>
      <c r="D362" s="2593">
        <v>9100</v>
      </c>
    </row>
    <row r="363" spans="1:4" ht="15" customHeight="1">
      <c r="A363" s="2606" t="s">
        <v>2229</v>
      </c>
      <c r="B363" s="2593">
        <v>4400</v>
      </c>
      <c r="C363" s="2596">
        <v>100</v>
      </c>
      <c r="D363" s="2593">
        <v>4500</v>
      </c>
    </row>
    <row r="364" spans="1:4" ht="15" customHeight="1">
      <c r="A364" s="2606" t="s">
        <v>2230</v>
      </c>
      <c r="B364" s="2593">
        <v>1100</v>
      </c>
      <c r="C364" s="2597">
        <v>0</v>
      </c>
      <c r="D364" s="2593">
        <v>1100</v>
      </c>
    </row>
    <row r="365" spans="1:4" ht="15" customHeight="1">
      <c r="A365" s="2606" t="s">
        <v>1506</v>
      </c>
      <c r="B365" s="2593">
        <v>300</v>
      </c>
      <c r="C365" s="2597">
        <v>0</v>
      </c>
      <c r="D365" s="2593">
        <v>300</v>
      </c>
    </row>
    <row r="366" spans="1:4" ht="15" customHeight="1">
      <c r="A366" s="2594" t="s">
        <v>1505</v>
      </c>
      <c r="B366" s="2595">
        <v>7700</v>
      </c>
      <c r="C366" s="2595">
        <v>1200</v>
      </c>
      <c r="D366" s="2595">
        <v>8800</v>
      </c>
    </row>
    <row r="367" spans="1:4" ht="15" customHeight="1">
      <c r="A367" s="2606" t="s">
        <v>2221</v>
      </c>
      <c r="B367" s="2593">
        <v>100</v>
      </c>
      <c r="C367" s="2597">
        <v>0</v>
      </c>
      <c r="D367" s="2593">
        <v>100</v>
      </c>
    </row>
    <row r="368" spans="1:4" ht="15" customHeight="1">
      <c r="A368" s="2606" t="s">
        <v>2222</v>
      </c>
      <c r="B368" s="2593">
        <v>1300</v>
      </c>
      <c r="C368" s="2597">
        <v>200</v>
      </c>
      <c r="D368" s="2593">
        <v>1500</v>
      </c>
    </row>
    <row r="369" spans="1:4" ht="15" customHeight="1">
      <c r="A369" s="2606" t="s">
        <v>2223</v>
      </c>
      <c r="B369" s="2593">
        <v>2000</v>
      </c>
      <c r="C369" s="2597">
        <v>400</v>
      </c>
      <c r="D369" s="2593">
        <v>2400</v>
      </c>
    </row>
    <row r="370" spans="1:4" ht="15" customHeight="1">
      <c r="A370" s="2606" t="s">
        <v>2224</v>
      </c>
      <c r="B370" s="2593">
        <v>1900</v>
      </c>
      <c r="C370" s="2597">
        <v>300</v>
      </c>
      <c r="D370" s="2593">
        <v>2200</v>
      </c>
    </row>
    <row r="371" spans="1:4" ht="15" customHeight="1">
      <c r="A371" s="2606" t="s">
        <v>2225</v>
      </c>
      <c r="B371" s="2593">
        <v>1000</v>
      </c>
      <c r="C371" s="2597">
        <v>200</v>
      </c>
      <c r="D371" s="2593">
        <v>1100</v>
      </c>
    </row>
    <row r="372" spans="1:4" ht="15" customHeight="1">
      <c r="A372" s="2606" t="s">
        <v>2226</v>
      </c>
      <c r="B372" s="2593">
        <v>600</v>
      </c>
      <c r="C372" s="2597">
        <v>100</v>
      </c>
      <c r="D372" s="2593">
        <v>600</v>
      </c>
    </row>
    <row r="373" spans="1:4" ht="15" customHeight="1">
      <c r="A373" s="2606" t="s">
        <v>2227</v>
      </c>
      <c r="B373" s="2593">
        <v>400</v>
      </c>
      <c r="C373" s="2597">
        <v>0</v>
      </c>
      <c r="D373" s="2593">
        <v>400</v>
      </c>
    </row>
    <row r="374" spans="1:4" ht="15" customHeight="1">
      <c r="A374" s="2606" t="s">
        <v>2228</v>
      </c>
      <c r="B374" s="2593">
        <v>300</v>
      </c>
      <c r="C374" s="2597">
        <v>0</v>
      </c>
      <c r="D374" s="2593">
        <v>300</v>
      </c>
    </row>
    <row r="375" spans="1:4" ht="15" customHeight="1">
      <c r="A375" s="2606" t="s">
        <v>2229</v>
      </c>
      <c r="B375" s="2593">
        <v>100</v>
      </c>
      <c r="C375" s="2597">
        <v>0</v>
      </c>
      <c r="D375" s="2593">
        <v>100</v>
      </c>
    </row>
    <row r="376" spans="1:4" ht="15" customHeight="1">
      <c r="A376" s="2606" t="s">
        <v>2230</v>
      </c>
      <c r="B376" s="2593">
        <v>100</v>
      </c>
      <c r="C376" s="2597">
        <v>0</v>
      </c>
      <c r="D376" s="2593">
        <v>100</v>
      </c>
    </row>
    <row r="377" spans="1:4" ht="15" customHeight="1">
      <c r="A377" s="2606" t="s">
        <v>1506</v>
      </c>
      <c r="B377" s="2597">
        <v>0</v>
      </c>
      <c r="C377" s="2597">
        <v>0</v>
      </c>
      <c r="D377" s="2597">
        <v>0</v>
      </c>
    </row>
    <row r="378" spans="1:4" ht="15" customHeight="1">
      <c r="A378" s="2594" t="s">
        <v>1504</v>
      </c>
      <c r="B378" s="2595">
        <v>179400</v>
      </c>
      <c r="C378" s="2595">
        <v>5200</v>
      </c>
      <c r="D378" s="2595">
        <v>184600</v>
      </c>
    </row>
    <row r="379" spans="1:4" ht="15" customHeight="1">
      <c r="A379" s="2606" t="s">
        <v>2221</v>
      </c>
      <c r="B379" s="2593">
        <v>1300</v>
      </c>
      <c r="C379" s="2593">
        <v>100</v>
      </c>
      <c r="D379" s="2593">
        <v>1500</v>
      </c>
    </row>
    <row r="380" spans="1:4" ht="15" customHeight="1">
      <c r="A380" s="2606" t="s">
        <v>2222</v>
      </c>
      <c r="B380" s="2593">
        <v>22400</v>
      </c>
      <c r="C380" s="2593">
        <v>1000</v>
      </c>
      <c r="D380" s="2593">
        <v>23400</v>
      </c>
    </row>
    <row r="381" spans="1:4" ht="15" customHeight="1">
      <c r="A381" s="2606" t="s">
        <v>2223</v>
      </c>
      <c r="B381" s="2593">
        <v>43700</v>
      </c>
      <c r="C381" s="2593">
        <v>1300</v>
      </c>
      <c r="D381" s="2593">
        <v>45000</v>
      </c>
    </row>
    <row r="382" spans="1:4" ht="15" customHeight="1">
      <c r="A382" s="2606" t="s">
        <v>2224</v>
      </c>
      <c r="B382" s="2593">
        <v>36000</v>
      </c>
      <c r="C382" s="2593">
        <v>1000</v>
      </c>
      <c r="D382" s="2593">
        <v>37000</v>
      </c>
    </row>
    <row r="383" spans="1:4" ht="15" customHeight="1">
      <c r="A383" s="2606" t="s">
        <v>2225</v>
      </c>
      <c r="B383" s="2593">
        <v>27800</v>
      </c>
      <c r="C383" s="2593">
        <v>700</v>
      </c>
      <c r="D383" s="2593">
        <v>28500</v>
      </c>
    </row>
    <row r="384" spans="1:4" ht="15" customHeight="1">
      <c r="A384" s="2606" t="s">
        <v>2226</v>
      </c>
      <c r="B384" s="2593">
        <v>21000</v>
      </c>
      <c r="C384" s="2593">
        <v>500</v>
      </c>
      <c r="D384" s="2593">
        <v>21500</v>
      </c>
    </row>
    <row r="385" spans="1:4" ht="15" customHeight="1">
      <c r="A385" s="2606" t="s">
        <v>2227</v>
      </c>
      <c r="B385" s="2593">
        <v>12900</v>
      </c>
      <c r="C385" s="2593">
        <v>300</v>
      </c>
      <c r="D385" s="2593">
        <v>13200</v>
      </c>
    </row>
    <row r="386" spans="1:4" ht="15" customHeight="1">
      <c r="A386" s="2606" t="s">
        <v>2228</v>
      </c>
      <c r="B386" s="2593">
        <v>8700</v>
      </c>
      <c r="C386" s="2593">
        <v>200</v>
      </c>
      <c r="D386" s="2593">
        <v>8800</v>
      </c>
    </row>
    <row r="387" spans="1:4" ht="15" customHeight="1">
      <c r="A387" s="2606" t="s">
        <v>2229</v>
      </c>
      <c r="B387" s="2593">
        <v>4200</v>
      </c>
      <c r="C387" s="2593">
        <v>100</v>
      </c>
      <c r="D387" s="2593">
        <v>4300</v>
      </c>
    </row>
    <row r="388" spans="1:4" ht="15" customHeight="1">
      <c r="A388" s="2606" t="s">
        <v>2230</v>
      </c>
      <c r="B388" s="2593">
        <v>1100</v>
      </c>
      <c r="C388" s="2597">
        <v>0</v>
      </c>
      <c r="D388" s="2593">
        <v>1100</v>
      </c>
    </row>
    <row r="389" spans="1:4" ht="15" customHeight="1">
      <c r="A389" s="2606" t="s">
        <v>1506</v>
      </c>
      <c r="B389" s="2593">
        <v>200</v>
      </c>
      <c r="C389" s="2597">
        <v>0</v>
      </c>
      <c r="D389" s="2593">
        <v>200</v>
      </c>
    </row>
    <row r="390" spans="1:4" ht="15" customHeight="1">
      <c r="A390" s="2573" t="s">
        <v>2207</v>
      </c>
    </row>
    <row r="391" spans="1:4" ht="15" customHeight="1">
      <c r="A391" s="2573"/>
    </row>
    <row r="392" spans="1:4" ht="31.5" customHeight="1">
      <c r="A392" s="2570" t="s">
        <v>2238</v>
      </c>
      <c r="B392" s="2570"/>
      <c r="C392" s="2570"/>
      <c r="D392" s="2570"/>
    </row>
    <row r="393" spans="1:4" ht="15" customHeight="1">
      <c r="A393" s="2574" t="s">
        <v>2220</v>
      </c>
      <c r="B393" s="2575" t="s">
        <v>1499</v>
      </c>
      <c r="C393" s="2575" t="s">
        <v>1498</v>
      </c>
      <c r="D393" s="2575" t="s">
        <v>8</v>
      </c>
    </row>
    <row r="394" spans="1:4" ht="15" customHeight="1">
      <c r="A394" s="2594" t="s">
        <v>89</v>
      </c>
      <c r="B394" s="2607">
        <v>99.999999999999986</v>
      </c>
      <c r="C394" s="2607">
        <v>100.00000000000003</v>
      </c>
      <c r="D394" s="2607">
        <v>99.999999999999972</v>
      </c>
    </row>
    <row r="395" spans="1:4" ht="15" customHeight="1">
      <c r="A395" s="2592" t="s">
        <v>2221</v>
      </c>
      <c r="B395" s="2608">
        <v>0.63818364328502597</v>
      </c>
      <c r="C395" s="2608">
        <v>1.5377915939608733</v>
      </c>
      <c r="D395" s="2608">
        <v>0.76394117811467555</v>
      </c>
    </row>
    <row r="396" spans="1:4" ht="15" customHeight="1">
      <c r="A396" s="2592" t="s">
        <v>2222</v>
      </c>
      <c r="B396" s="2608">
        <v>12.312516061344873</v>
      </c>
      <c r="C396" s="2608">
        <v>14.732881012085814</v>
      </c>
      <c r="D396" s="2608">
        <v>12.650862481432199</v>
      </c>
    </row>
    <row r="397" spans="1:4" ht="15" customHeight="1">
      <c r="A397" s="2592" t="s">
        <v>2223</v>
      </c>
      <c r="B397" s="2608">
        <v>24.597284354774295</v>
      </c>
      <c r="C397" s="2608">
        <v>26.335929655984238</v>
      </c>
      <c r="D397" s="2608">
        <v>24.840332170057668</v>
      </c>
    </row>
    <row r="398" spans="1:4" ht="15" customHeight="1">
      <c r="A398" s="2592" t="s">
        <v>2224</v>
      </c>
      <c r="B398" s="2608">
        <v>21.022286098109664</v>
      </c>
      <c r="C398" s="2608">
        <v>22.282909419482117</v>
      </c>
      <c r="D398" s="2608">
        <v>21.198510509116108</v>
      </c>
    </row>
    <row r="399" spans="1:4" ht="15" customHeight="1">
      <c r="A399" s="2592" t="s">
        <v>2225</v>
      </c>
      <c r="B399" s="2608">
        <v>15.123117908524829</v>
      </c>
      <c r="C399" s="2608">
        <v>15.418345372794631</v>
      </c>
      <c r="D399" s="2608">
        <v>15.164388195312187</v>
      </c>
    </row>
    <row r="400" spans="1:4" ht="15" customHeight="1">
      <c r="A400" s="2592" t="s">
        <v>2226</v>
      </c>
      <c r="B400" s="2608">
        <v>11.026091040407273</v>
      </c>
      <c r="C400" s="2608">
        <v>9.4203502442774631</v>
      </c>
      <c r="D400" s="2608">
        <v>10.80162214376738</v>
      </c>
    </row>
    <row r="401" spans="1:4" ht="15" customHeight="1">
      <c r="A401" s="2592" t="s">
        <v>2227</v>
      </c>
      <c r="B401" s="2608">
        <v>6.8067164935543936</v>
      </c>
      <c r="C401" s="2608">
        <v>5.2258077278010626</v>
      </c>
      <c r="D401" s="2608">
        <v>6.5857189034126424</v>
      </c>
    </row>
    <row r="402" spans="1:4" ht="15" customHeight="1">
      <c r="A402" s="2592" t="s">
        <v>2228</v>
      </c>
      <c r="B402" s="2608">
        <v>4.6197116217630558</v>
      </c>
      <c r="C402" s="2608">
        <v>2.9860723842901828</v>
      </c>
      <c r="D402" s="2608">
        <v>4.3913427604704953</v>
      </c>
    </row>
    <row r="403" spans="1:4" ht="15" customHeight="1">
      <c r="A403" s="2592" t="s">
        <v>2229</v>
      </c>
      <c r="B403" s="2608">
        <v>2.597054370114662</v>
      </c>
      <c r="C403" s="2608">
        <v>1.426904847181317</v>
      </c>
      <c r="D403" s="2608">
        <v>2.4334774260962875</v>
      </c>
    </row>
    <row r="404" spans="1:4" ht="15" customHeight="1">
      <c r="A404" s="2592" t="s">
        <v>2230</v>
      </c>
      <c r="B404" s="2608">
        <v>0.90144793856015015</v>
      </c>
      <c r="C404" s="2608">
        <v>0.43429119155325002</v>
      </c>
      <c r="D404" s="2608">
        <v>0.83614340135759413</v>
      </c>
    </row>
    <row r="405" spans="1:4" ht="15" customHeight="1">
      <c r="A405" s="2592" t="s">
        <v>1506</v>
      </c>
      <c r="B405" s="2608">
        <v>0.35559046956176443</v>
      </c>
      <c r="C405" s="2608">
        <v>0.19871655058906965</v>
      </c>
      <c r="D405" s="2608">
        <v>0.33366083086276094</v>
      </c>
    </row>
    <row r="406" spans="1:4" ht="15" customHeight="1">
      <c r="A406" s="2594" t="s">
        <v>1505</v>
      </c>
      <c r="B406" s="2607">
        <v>100.00000000000001</v>
      </c>
      <c r="C406" s="2607">
        <v>100</v>
      </c>
      <c r="D406" s="2607">
        <v>100.00000000000001</v>
      </c>
    </row>
    <row r="407" spans="1:4" ht="15" customHeight="1">
      <c r="A407" s="2592" t="s">
        <v>2221</v>
      </c>
      <c r="B407" s="2608">
        <v>2.003942009519835</v>
      </c>
      <c r="C407" s="2608">
        <v>0.44569735948542355</v>
      </c>
      <c r="D407" s="2608">
        <v>1.6195505873688711</v>
      </c>
    </row>
    <row r="408" spans="1:4" ht="15" customHeight="1">
      <c r="A408" s="2592" t="s">
        <v>2222</v>
      </c>
      <c r="B408" s="2608">
        <v>15.796826907491948</v>
      </c>
      <c r="C408" s="2608">
        <v>10.093263275181991</v>
      </c>
      <c r="D408" s="2608">
        <v>14.389858537086358</v>
      </c>
    </row>
    <row r="409" spans="1:4" ht="15" customHeight="1">
      <c r="A409" s="2592" t="s">
        <v>2223</v>
      </c>
      <c r="B409" s="2608">
        <v>23.696039402260965</v>
      </c>
      <c r="C409" s="2608">
        <v>29.340850351398196</v>
      </c>
      <c r="D409" s="2608">
        <v>25.088514523843624</v>
      </c>
    </row>
    <row r="410" spans="1:4" ht="15" customHeight="1">
      <c r="A410" s="2592" t="s">
        <v>2224</v>
      </c>
      <c r="B410" s="2608">
        <v>21.929351285217638</v>
      </c>
      <c r="C410" s="2608">
        <v>27.768234138727454</v>
      </c>
      <c r="D410" s="2608">
        <v>23.369700516504235</v>
      </c>
    </row>
    <row r="411" spans="1:4" ht="15" customHeight="1">
      <c r="A411" s="2592" t="s">
        <v>2225</v>
      </c>
      <c r="B411" s="2608">
        <v>14.200562721892105</v>
      </c>
      <c r="C411" s="2608">
        <v>17.297015261866449</v>
      </c>
      <c r="D411" s="2608">
        <v>14.964402851513226</v>
      </c>
    </row>
    <row r="412" spans="1:4" ht="15" customHeight="1">
      <c r="A412" s="2592" t="s">
        <v>2226</v>
      </c>
      <c r="B412" s="2608">
        <v>9.1964306506517204</v>
      </c>
      <c r="C412" s="2608">
        <v>8.4208625898279053</v>
      </c>
      <c r="D412" s="2608">
        <v>9.0051117137515693</v>
      </c>
    </row>
    <row r="413" spans="1:4" ht="15" customHeight="1">
      <c r="A413" s="2592" t="s">
        <v>2227</v>
      </c>
      <c r="B413" s="2608">
        <v>5.7750929046317143</v>
      </c>
      <c r="C413" s="2608">
        <v>3.8856047188587226</v>
      </c>
      <c r="D413" s="2608">
        <v>5.3089895550385133</v>
      </c>
    </row>
    <row r="414" spans="1:4" ht="15" customHeight="1">
      <c r="A414" s="2592" t="s">
        <v>2228</v>
      </c>
      <c r="B414" s="2608">
        <v>3.5196159558254316</v>
      </c>
      <c r="C414" s="2608">
        <v>1.6759056897165607</v>
      </c>
      <c r="D414" s="2608">
        <v>3.0648052101519134</v>
      </c>
    </row>
    <row r="415" spans="1:4" ht="15" customHeight="1">
      <c r="A415" s="2592" t="s">
        <v>2229</v>
      </c>
      <c r="B415" s="2608">
        <v>2.0939023669631185</v>
      </c>
      <c r="C415" s="2608">
        <v>0.63117137754626218</v>
      </c>
      <c r="D415" s="2608">
        <v>1.7330724772318653</v>
      </c>
    </row>
    <row r="416" spans="1:4" ht="15" customHeight="1">
      <c r="A416" s="2592" t="s">
        <v>2230</v>
      </c>
      <c r="B416" s="2608">
        <v>1.0460325931885011</v>
      </c>
      <c r="C416" s="2608">
        <v>0.27256905388811054</v>
      </c>
      <c r="D416" s="2608">
        <v>0.85523280456286443</v>
      </c>
    </row>
    <row r="417" spans="1:5" ht="15" customHeight="1">
      <c r="A417" s="2592" t="s">
        <v>1506</v>
      </c>
      <c r="B417" s="2608">
        <v>0.74220320235703152</v>
      </c>
      <c r="C417" s="2608">
        <v>0.16882618350293033</v>
      </c>
      <c r="D417" s="2608">
        <v>0.60076122294696854</v>
      </c>
    </row>
    <row r="418" spans="1:5" ht="15" customHeight="1">
      <c r="A418" s="2594" t="s">
        <v>2239</v>
      </c>
      <c r="B418" s="2609">
        <v>99.999999999999986</v>
      </c>
      <c r="C418" s="2609">
        <v>100.00000000000001</v>
      </c>
      <c r="D418" s="2609">
        <v>99.999999999999986</v>
      </c>
    </row>
    <row r="419" spans="1:5" ht="15" customHeight="1">
      <c r="A419" s="2592" t="s">
        <v>2221</v>
      </c>
      <c r="B419" s="2608">
        <v>0.53122919388798129</v>
      </c>
      <c r="C419" s="2608">
        <v>1.7250058752216426</v>
      </c>
      <c r="D419" s="2608">
        <v>0.6865700448653157</v>
      </c>
    </row>
    <row r="420" spans="1:5" ht="15" customHeight="1">
      <c r="A420" s="2592" t="s">
        <v>2222</v>
      </c>
      <c r="B420" s="2608">
        <v>12.039654801775812</v>
      </c>
      <c r="C420" s="2608">
        <v>15.528236094567657</v>
      </c>
      <c r="D420" s="2608">
        <v>12.493608372154215</v>
      </c>
    </row>
    <row r="421" spans="1:5" ht="15" customHeight="1">
      <c r="A421" s="2592" t="s">
        <v>2223</v>
      </c>
      <c r="B421" s="2608">
        <v>24.667862108534404</v>
      </c>
      <c r="C421" s="2608">
        <v>25.82080554812028</v>
      </c>
      <c r="D421" s="2608">
        <v>24.817889511343044</v>
      </c>
    </row>
    <row r="422" spans="1:5" ht="15" customHeight="1">
      <c r="A422" s="2592" t="s">
        <v>2224</v>
      </c>
      <c r="B422" s="2608">
        <v>20.951252553631498</v>
      </c>
      <c r="C422" s="2608">
        <v>21.342577447773923</v>
      </c>
      <c r="D422" s="2608">
        <v>21.002173921936993</v>
      </c>
    </row>
    <row r="423" spans="1:5" ht="15" customHeight="1">
      <c r="A423" s="2592" t="s">
        <v>2225</v>
      </c>
      <c r="B423" s="2608">
        <v>15.195364496548091</v>
      </c>
      <c r="C423" s="2608">
        <v>15.096290899924201</v>
      </c>
      <c r="D423" s="2608">
        <v>15.182472489986409</v>
      </c>
    </row>
    <row r="424" spans="1:5" ht="15" customHeight="1">
      <c r="A424" s="2592" t="s">
        <v>2226</v>
      </c>
      <c r="B424" s="2608">
        <v>11.169374306618833</v>
      </c>
      <c r="C424" s="2608">
        <v>9.5916892706634638</v>
      </c>
      <c r="D424" s="2608">
        <v>10.964077168643483</v>
      </c>
    </row>
    <row r="425" spans="1:5" ht="15" customHeight="1">
      <c r="A425" s="2592" t="s">
        <v>2227</v>
      </c>
      <c r="B425" s="2608">
        <v>6.8875043808308307</v>
      </c>
      <c r="C425" s="2608">
        <v>5.4555545162576236</v>
      </c>
      <c r="D425" s="2608">
        <v>6.7011711126427009</v>
      </c>
    </row>
    <row r="426" spans="1:5" ht="15" customHeight="1">
      <c r="A426" s="2592" t="s">
        <v>2228</v>
      </c>
      <c r="B426" s="2608">
        <v>4.7058616532351705</v>
      </c>
      <c r="C426" s="2608">
        <v>3.2106701418034915</v>
      </c>
      <c r="D426" s="2608">
        <v>4.51129903076846</v>
      </c>
    </row>
    <row r="427" spans="1:5" ht="15" customHeight="1">
      <c r="A427" s="2592" t="s">
        <v>2229</v>
      </c>
      <c r="B427" s="2608">
        <v>2.6364569077747109</v>
      </c>
      <c r="C427" s="2608">
        <v>1.5633149342324764</v>
      </c>
      <c r="D427" s="2608">
        <v>2.4968137148759268</v>
      </c>
    </row>
    <row r="428" spans="1:5" ht="15" customHeight="1">
      <c r="A428" s="2592" t="s">
        <v>2230</v>
      </c>
      <c r="B428" s="2608">
        <v>0.89012531187204202</v>
      </c>
      <c r="C428" s="2608">
        <v>0.46201470918675969</v>
      </c>
      <c r="D428" s="2608">
        <v>0.83441718289497446</v>
      </c>
    </row>
    <row r="429" spans="1:5" ht="15" customHeight="1">
      <c r="A429" s="2598" t="s">
        <v>1506</v>
      </c>
      <c r="B429" s="2608">
        <v>0.32531428529060363</v>
      </c>
      <c r="C429" s="2608">
        <v>0.20384056224850303</v>
      </c>
      <c r="D429" s="2608">
        <v>0.30950744988847134</v>
      </c>
    </row>
    <row r="430" spans="1:5" ht="15" customHeight="1">
      <c r="A430" s="2573" t="s">
        <v>2207</v>
      </c>
    </row>
    <row r="431" spans="1:5" ht="15" customHeight="1">
      <c r="A431" s="2610"/>
      <c r="B431" s="2610"/>
      <c r="C431" s="2610"/>
      <c r="D431" s="2610"/>
      <c r="E431" s="2610"/>
    </row>
    <row r="432" spans="1:5" ht="30.75" customHeight="1">
      <c r="A432" s="2570" t="s">
        <v>2240</v>
      </c>
      <c r="B432" s="2570"/>
      <c r="C432" s="2570"/>
      <c r="D432" s="2570"/>
    </row>
    <row r="433" spans="1:4" ht="15" customHeight="1">
      <c r="A433" s="2574" t="s">
        <v>2220</v>
      </c>
      <c r="B433" s="2575" t="s">
        <v>1499</v>
      </c>
      <c r="C433" s="2575" t="s">
        <v>1498</v>
      </c>
      <c r="D433" s="2575" t="s">
        <v>8</v>
      </c>
    </row>
    <row r="434" spans="1:4" ht="15" customHeight="1">
      <c r="A434" s="2594" t="s">
        <v>89</v>
      </c>
      <c r="B434" s="2607">
        <v>99.999999999999986</v>
      </c>
      <c r="C434" s="2607">
        <v>100</v>
      </c>
      <c r="D434" s="2607">
        <v>99.999999999999986</v>
      </c>
    </row>
    <row r="435" spans="1:4" ht="15" customHeight="1">
      <c r="A435" s="2592" t="s">
        <v>2221</v>
      </c>
      <c r="B435" s="2608">
        <v>0.50126157443502861</v>
      </c>
      <c r="C435" s="2608">
        <v>1.1345277334962434</v>
      </c>
      <c r="D435" s="2608">
        <v>0.59477229013100363</v>
      </c>
    </row>
    <row r="436" spans="1:4" ht="15" customHeight="1">
      <c r="A436" s="2592" t="s">
        <v>2222</v>
      </c>
      <c r="B436" s="2608">
        <v>11.725568403651335</v>
      </c>
      <c r="C436" s="2608">
        <v>13.239203586984777</v>
      </c>
      <c r="D436" s="2608">
        <v>11.949078072170408</v>
      </c>
    </row>
    <row r="437" spans="1:4" ht="15" customHeight="1">
      <c r="A437" s="2592" t="s">
        <v>2223</v>
      </c>
      <c r="B437" s="2608">
        <v>25.118495201380746</v>
      </c>
      <c r="C437" s="2608">
        <v>25.822548661051187</v>
      </c>
      <c r="D437" s="2608">
        <v>25.222458664389112</v>
      </c>
    </row>
    <row r="438" spans="1:4" ht="15" customHeight="1">
      <c r="A438" s="2592" t="s">
        <v>2224</v>
      </c>
      <c r="B438" s="2608">
        <v>21.679392984365695</v>
      </c>
      <c r="C438" s="2608">
        <v>22.688189195361034</v>
      </c>
      <c r="D438" s="2608">
        <v>21.828356029890514</v>
      </c>
    </row>
    <row r="439" spans="1:4" ht="15" customHeight="1">
      <c r="A439" s="2592" t="s">
        <v>2225</v>
      </c>
      <c r="B439" s="2608">
        <v>15.038881015452404</v>
      </c>
      <c r="C439" s="2608">
        <v>15.960938557309312</v>
      </c>
      <c r="D439" s="2608">
        <v>15.175035868223521</v>
      </c>
    </row>
    <row r="440" spans="1:4" ht="15" customHeight="1">
      <c r="A440" s="2592" t="s">
        <v>2226</v>
      </c>
      <c r="B440" s="2608">
        <v>10.789906125427803</v>
      </c>
      <c r="C440" s="2608">
        <v>9.9090511666864938</v>
      </c>
      <c r="D440" s="2608">
        <v>10.659835417499314</v>
      </c>
    </row>
    <row r="441" spans="1:4" ht="15" customHeight="1">
      <c r="A441" s="2592" t="s">
        <v>2227</v>
      </c>
      <c r="B441" s="2608">
        <v>6.5678109091460097</v>
      </c>
      <c r="C441" s="2608">
        <v>5.6221576496154722</v>
      </c>
      <c r="D441" s="2608">
        <v>6.4281718145352649</v>
      </c>
    </row>
    <row r="442" spans="1:4" ht="15" customHeight="1">
      <c r="A442" s="2592" t="s">
        <v>2228</v>
      </c>
      <c r="B442" s="2608">
        <v>4.5001928064422572</v>
      </c>
      <c r="C442" s="2608">
        <v>3.282736780294532</v>
      </c>
      <c r="D442" s="2608">
        <v>4.3204181845009533</v>
      </c>
    </row>
    <row r="443" spans="1:4" ht="15" customHeight="1">
      <c r="A443" s="2592" t="s">
        <v>2229</v>
      </c>
      <c r="B443" s="2608">
        <v>2.6652561516530766</v>
      </c>
      <c r="C443" s="2608">
        <v>1.6033265848496534</v>
      </c>
      <c r="D443" s="2608">
        <v>2.5084472137529139</v>
      </c>
    </row>
    <row r="444" spans="1:4" ht="15" customHeight="1">
      <c r="A444" s="2592" t="s">
        <v>2230</v>
      </c>
      <c r="B444" s="2608">
        <v>1.0099334025950135</v>
      </c>
      <c r="C444" s="2608">
        <v>0.52178524657303638</v>
      </c>
      <c r="D444" s="2608">
        <v>0.93785141497869251</v>
      </c>
    </row>
    <row r="445" spans="1:4" ht="15" customHeight="1">
      <c r="A445" s="2592" t="s">
        <v>1506</v>
      </c>
      <c r="B445" s="2608">
        <v>0.40330142545062275</v>
      </c>
      <c r="C445" s="2608">
        <v>0.21553483777826285</v>
      </c>
      <c r="D445" s="2608">
        <v>0.37557502992829994</v>
      </c>
    </row>
    <row r="446" spans="1:4" ht="15" customHeight="1">
      <c r="A446" s="2594" t="s">
        <v>1505</v>
      </c>
      <c r="B446" s="2609">
        <v>99.999999999999986</v>
      </c>
      <c r="C446" s="2609">
        <v>100</v>
      </c>
      <c r="D446" s="2609">
        <v>100</v>
      </c>
    </row>
    <row r="447" spans="1:4" ht="15" customHeight="1">
      <c r="A447" s="2592" t="s">
        <v>2221</v>
      </c>
      <c r="B447" s="2608">
        <v>1.7427823623378795</v>
      </c>
      <c r="C447" s="2608">
        <v>0.38353149486771587</v>
      </c>
      <c r="D447" s="2608">
        <v>1.3774414367033698</v>
      </c>
    </row>
    <row r="448" spans="1:4" ht="15" customHeight="1">
      <c r="A448" s="2592" t="s">
        <v>2222</v>
      </c>
      <c r="B448" s="2608">
        <v>14.466391839726706</v>
      </c>
      <c r="C448" s="2608">
        <v>10.765652764619439</v>
      </c>
      <c r="D448" s="2608">
        <v>13.471703168497173</v>
      </c>
    </row>
    <row r="449" spans="1:4" ht="15" customHeight="1">
      <c r="A449" s="2592" t="s">
        <v>2223</v>
      </c>
      <c r="B449" s="2608">
        <v>22.727718844597529</v>
      </c>
      <c r="C449" s="2608">
        <v>28.969967611483643</v>
      </c>
      <c r="D449" s="2608">
        <v>24.405517253348677</v>
      </c>
    </row>
    <row r="450" spans="1:4" ht="15" customHeight="1">
      <c r="A450" s="2592" t="s">
        <v>2224</v>
      </c>
      <c r="B450" s="2608">
        <v>21.448367044771288</v>
      </c>
      <c r="C450" s="2608">
        <v>26.908077827375692</v>
      </c>
      <c r="D450" s="2608">
        <v>22.915834043505573</v>
      </c>
    </row>
    <row r="451" spans="1:4" ht="15" customHeight="1">
      <c r="A451" s="2592" t="s">
        <v>2225</v>
      </c>
      <c r="B451" s="2608">
        <v>14.662971171579287</v>
      </c>
      <c r="C451" s="2608">
        <v>16.914503654715556</v>
      </c>
      <c r="D451" s="2608">
        <v>15.26814051976308</v>
      </c>
    </row>
    <row r="452" spans="1:4" ht="15" customHeight="1">
      <c r="A452" s="2592" t="s">
        <v>2226</v>
      </c>
      <c r="B452" s="2608">
        <v>10.113131529253861</v>
      </c>
      <c r="C452" s="2608">
        <v>8.5260390261930432</v>
      </c>
      <c r="D452" s="2608">
        <v>9.6865510811464368</v>
      </c>
    </row>
    <row r="453" spans="1:4" ht="15" customHeight="1">
      <c r="A453" s="2592" t="s">
        <v>2227</v>
      </c>
      <c r="B453" s="2608">
        <v>6.4986347521625669</v>
      </c>
      <c r="C453" s="2608">
        <v>4.3422252829120431</v>
      </c>
      <c r="D453" s="2608">
        <v>5.9190326710476171</v>
      </c>
    </row>
    <row r="454" spans="1:4" ht="15" customHeight="1">
      <c r="A454" s="2592" t="s">
        <v>2228</v>
      </c>
      <c r="B454" s="2608">
        <v>3.9346988183673424</v>
      </c>
      <c r="C454" s="2608">
        <v>1.9748076677135802</v>
      </c>
      <c r="D454" s="2608">
        <v>3.4079171445359315</v>
      </c>
    </row>
    <row r="455" spans="1:4" ht="15" customHeight="1">
      <c r="A455" s="2592" t="s">
        <v>2229</v>
      </c>
      <c r="B455" s="2608">
        <v>2.39373261553557</v>
      </c>
      <c r="C455" s="2608">
        <v>0.72253093205429941</v>
      </c>
      <c r="D455" s="2608">
        <v>1.9445452104899004</v>
      </c>
    </row>
    <row r="456" spans="1:4" ht="15" customHeight="1">
      <c r="A456" s="2592" t="s">
        <v>2230</v>
      </c>
      <c r="B456" s="2608">
        <v>1.1768027195724797</v>
      </c>
      <c r="C456" s="2608">
        <v>0.29336739864333428</v>
      </c>
      <c r="D456" s="2608">
        <v>0.93935201373832755</v>
      </c>
    </row>
    <row r="457" spans="1:4" ht="15" customHeight="1">
      <c r="A457" s="2592" t="s">
        <v>1506</v>
      </c>
      <c r="B457" s="2608">
        <v>0.83476830209546393</v>
      </c>
      <c r="C457" s="2608">
        <v>0.19929633942165301</v>
      </c>
      <c r="D457" s="2608">
        <v>0.66396545722391198</v>
      </c>
    </row>
    <row r="458" spans="1:4" ht="15" customHeight="1">
      <c r="A458" s="2594" t="s">
        <v>1504</v>
      </c>
      <c r="B458" s="2609">
        <v>100.00000000000003</v>
      </c>
      <c r="C458" s="2609">
        <v>100.00000000000001</v>
      </c>
      <c r="D458" s="2609">
        <v>100</v>
      </c>
    </row>
    <row r="459" spans="1:4" ht="15" customHeight="1">
      <c r="A459" s="2592" t="s">
        <v>2221</v>
      </c>
      <c r="B459" s="2608">
        <v>0.41559415001754529</v>
      </c>
      <c r="C459" s="2608">
        <v>1.253699458048315</v>
      </c>
      <c r="D459" s="2608">
        <v>0.5310933945445917</v>
      </c>
    </row>
    <row r="460" spans="1:4" ht="15" customHeight="1">
      <c r="A460" s="2592" t="s">
        <v>2222</v>
      </c>
      <c r="B460" s="2608">
        <v>11.536446089438403</v>
      </c>
      <c r="C460" s="2608">
        <v>13.631718625151674</v>
      </c>
      <c r="D460" s="2608">
        <v>11.825195477652834</v>
      </c>
    </row>
    <row r="461" spans="1:4" ht="15" customHeight="1">
      <c r="A461" s="2592" t="s">
        <v>2223</v>
      </c>
      <c r="B461" s="2608">
        <v>25.283463565051729</v>
      </c>
      <c r="C461" s="2608">
        <v>25.323100960892415</v>
      </c>
      <c r="D461" s="2608">
        <v>25.288925992303707</v>
      </c>
    </row>
    <row r="462" spans="1:4" ht="15" customHeight="1">
      <c r="A462" s="2592" t="s">
        <v>2224</v>
      </c>
      <c r="B462" s="2608">
        <v>21.695334237554146</v>
      </c>
      <c r="C462" s="2608">
        <v>22.018556805972171</v>
      </c>
      <c r="D462" s="2608">
        <v>21.739877521206758</v>
      </c>
    </row>
    <row r="463" spans="1:4" ht="15" customHeight="1">
      <c r="A463" s="2592" t="s">
        <v>2225</v>
      </c>
      <c r="B463" s="2608">
        <v>15.064819548622022</v>
      </c>
      <c r="C463" s="2608">
        <v>15.809622224037001</v>
      </c>
      <c r="D463" s="2608">
        <v>15.167460762688876</v>
      </c>
    </row>
    <row r="464" spans="1:4" ht="15" customHeight="1">
      <c r="A464" s="2592" t="s">
        <v>2226</v>
      </c>
      <c r="B464" s="2608">
        <v>10.836604929934605</v>
      </c>
      <c r="C464" s="2608">
        <v>10.128514239044947</v>
      </c>
      <c r="D464" s="2608">
        <v>10.739022992353812</v>
      </c>
    </row>
    <row r="465" spans="1:5" ht="15" customHeight="1">
      <c r="A465" s="2592" t="s">
        <v>2227</v>
      </c>
      <c r="B465" s="2608">
        <v>6.5725842027208063</v>
      </c>
      <c r="C465" s="2608">
        <v>5.825263523659018</v>
      </c>
      <c r="D465" s="2608">
        <v>6.4695959827155143</v>
      </c>
    </row>
    <row r="466" spans="1:5" ht="15" customHeight="1">
      <c r="A466" s="2592" t="s">
        <v>2228</v>
      </c>
      <c r="B466" s="2608">
        <v>4.5392130258006302</v>
      </c>
      <c r="C466" s="2608">
        <v>3.4902853137236471</v>
      </c>
      <c r="D466" s="2608">
        <v>4.3946603578393297</v>
      </c>
    </row>
    <row r="467" spans="1:5" ht="15" customHeight="1">
      <c r="A467" s="2592" t="s">
        <v>2229</v>
      </c>
      <c r="B467" s="2608">
        <v>2.6839918202254944</v>
      </c>
      <c r="C467" s="2608">
        <v>1.7430955098089573</v>
      </c>
      <c r="D467" s="2608">
        <v>2.5543269535433644</v>
      </c>
    </row>
    <row r="468" spans="1:5" ht="15" customHeight="1">
      <c r="A468" s="2592" t="s">
        <v>2230</v>
      </c>
      <c r="B468" s="2608">
        <v>0.99841908504265786</v>
      </c>
      <c r="C468" s="2608">
        <v>0.55803169822766308</v>
      </c>
      <c r="D468" s="2608">
        <v>0.93772932447320856</v>
      </c>
    </row>
    <row r="469" spans="1:5" ht="15" customHeight="1">
      <c r="A469" s="2598" t="s">
        <v>1506</v>
      </c>
      <c r="B469" s="2608">
        <v>0.37352934559197132</v>
      </c>
      <c r="C469" s="2608">
        <v>0.2181116414342002</v>
      </c>
      <c r="D469" s="2608">
        <v>0.35211124067801042</v>
      </c>
    </row>
    <row r="470" spans="1:5" ht="15" customHeight="1">
      <c r="A470" s="2573" t="s">
        <v>2207</v>
      </c>
    </row>
    <row r="471" spans="1:5" ht="15" customHeight="1">
      <c r="A471" s="2611"/>
      <c r="B471" s="2612"/>
      <c r="C471" s="2612"/>
      <c r="D471" s="2612"/>
      <c r="E471" s="2612"/>
    </row>
    <row r="472" spans="1:5" ht="34.5" customHeight="1">
      <c r="A472" s="2570" t="s">
        <v>2241</v>
      </c>
      <c r="B472" s="2570"/>
      <c r="C472" s="2570"/>
      <c r="D472" s="2570"/>
    </row>
    <row r="473" spans="1:5" ht="15" customHeight="1">
      <c r="A473" s="2574" t="s">
        <v>2220</v>
      </c>
      <c r="B473" s="2575" t="s">
        <v>1499</v>
      </c>
      <c r="C473" s="2575" t="s">
        <v>1498</v>
      </c>
      <c r="D473" s="2575" t="s">
        <v>8</v>
      </c>
    </row>
    <row r="474" spans="1:5" ht="15" customHeight="1">
      <c r="A474" s="2594" t="s">
        <v>89</v>
      </c>
      <c r="B474" s="2607">
        <v>99.999999999999972</v>
      </c>
      <c r="C474" s="2607">
        <v>100</v>
      </c>
      <c r="D474" s="2607">
        <v>100</v>
      </c>
    </row>
    <row r="475" spans="1:5" ht="15" customHeight="1">
      <c r="A475" s="2592" t="s">
        <v>2221</v>
      </c>
      <c r="B475" s="2608">
        <v>0.91526958674034953</v>
      </c>
      <c r="C475" s="2608">
        <v>2.2877641305964334</v>
      </c>
      <c r="D475" s="2608">
        <v>1.1627587915427999</v>
      </c>
    </row>
    <row r="476" spans="1:5" ht="15" customHeight="1">
      <c r="A476" s="2592" t="s">
        <v>2222</v>
      </c>
      <c r="B476" s="2608">
        <v>13.622043412636991</v>
      </c>
      <c r="C476" s="2608">
        <v>17.426669926346168</v>
      </c>
      <c r="D476" s="2608">
        <v>14.308096406190419</v>
      </c>
    </row>
    <row r="477" spans="1:5" ht="15" customHeight="1">
      <c r="A477" s="2592" t="s">
        <v>2223</v>
      </c>
      <c r="B477" s="2608">
        <v>23.319767264685666</v>
      </c>
      <c r="C477" s="2608">
        <v>27.445286591925278</v>
      </c>
      <c r="D477" s="2608">
        <v>24.063683881524863</v>
      </c>
    </row>
    <row r="478" spans="1:5" ht="15" customHeight="1">
      <c r="A478" s="2592" t="s">
        <v>2224</v>
      </c>
      <c r="B478" s="2608">
        <v>19.795773186820089</v>
      </c>
      <c r="C478" s="2608">
        <v>21.649964945820837</v>
      </c>
      <c r="D478" s="2608">
        <v>20.130122380440255</v>
      </c>
    </row>
    <row r="479" spans="1:5" ht="15" customHeight="1">
      <c r="A479" s="2592" t="s">
        <v>2225</v>
      </c>
      <c r="B479" s="2608">
        <v>15.177138372127397</v>
      </c>
      <c r="C479" s="2608">
        <v>14.430897144544957</v>
      </c>
      <c r="D479" s="2608">
        <v>15.042575616426895</v>
      </c>
    </row>
    <row r="480" spans="1:5" ht="15" customHeight="1">
      <c r="A480" s="2592" t="s">
        <v>2226</v>
      </c>
      <c r="B480" s="2608">
        <v>11.330311764056404</v>
      </c>
      <c r="C480" s="2608">
        <v>8.412548312137158</v>
      </c>
      <c r="D480" s="2608">
        <v>10.804178556642459</v>
      </c>
    </row>
    <row r="481" spans="1:4" ht="15" customHeight="1">
      <c r="A481" s="2592" t="s">
        <v>2227</v>
      </c>
      <c r="B481" s="2608">
        <v>7.2225439214866336</v>
      </c>
      <c r="C481" s="2608">
        <v>4.4585928398181487</v>
      </c>
      <c r="D481" s="2608">
        <v>6.7241462714725628</v>
      </c>
    </row>
    <row r="482" spans="1:4" ht="15" customHeight="1">
      <c r="A482" s="2592" t="s">
        <v>2228</v>
      </c>
      <c r="B482" s="2608">
        <v>4.8327381306724009</v>
      </c>
      <c r="C482" s="2608">
        <v>2.3829949909069308</v>
      </c>
      <c r="D482" s="2608">
        <v>4.3909986830769094</v>
      </c>
    </row>
    <row r="483" spans="1:4" ht="15" customHeight="1">
      <c r="A483" s="2592" t="s">
        <v>2229</v>
      </c>
      <c r="B483" s="2608">
        <v>2.5895848462308222</v>
      </c>
      <c r="C483" s="2608">
        <v>1.0668266020532013</v>
      </c>
      <c r="D483" s="2608">
        <v>2.3149999827463583</v>
      </c>
    </row>
    <row r="484" spans="1:4" ht="15" customHeight="1">
      <c r="A484" s="2592" t="s">
        <v>2230</v>
      </c>
      <c r="B484" s="2608">
        <v>0.81750061314951261</v>
      </c>
      <c r="C484" s="2608">
        <v>0.27434109465114154</v>
      </c>
      <c r="D484" s="2608">
        <v>0.71955769751768273</v>
      </c>
    </row>
    <row r="485" spans="1:4" ht="15" customHeight="1">
      <c r="A485" s="2592" t="s">
        <v>1506</v>
      </c>
      <c r="B485" s="2608">
        <v>0.3773289013937256</v>
      </c>
      <c r="C485" s="2608">
        <v>0.16411342119973818</v>
      </c>
      <c r="D485" s="2608">
        <v>0.33888173241881159</v>
      </c>
    </row>
    <row r="486" spans="1:4" ht="15" customHeight="1">
      <c r="A486" s="2594" t="s">
        <v>1505</v>
      </c>
      <c r="B486" s="2609">
        <v>100</v>
      </c>
      <c r="C486" s="2609">
        <v>99.999999999999986</v>
      </c>
      <c r="D486" s="2609">
        <v>100.00000000000001</v>
      </c>
    </row>
    <row r="487" spans="1:4" ht="15" customHeight="1">
      <c r="A487" s="2592" t="s">
        <v>2221</v>
      </c>
      <c r="B487" s="2608">
        <v>2.5090416814177443</v>
      </c>
      <c r="C487" s="2608">
        <v>0.51265264036988656</v>
      </c>
      <c r="D487" s="2608">
        <v>2.0361419302159733</v>
      </c>
    </row>
    <row r="488" spans="1:4" ht="15" customHeight="1">
      <c r="A488" s="2592" t="s">
        <v>2222</v>
      </c>
      <c r="B488" s="2608">
        <v>17.524314525734642</v>
      </c>
      <c r="C488" s="2608">
        <v>8.0980686766307475</v>
      </c>
      <c r="D488" s="2608">
        <v>15.291448473500537</v>
      </c>
    </row>
    <row r="489" spans="1:4" ht="15" customHeight="1">
      <c r="A489" s="2592" t="s">
        <v>2223</v>
      </c>
      <c r="B489" s="2608">
        <v>24.588123480435719</v>
      </c>
      <c r="C489" s="2608">
        <v>29.751449237656676</v>
      </c>
      <c r="D489" s="2608">
        <v>25.811199451981764</v>
      </c>
    </row>
    <row r="490" spans="1:4" ht="15" customHeight="1">
      <c r="A490" s="2592" t="s">
        <v>2224</v>
      </c>
      <c r="B490" s="2608">
        <v>22.084365553543488</v>
      </c>
      <c r="C490" s="2608">
        <v>29.623189076828083</v>
      </c>
      <c r="D490" s="2608">
        <v>23.87014362345521</v>
      </c>
    </row>
    <row r="491" spans="1:4" ht="15" customHeight="1">
      <c r="A491" s="2592" t="s">
        <v>2225</v>
      </c>
      <c r="B491" s="2608">
        <v>13.888419753310673</v>
      </c>
      <c r="C491" s="2608">
        <v>18.350226917022226</v>
      </c>
      <c r="D491" s="2608">
        <v>14.945321716928945</v>
      </c>
    </row>
    <row r="492" spans="1:4" ht="15" customHeight="1">
      <c r="A492" s="2592" t="s">
        <v>2226</v>
      </c>
      <c r="B492" s="2608">
        <v>8.2946432603161018</v>
      </c>
      <c r="C492" s="2608">
        <v>8.4479556235473368</v>
      </c>
      <c r="D492" s="2608">
        <v>8.3309595177877185</v>
      </c>
    </row>
    <row r="493" spans="1:4" ht="15" customHeight="1">
      <c r="A493" s="2592" t="s">
        <v>2227</v>
      </c>
      <c r="B493" s="2608">
        <v>4.8214648128608806</v>
      </c>
      <c r="C493" s="2608">
        <v>3.1640363047784636</v>
      </c>
      <c r="D493" s="2608">
        <v>4.4288572033262676</v>
      </c>
    </row>
    <row r="494" spans="1:4" ht="15" customHeight="1">
      <c r="A494" s="2592" t="s">
        <v>2228</v>
      </c>
      <c r="B494" s="2608">
        <v>2.9378072835608786</v>
      </c>
      <c r="C494" s="2608">
        <v>1.2144473257245607</v>
      </c>
      <c r="D494" s="2608">
        <v>2.5295819935321742</v>
      </c>
    </row>
    <row r="495" spans="1:4" ht="15" customHeight="1">
      <c r="A495" s="2592" t="s">
        <v>2229</v>
      </c>
      <c r="B495" s="2608">
        <v>1.711582512348248</v>
      </c>
      <c r="C495" s="2608">
        <v>0.47931156256178048</v>
      </c>
      <c r="D495" s="2608">
        <v>1.4196851849308807</v>
      </c>
    </row>
    <row r="496" spans="1:4" ht="15" customHeight="1">
      <c r="A496" s="2592" t="s">
        <v>2230</v>
      </c>
      <c r="B496" s="2608">
        <v>0.93555795109431206</v>
      </c>
      <c r="C496" s="2608">
        <v>0.2421798601575795</v>
      </c>
      <c r="D496" s="2608">
        <v>0.77131224549745425</v>
      </c>
    </row>
    <row r="497" spans="1:5" ht="15" customHeight="1">
      <c r="A497" s="2592" t="s">
        <v>1506</v>
      </c>
      <c r="B497" s="2608">
        <v>0.70467918537730945</v>
      </c>
      <c r="C497" s="2608">
        <v>0.1164827747226561</v>
      </c>
      <c r="D497" s="2608">
        <v>0.5653486588430815</v>
      </c>
    </row>
    <row r="498" spans="1:5" ht="15" customHeight="1">
      <c r="A498" s="2594" t="s">
        <v>1504</v>
      </c>
      <c r="B498" s="2609">
        <v>99.999999999999986</v>
      </c>
      <c r="C498" s="2609">
        <v>100</v>
      </c>
      <c r="D498" s="2609">
        <v>99.999999999999986</v>
      </c>
    </row>
    <row r="499" spans="1:5" ht="15" customHeight="1">
      <c r="A499" s="2592" t="s">
        <v>2221</v>
      </c>
      <c r="B499" s="2608">
        <v>0.70807967165761176</v>
      </c>
      <c r="C499" s="2608">
        <v>2.6317522426687745</v>
      </c>
      <c r="D499" s="2608">
        <v>1.0396181356957839</v>
      </c>
    </row>
    <row r="500" spans="1:5" ht="15" customHeight="1">
      <c r="A500" s="2592" t="s">
        <v>2222</v>
      </c>
      <c r="B500" s="2608">
        <v>13.114749287427593</v>
      </c>
      <c r="C500" s="2608">
        <v>19.2344031024498</v>
      </c>
      <c r="D500" s="2608">
        <v>14.169450933046695</v>
      </c>
    </row>
    <row r="501" spans="1:5" ht="15" customHeight="1">
      <c r="A501" s="2592" t="s">
        <v>2223</v>
      </c>
      <c r="B501" s="2608">
        <v>23.154881320507357</v>
      </c>
      <c r="C501" s="2608">
        <v>26.998389290541887</v>
      </c>
      <c r="D501" s="2608">
        <v>23.817296924964364</v>
      </c>
    </row>
    <row r="502" spans="1:5" ht="15" customHeight="1">
      <c r="A502" s="2592" t="s">
        <v>2224</v>
      </c>
      <c r="B502" s="2608">
        <v>19.498256835703145</v>
      </c>
      <c r="C502" s="2608">
        <v>20.104882098317677</v>
      </c>
      <c r="D502" s="2608">
        <v>19.602806648828704</v>
      </c>
    </row>
    <row r="503" spans="1:5" ht="15" customHeight="1">
      <c r="A503" s="2592" t="s">
        <v>2225</v>
      </c>
      <c r="B503" s="2608">
        <v>15.344671422862749</v>
      </c>
      <c r="C503" s="2608">
        <v>13.671393949142113</v>
      </c>
      <c r="D503" s="2608">
        <v>15.056287707303815</v>
      </c>
    </row>
    <row r="504" spans="1:5" ht="15" customHeight="1">
      <c r="A504" s="2592" t="s">
        <v>2226</v>
      </c>
      <c r="B504" s="2608">
        <v>11.724947798662471</v>
      </c>
      <c r="C504" s="2608">
        <v>8.4056869435568746</v>
      </c>
      <c r="D504" s="2608">
        <v>11.152884412082454</v>
      </c>
    </row>
    <row r="505" spans="1:5" ht="15" customHeight="1">
      <c r="A505" s="2592" t="s">
        <v>2227</v>
      </c>
      <c r="B505" s="2608">
        <v>7.5346835167804018</v>
      </c>
      <c r="C505" s="2608">
        <v>4.7094571156177389</v>
      </c>
      <c r="D505" s="2608">
        <v>7.0477652980997618</v>
      </c>
    </row>
    <row r="506" spans="1:5" ht="15" customHeight="1">
      <c r="A506" s="2592" t="s">
        <v>2228</v>
      </c>
      <c r="B506" s="2608">
        <v>5.0790785971743997</v>
      </c>
      <c r="C506" s="2608">
        <v>2.609440770468261</v>
      </c>
      <c r="D506" s="2608">
        <v>4.6534448671231683</v>
      </c>
    </row>
    <row r="507" spans="1:5" ht="15" customHeight="1">
      <c r="A507" s="2592" t="s">
        <v>2229</v>
      </c>
      <c r="B507" s="2608">
        <v>2.7037248977520516</v>
      </c>
      <c r="C507" s="2608">
        <v>1.1806775857021032</v>
      </c>
      <c r="D507" s="2608">
        <v>2.4412328426571017</v>
      </c>
    </row>
    <row r="508" spans="1:5" ht="15" customHeight="1">
      <c r="A508" s="2592" t="s">
        <v>2230</v>
      </c>
      <c r="B508" s="2608">
        <v>0.80215319308527289</v>
      </c>
      <c r="C508" s="2608">
        <v>0.28057342563219129</v>
      </c>
      <c r="D508" s="2608">
        <v>0.71226068352794958</v>
      </c>
    </row>
    <row r="509" spans="1:5" ht="15" customHeight="1">
      <c r="A509" s="2598" t="s">
        <v>1506</v>
      </c>
      <c r="B509" s="2608">
        <v>0.33477345838692768</v>
      </c>
      <c r="C509" s="2608">
        <v>0.1733434759025814</v>
      </c>
      <c r="D509" s="2608">
        <v>0.30695154667019686</v>
      </c>
    </row>
    <row r="510" spans="1:5" ht="15" customHeight="1">
      <c r="A510" s="2573" t="s">
        <v>2207</v>
      </c>
    </row>
    <row r="511" spans="1:5" ht="15" customHeight="1">
      <c r="A511" s="2613"/>
      <c r="B511" s="2613"/>
      <c r="C511" s="2613"/>
      <c r="D511" s="2613"/>
      <c r="E511" s="2613"/>
    </row>
    <row r="512" spans="1:5" ht="33.75" customHeight="1">
      <c r="A512" s="2570" t="s">
        <v>2242</v>
      </c>
      <c r="B512" s="2570"/>
      <c r="C512" s="2570"/>
      <c r="D512" s="2570"/>
    </row>
    <row r="513" spans="1:10" ht="15" customHeight="1">
      <c r="A513" s="2574" t="s">
        <v>2220</v>
      </c>
      <c r="B513" s="2575" t="s">
        <v>1499</v>
      </c>
      <c r="C513" s="2575" t="s">
        <v>1498</v>
      </c>
      <c r="D513" s="2575" t="s">
        <v>8</v>
      </c>
    </row>
    <row r="514" spans="1:10" ht="15" customHeight="1">
      <c r="A514" s="2594" t="s">
        <v>89</v>
      </c>
      <c r="B514" s="2607">
        <v>100.00000000000001</v>
      </c>
      <c r="C514" s="2607">
        <v>99.999999999999986</v>
      </c>
      <c r="D514" s="2607">
        <v>99.999999999999986</v>
      </c>
    </row>
    <row r="515" spans="1:10" ht="15" customHeight="1">
      <c r="A515" s="2592" t="s">
        <v>2221</v>
      </c>
      <c r="B515" s="2608">
        <v>0.76530526366750784</v>
      </c>
      <c r="C515" s="2608">
        <v>2.4059352139728021</v>
      </c>
      <c r="D515" s="2608">
        <v>0.81931386385572136</v>
      </c>
    </row>
    <row r="516" spans="1:10" ht="15" customHeight="1">
      <c r="A516" s="2592" t="s">
        <v>2222</v>
      </c>
      <c r="B516" s="2608">
        <v>12.675333276812697</v>
      </c>
      <c r="C516" s="2608">
        <v>18.761439055227903</v>
      </c>
      <c r="D516" s="2608">
        <v>12.875684400250641</v>
      </c>
    </row>
    <row r="517" spans="1:10" ht="15" customHeight="1">
      <c r="A517" s="2592" t="s">
        <v>2223</v>
      </c>
      <c r="B517" s="2608">
        <v>24.446626427776422</v>
      </c>
      <c r="C517" s="2608">
        <v>25.946478818881729</v>
      </c>
      <c r="D517" s="2608">
        <v>24.496000711183513</v>
      </c>
    </row>
    <row r="518" spans="1:10" ht="15" customHeight="1">
      <c r="A518" s="2592" t="s">
        <v>2224</v>
      </c>
      <c r="B518" s="2608">
        <v>20.257735622710882</v>
      </c>
      <c r="C518" s="2608">
        <v>20.242716846345552</v>
      </c>
      <c r="D518" s="2608">
        <v>20.257241213177593</v>
      </c>
    </row>
    <row r="519" spans="1:10" ht="15" customHeight="1">
      <c r="A519" s="2592" t="s">
        <v>2225</v>
      </c>
      <c r="B519" s="2608">
        <v>15.375533679149994</v>
      </c>
      <c r="C519" s="2608">
        <v>14.041004588229674</v>
      </c>
      <c r="D519" s="2608">
        <v>15.33160174428702</v>
      </c>
    </row>
    <row r="520" spans="1:10" ht="15" customHeight="1">
      <c r="A520" s="2592" t="s">
        <v>2226</v>
      </c>
      <c r="B520" s="2608">
        <v>11.505290938590386</v>
      </c>
      <c r="C520" s="2608">
        <v>9.3248328687467215</v>
      </c>
      <c r="D520" s="2608">
        <v>11.43351150527001</v>
      </c>
    </row>
    <row r="521" spans="1:10" ht="15" customHeight="1">
      <c r="A521" s="2592" t="s">
        <v>2227</v>
      </c>
      <c r="B521" s="2608">
        <v>7.1297130523071672</v>
      </c>
      <c r="C521" s="2608">
        <v>4.6635697361269628</v>
      </c>
      <c r="D521" s="2608">
        <v>7.0485290239736429</v>
      </c>
    </row>
    <row r="522" spans="1:10" ht="15" customHeight="1">
      <c r="A522" s="2592" t="s">
        <v>2228</v>
      </c>
      <c r="B522" s="2608">
        <v>4.7738222313614243</v>
      </c>
      <c r="C522" s="2608">
        <v>2.8439198054635773</v>
      </c>
      <c r="D522" s="2608">
        <v>4.710290946623398</v>
      </c>
      <c r="J522" s="2599"/>
    </row>
    <row r="523" spans="1:10" ht="15" customHeight="1">
      <c r="A523" s="2592" t="s">
        <v>2229</v>
      </c>
      <c r="B523" s="2608">
        <v>2.3384304764210935</v>
      </c>
      <c r="C523" s="2608">
        <v>1.3562663679292739</v>
      </c>
      <c r="D523" s="2608">
        <v>2.3060981953696125</v>
      </c>
      <c r="J523" s="2599"/>
    </row>
    <row r="524" spans="1:10" ht="15" customHeight="1">
      <c r="A524" s="2592" t="s">
        <v>2230</v>
      </c>
      <c r="B524" s="2608">
        <v>0.59787881020586542</v>
      </c>
      <c r="C524" s="2608">
        <v>0.21917731086386669</v>
      </c>
      <c r="D524" s="2608">
        <v>0.58541217331140116</v>
      </c>
      <c r="J524" s="2599"/>
    </row>
    <row r="525" spans="1:10" ht="15" customHeight="1">
      <c r="A525" s="2592" t="s">
        <v>1506</v>
      </c>
      <c r="B525" s="2608">
        <v>0.13433022099655886</v>
      </c>
      <c r="C525" s="2608">
        <v>0.19465938821193604</v>
      </c>
      <c r="D525" s="2608">
        <v>0.13631622269744018</v>
      </c>
      <c r="J525" s="2599"/>
    </row>
    <row r="526" spans="1:10" ht="15" customHeight="1">
      <c r="A526" s="2594" t="s">
        <v>1505</v>
      </c>
      <c r="B526" s="2609">
        <v>99.999999999999957</v>
      </c>
      <c r="C526" s="2609">
        <v>99.999999999999986</v>
      </c>
      <c r="D526" s="2609">
        <v>100</v>
      </c>
      <c r="J526" s="2614"/>
    </row>
    <row r="527" spans="1:10" ht="15" customHeight="1">
      <c r="A527" s="2592" t="s">
        <v>2221</v>
      </c>
      <c r="B527" s="2608">
        <v>1.5114669885017684</v>
      </c>
      <c r="C527" s="2608">
        <v>0.81261495110042037</v>
      </c>
      <c r="D527" s="2608">
        <v>1.4204794996744627</v>
      </c>
      <c r="J527" s="2614"/>
    </row>
    <row r="528" spans="1:10" ht="15" customHeight="1">
      <c r="A528" s="2592" t="s">
        <v>2222</v>
      </c>
      <c r="B528" s="2608">
        <v>16.828296526290355</v>
      </c>
      <c r="C528" s="2608">
        <v>17.158989833957691</v>
      </c>
      <c r="D528" s="2608">
        <v>16.871351353387276</v>
      </c>
      <c r="J528" s="2599"/>
    </row>
    <row r="529" spans="1:4" ht="15" customHeight="1">
      <c r="A529" s="2592" t="s">
        <v>2223</v>
      </c>
      <c r="B529" s="2608">
        <v>25.975738113503073</v>
      </c>
      <c r="C529" s="2608">
        <v>31.433153967660417</v>
      </c>
      <c r="D529" s="2608">
        <v>26.686269867696033</v>
      </c>
    </row>
    <row r="530" spans="1:4" ht="15" customHeight="1">
      <c r="A530" s="2592" t="s">
        <v>2224</v>
      </c>
      <c r="B530" s="2608">
        <v>24.26784359524078</v>
      </c>
      <c r="C530" s="2608">
        <v>24.783958997495237</v>
      </c>
      <c r="D530" s="2608">
        <v>24.335039570759218</v>
      </c>
    </row>
    <row r="531" spans="1:4" ht="15" customHeight="1">
      <c r="A531" s="2592" t="s">
        <v>2225</v>
      </c>
      <c r="B531" s="2608">
        <v>12.635256395966557</v>
      </c>
      <c r="C531" s="2608">
        <v>13.987787091851986</v>
      </c>
      <c r="D531" s="2608">
        <v>12.811349996606355</v>
      </c>
    </row>
    <row r="532" spans="1:4" ht="15" customHeight="1">
      <c r="A532" s="2592" t="s">
        <v>2226</v>
      </c>
      <c r="B532" s="2608">
        <v>7.2779701770443292</v>
      </c>
      <c r="C532" s="2608">
        <v>6.5814291374618969</v>
      </c>
      <c r="D532" s="2608">
        <v>7.1872835700589235</v>
      </c>
    </row>
    <row r="533" spans="1:4" ht="15" customHeight="1">
      <c r="A533" s="2592" t="s">
        <v>2227</v>
      </c>
      <c r="B533" s="2608">
        <v>5.2733938665372513</v>
      </c>
      <c r="C533" s="2608">
        <v>3.1852805472746564</v>
      </c>
      <c r="D533" s="2608">
        <v>5.0015306148924088</v>
      </c>
    </row>
    <row r="534" spans="1:4" ht="15" customHeight="1">
      <c r="A534" s="2592" t="s">
        <v>2228</v>
      </c>
      <c r="B534" s="2608">
        <v>3.3771931768375971</v>
      </c>
      <c r="C534" s="2608">
        <v>1.1230430808851579</v>
      </c>
      <c r="D534" s="2608">
        <v>3.083712660656809</v>
      </c>
    </row>
    <row r="535" spans="1:4" ht="15" customHeight="1">
      <c r="A535" s="2592" t="s">
        <v>2229</v>
      </c>
      <c r="B535" s="2608">
        <v>1.8321796288923498</v>
      </c>
      <c r="C535" s="2608">
        <v>0.55607841852764117</v>
      </c>
      <c r="D535" s="2608">
        <v>1.666036814095218</v>
      </c>
    </row>
    <row r="536" spans="1:4" ht="15" customHeight="1">
      <c r="A536" s="2592" t="s">
        <v>2230</v>
      </c>
      <c r="B536" s="2608">
        <v>0.69629912731035892</v>
      </c>
      <c r="C536" s="2608">
        <v>0.21916516030262354</v>
      </c>
      <c r="D536" s="2608">
        <v>0.63417836473281153</v>
      </c>
    </row>
    <row r="537" spans="1:4" ht="15" customHeight="1">
      <c r="A537" s="2592" t="s">
        <v>1506</v>
      </c>
      <c r="B537" s="2608">
        <v>0.32436240387556792</v>
      </c>
      <c r="C537" s="2608">
        <v>0.15849881348225867</v>
      </c>
      <c r="D537" s="2608">
        <v>0.30276768744047644</v>
      </c>
    </row>
    <row r="538" spans="1:4" ht="15" customHeight="1">
      <c r="A538" s="2594" t="s">
        <v>1504</v>
      </c>
      <c r="B538" s="2609">
        <v>99.999999999999957</v>
      </c>
      <c r="C538" s="2609">
        <v>100.00000000000001</v>
      </c>
      <c r="D538" s="2609">
        <v>99.999999999999986</v>
      </c>
    </row>
    <row r="539" spans="1:4" ht="15" customHeight="1">
      <c r="A539" s="2592" t="s">
        <v>2221</v>
      </c>
      <c r="B539" s="2608">
        <v>0.73331471073762833</v>
      </c>
      <c r="C539" s="2608">
        <v>2.7575305933904652</v>
      </c>
      <c r="D539" s="2608">
        <v>0.79051924168266163</v>
      </c>
    </row>
    <row r="540" spans="1:4" ht="15" customHeight="1">
      <c r="A540" s="2592" t="s">
        <v>2222</v>
      </c>
      <c r="B540" s="2608">
        <v>12.497281272499864</v>
      </c>
      <c r="C540" s="2608">
        <v>19.115048906981333</v>
      </c>
      <c r="D540" s="2608">
        <v>12.684300007348249</v>
      </c>
    </row>
    <row r="541" spans="1:4" ht="15" customHeight="1">
      <c r="A541" s="2592" t="s">
        <v>2223</v>
      </c>
      <c r="B541" s="2608">
        <v>24.381068082058803</v>
      </c>
      <c r="C541" s="2608">
        <v>24.735743177323638</v>
      </c>
      <c r="D541" s="2608">
        <v>24.391091233559781</v>
      </c>
    </row>
    <row r="542" spans="1:4" ht="15" customHeight="1">
      <c r="A542" s="2592" t="s">
        <v>2224</v>
      </c>
      <c r="B542" s="2608">
        <v>20.085808321858984</v>
      </c>
      <c r="C542" s="2608">
        <v>19.240608359830404</v>
      </c>
      <c r="D542" s="2608">
        <v>20.061922891556343</v>
      </c>
    </row>
    <row r="543" spans="1:4" ht="15" customHeight="1">
      <c r="A543" s="2592" t="s">
        <v>2225</v>
      </c>
      <c r="B543" s="2608">
        <v>15.493018913989259</v>
      </c>
      <c r="C543" s="2608">
        <v>14.052748006214483</v>
      </c>
      <c r="D543" s="2608">
        <v>15.452316722874619</v>
      </c>
    </row>
    <row r="544" spans="1:4" ht="15" customHeight="1">
      <c r="A544" s="2592" t="s">
        <v>2226</v>
      </c>
      <c r="B544" s="2608">
        <v>11.686530908522981</v>
      </c>
      <c r="C544" s="2608">
        <v>9.9302152882598147</v>
      </c>
      <c r="D544" s="2608">
        <v>11.636897264152543</v>
      </c>
    </row>
    <row r="545" spans="1:6" ht="15" customHeight="1">
      <c r="A545" s="2592" t="s">
        <v>2227</v>
      </c>
      <c r="B545" s="2608">
        <v>7.2092999236121944</v>
      </c>
      <c r="C545" s="2608">
        <v>4.9897813963656601</v>
      </c>
      <c r="D545" s="2608">
        <v>7.1465761215893835</v>
      </c>
    </row>
    <row r="546" spans="1:6" ht="15" customHeight="1">
      <c r="A546" s="2592" t="s">
        <v>2228</v>
      </c>
      <c r="B546" s="2608">
        <v>4.8337005850816928</v>
      </c>
      <c r="C546" s="2608">
        <v>3.2236628608982749</v>
      </c>
      <c r="D546" s="2608">
        <v>4.7882007677919409</v>
      </c>
    </row>
    <row r="547" spans="1:6" ht="15" customHeight="1">
      <c r="A547" s="2592" t="s">
        <v>2229</v>
      </c>
      <c r="B547" s="2608">
        <v>2.3601352141403344</v>
      </c>
      <c r="C547" s="2608">
        <v>1.5328425354651807</v>
      </c>
      <c r="D547" s="2608">
        <v>2.3367558453469974</v>
      </c>
    </row>
    <row r="548" spans="1:6" ht="15" customHeight="1">
      <c r="A548" s="2592" t="s">
        <v>2230</v>
      </c>
      <c r="B548" s="2608">
        <v>0.59365918829426678</v>
      </c>
      <c r="C548" s="2608">
        <v>0.21917999210836597</v>
      </c>
      <c r="D548" s="2608">
        <v>0.58307637104138921</v>
      </c>
    </row>
    <row r="549" spans="1:6" ht="15" customHeight="1">
      <c r="A549" s="2598" t="s">
        <v>1506</v>
      </c>
      <c r="B549" s="2608">
        <v>0.12618287920397117</v>
      </c>
      <c r="C549" s="2608">
        <v>0.20263888316238723</v>
      </c>
      <c r="D549" s="2608">
        <v>0.12834353305608945</v>
      </c>
      <c r="E549" s="2599"/>
    </row>
    <row r="550" spans="1:6" ht="15" customHeight="1">
      <c r="A550" s="2573" t="s">
        <v>2207</v>
      </c>
    </row>
    <row r="551" spans="1:6" ht="15" customHeight="1">
      <c r="A551" s="2613"/>
      <c r="B551" s="2613"/>
      <c r="C551" s="2613"/>
      <c r="D551" s="2613"/>
      <c r="E551" s="2613"/>
    </row>
    <row r="552" spans="1:6" ht="15" customHeight="1">
      <c r="A552" s="2564" t="s">
        <v>2243</v>
      </c>
      <c r="B552" s="2589"/>
      <c r="C552" s="2589"/>
      <c r="D552" s="2589"/>
      <c r="E552" s="2589"/>
    </row>
    <row r="553" spans="1:6" ht="124.5" customHeight="1">
      <c r="A553" s="2615" t="s">
        <v>2244</v>
      </c>
      <c r="B553" s="2615"/>
      <c r="C553" s="2615"/>
      <c r="D553" s="2615"/>
      <c r="E553" s="2615"/>
    </row>
    <row r="554" spans="1:6" ht="15" customHeight="1">
      <c r="A554" s="2616" t="s">
        <v>2245</v>
      </c>
      <c r="B554" s="2616"/>
      <c r="C554" s="2616"/>
      <c r="D554" s="2616"/>
      <c r="E554" s="2616"/>
      <c r="F554" s="2599"/>
    </row>
    <row r="555" spans="1:6" ht="15" customHeight="1">
      <c r="A555" s="2570" t="s">
        <v>2246</v>
      </c>
      <c r="B555" s="2570"/>
      <c r="C555" s="2570"/>
      <c r="D555" s="2570"/>
      <c r="E555" s="2617"/>
      <c r="F555" s="2599"/>
    </row>
    <row r="556" spans="1:6" ht="15" customHeight="1">
      <c r="A556" s="2570"/>
      <c r="B556" s="2570"/>
      <c r="C556" s="2570"/>
      <c r="D556" s="2570"/>
      <c r="E556" s="2617"/>
      <c r="F556" s="2599"/>
    </row>
    <row r="557" spans="1:6" ht="15" customHeight="1">
      <c r="A557" s="2618"/>
      <c r="B557" s="2618"/>
      <c r="C557" s="2618"/>
      <c r="D557" s="2618"/>
      <c r="E557" s="2617"/>
    </row>
    <row r="558" spans="1:6" ht="15" customHeight="1">
      <c r="A558" s="2618"/>
      <c r="B558" s="2618"/>
      <c r="C558" s="2618"/>
      <c r="D558" s="2618"/>
      <c r="E558" s="2617"/>
    </row>
    <row r="559" spans="1:6" ht="15" customHeight="1">
      <c r="A559" s="2618"/>
      <c r="B559" s="2618"/>
      <c r="C559" s="2618"/>
      <c r="D559" s="2618"/>
      <c r="E559" s="2617"/>
    </row>
    <row r="560" spans="1:6" ht="15" customHeight="1">
      <c r="A560" s="2618"/>
      <c r="B560" s="2618"/>
      <c r="C560" s="2618"/>
      <c r="D560" s="2618"/>
      <c r="E560" s="2617"/>
    </row>
    <row r="561" spans="1:10" ht="15" customHeight="1">
      <c r="A561" s="2618"/>
      <c r="B561" s="2618"/>
      <c r="C561" s="2618"/>
      <c r="D561" s="2618"/>
      <c r="E561" s="2617"/>
      <c r="G561" s="2578"/>
    </row>
    <row r="562" spans="1:10" ht="15" customHeight="1">
      <c r="A562" s="2618"/>
      <c r="B562" s="2618"/>
      <c r="C562" s="2618"/>
      <c r="D562" s="2618"/>
      <c r="E562" s="2617"/>
      <c r="G562" s="2578"/>
    </row>
    <row r="563" spans="1:10" ht="15" customHeight="1">
      <c r="A563" s="2618"/>
      <c r="B563" s="2618"/>
      <c r="C563" s="2618"/>
      <c r="D563" s="2618"/>
      <c r="E563" s="2617"/>
      <c r="G563" s="2578"/>
      <c r="H563" s="2608"/>
      <c r="I563" s="2619"/>
      <c r="J563" s="2608"/>
    </row>
    <row r="564" spans="1:10" ht="15" customHeight="1">
      <c r="A564" s="2618"/>
      <c r="B564" s="2618"/>
      <c r="C564" s="2618"/>
      <c r="D564" s="2618"/>
      <c r="E564" s="2617"/>
      <c r="G564" s="2578"/>
      <c r="H564" s="2608"/>
      <c r="I564" s="2619"/>
      <c r="J564" s="2608"/>
    </row>
    <row r="565" spans="1:10" ht="15" customHeight="1">
      <c r="A565" s="2618"/>
      <c r="B565" s="2618"/>
      <c r="C565" s="2618"/>
      <c r="D565" s="2618"/>
      <c r="E565" s="2617"/>
      <c r="G565" s="2578"/>
      <c r="H565" s="2608"/>
      <c r="I565" s="2619"/>
      <c r="J565" s="2608"/>
    </row>
    <row r="566" spans="1:10" ht="15" customHeight="1">
      <c r="A566" s="2618"/>
      <c r="B566" s="2618"/>
      <c r="C566" s="2618"/>
      <c r="D566" s="2618"/>
      <c r="E566" s="2617"/>
      <c r="G566" s="2578"/>
      <c r="H566" s="2608"/>
      <c r="I566" s="2619"/>
      <c r="J566" s="2608"/>
    </row>
    <row r="567" spans="1:10" ht="15" customHeight="1">
      <c r="A567" s="2618"/>
      <c r="B567" s="2618"/>
      <c r="C567" s="2618"/>
      <c r="D567" s="2618"/>
      <c r="E567" s="2617"/>
      <c r="G567" s="2578"/>
      <c r="H567" s="2608"/>
      <c r="I567" s="2619"/>
      <c r="J567" s="2608"/>
    </row>
    <row r="568" spans="1:10" ht="29.25" customHeight="1">
      <c r="A568" s="2618"/>
      <c r="B568" s="2618"/>
      <c r="C568" s="2618"/>
      <c r="D568" s="2618"/>
      <c r="E568" s="2617"/>
      <c r="G568" s="2578"/>
      <c r="H568" s="2608"/>
      <c r="I568" s="2608"/>
      <c r="J568" s="2608"/>
    </row>
    <row r="569" spans="1:10" ht="30.75" customHeight="1">
      <c r="A569" s="2618"/>
      <c r="B569" s="2618"/>
      <c r="C569" s="2618"/>
      <c r="D569" s="2618"/>
      <c r="E569" s="2617"/>
      <c r="G569" s="2578"/>
      <c r="H569" s="2608"/>
      <c r="I569" s="2608"/>
      <c r="J569" s="2608"/>
    </row>
    <row r="570" spans="1:10" ht="15" customHeight="1">
      <c r="A570" s="2573" t="s">
        <v>2207</v>
      </c>
      <c r="B570" s="2618"/>
      <c r="C570" s="2618"/>
      <c r="D570" s="2618"/>
      <c r="E570" s="2617"/>
    </row>
    <row r="571" spans="1:10" ht="15" customHeight="1">
      <c r="A571" s="2618"/>
      <c r="B571" s="2618"/>
      <c r="C571" s="2618"/>
      <c r="D571" s="2618"/>
      <c r="E571" s="2617"/>
    </row>
    <row r="572" spans="1:10" ht="35.25" customHeight="1">
      <c r="A572" s="2620" t="s">
        <v>2247</v>
      </c>
      <c r="B572" s="2620"/>
      <c r="C572" s="2620"/>
      <c r="D572" s="2620"/>
      <c r="E572" s="2620"/>
    </row>
    <row r="573" spans="1:10" ht="15" customHeight="1">
      <c r="A573" s="2582" t="s">
        <v>2248</v>
      </c>
      <c r="B573" s="2582"/>
      <c r="C573" s="2621" t="s">
        <v>1499</v>
      </c>
      <c r="D573" s="2621" t="s">
        <v>1498</v>
      </c>
      <c r="E573" s="2621" t="s">
        <v>8</v>
      </c>
    </row>
    <row r="574" spans="1:10" ht="15" customHeight="1">
      <c r="A574" s="2622" t="s">
        <v>8</v>
      </c>
      <c r="B574" s="2622"/>
      <c r="C574" s="2595">
        <v>1207200</v>
      </c>
      <c r="D574" s="2595">
        <v>196200</v>
      </c>
      <c r="E574" s="2595">
        <v>1403400</v>
      </c>
    </row>
    <row r="575" spans="1:10" ht="15" customHeight="1">
      <c r="A575" s="2578" t="s">
        <v>2249</v>
      </c>
      <c r="B575" s="2565"/>
      <c r="C575" s="2593">
        <v>43600</v>
      </c>
      <c r="D575" s="2593">
        <v>6300</v>
      </c>
      <c r="E575" s="2593">
        <v>49900</v>
      </c>
    </row>
    <row r="576" spans="1:10" ht="15" customHeight="1">
      <c r="A576" s="2578" t="s">
        <v>2250</v>
      </c>
      <c r="B576" s="2565"/>
      <c r="C576" s="2593">
        <v>101600</v>
      </c>
      <c r="D576" s="2593">
        <v>40000</v>
      </c>
      <c r="E576" s="2593">
        <v>141600</v>
      </c>
    </row>
    <row r="577" spans="1:5" ht="15" customHeight="1">
      <c r="A577" s="2578" t="s">
        <v>2251</v>
      </c>
      <c r="B577" s="2565"/>
      <c r="C577" s="2593">
        <v>132500</v>
      </c>
      <c r="D577" s="2593">
        <v>22700</v>
      </c>
      <c r="E577" s="2593">
        <v>155200</v>
      </c>
    </row>
    <row r="578" spans="1:5" ht="15" customHeight="1">
      <c r="A578" s="2578" t="s">
        <v>2252</v>
      </c>
      <c r="B578" s="2565"/>
      <c r="C578" s="2593">
        <v>27300</v>
      </c>
      <c r="D578" s="2593">
        <v>11600</v>
      </c>
      <c r="E578" s="2593">
        <v>38900</v>
      </c>
    </row>
    <row r="579" spans="1:5" ht="15" customHeight="1">
      <c r="A579" s="2578" t="s">
        <v>2253</v>
      </c>
      <c r="B579" s="2565"/>
      <c r="C579" s="2593">
        <v>123200</v>
      </c>
      <c r="D579" s="2593">
        <v>36700</v>
      </c>
      <c r="E579" s="2593">
        <v>159900</v>
      </c>
    </row>
    <row r="580" spans="1:5" ht="15" customHeight="1">
      <c r="A580" s="2578" t="s">
        <v>2254</v>
      </c>
      <c r="B580" s="2565"/>
      <c r="C580" s="2593">
        <v>23300</v>
      </c>
      <c r="D580" s="2608">
        <v>0</v>
      </c>
      <c r="E580" s="2593">
        <v>23300</v>
      </c>
    </row>
    <row r="581" spans="1:5" ht="15" customHeight="1">
      <c r="A581" s="2578" t="s">
        <v>2255</v>
      </c>
      <c r="B581" s="2565"/>
      <c r="C581" s="2593">
        <v>336900</v>
      </c>
      <c r="D581" s="2593">
        <v>1300</v>
      </c>
      <c r="E581" s="2593">
        <v>338200</v>
      </c>
    </row>
    <row r="582" spans="1:5" ht="15" customHeight="1">
      <c r="A582" s="2578" t="s">
        <v>2256</v>
      </c>
      <c r="B582" s="2565"/>
      <c r="C582" s="2593">
        <v>144400</v>
      </c>
      <c r="D582" s="2593">
        <v>3300</v>
      </c>
      <c r="E582" s="2593">
        <v>147800</v>
      </c>
    </row>
    <row r="583" spans="1:5" ht="15" customHeight="1">
      <c r="A583" s="2578" t="s">
        <v>2257</v>
      </c>
      <c r="B583" s="2565"/>
      <c r="C583" s="2593">
        <v>274400</v>
      </c>
      <c r="D583" s="2593">
        <v>74200</v>
      </c>
      <c r="E583" s="2593">
        <v>348700</v>
      </c>
    </row>
    <row r="584" spans="1:5" ht="15" customHeight="1">
      <c r="A584" s="2573" t="s">
        <v>2207</v>
      </c>
      <c r="B584" s="2564"/>
    </row>
    <row r="585" spans="1:5" ht="15" customHeight="1">
      <c r="A585" s="2565"/>
      <c r="B585" s="2564"/>
      <c r="C585" s="2564"/>
      <c r="D585" s="2564"/>
      <c r="E585" s="2564"/>
    </row>
    <row r="586" spans="1:5" ht="35.25" customHeight="1">
      <c r="A586" s="2620" t="s">
        <v>2258</v>
      </c>
      <c r="B586" s="2620"/>
      <c r="C586" s="2620"/>
      <c r="D586" s="2620"/>
      <c r="E586" s="2620"/>
    </row>
    <row r="587" spans="1:5" ht="12.75">
      <c r="A587" s="2580" t="s">
        <v>151</v>
      </c>
      <c r="B587" s="2623"/>
      <c r="C587" s="2623"/>
      <c r="D587" s="2623"/>
      <c r="E587" s="2623"/>
    </row>
    <row r="588" spans="1:5" ht="15" customHeight="1">
      <c r="A588" s="2582" t="s">
        <v>2248</v>
      </c>
      <c r="B588" s="2582"/>
      <c r="C588" s="2621" t="s">
        <v>1821</v>
      </c>
      <c r="D588" s="2621" t="s">
        <v>1498</v>
      </c>
      <c r="E588" s="2621" t="s">
        <v>8</v>
      </c>
    </row>
    <row r="589" spans="1:5" ht="15" customHeight="1">
      <c r="A589" s="2622" t="s">
        <v>178</v>
      </c>
      <c r="B589" s="2622"/>
      <c r="C589" s="2624">
        <v>99.999999999999972</v>
      </c>
      <c r="D589" s="2624">
        <v>100.00000000000001</v>
      </c>
      <c r="E589" s="2624">
        <v>99.999999999999972</v>
      </c>
    </row>
    <row r="590" spans="1:5" ht="15" customHeight="1">
      <c r="A590" s="2578" t="s">
        <v>2249</v>
      </c>
      <c r="B590" s="2565"/>
      <c r="C590" s="2608">
        <v>3.6</v>
      </c>
      <c r="D590" s="2608">
        <v>3.2</v>
      </c>
      <c r="E590" s="2608">
        <v>3.6</v>
      </c>
    </row>
    <row r="591" spans="1:5" ht="15" customHeight="1">
      <c r="A591" s="2578" t="s">
        <v>2250</v>
      </c>
      <c r="B591" s="2565"/>
      <c r="C591" s="2608">
        <v>8.4</v>
      </c>
      <c r="D591" s="2608">
        <v>20.399999999999999</v>
      </c>
      <c r="E591" s="2608">
        <v>10.1</v>
      </c>
    </row>
    <row r="592" spans="1:5" ht="15" customHeight="1">
      <c r="A592" s="2578" t="s">
        <v>2251</v>
      </c>
      <c r="B592" s="2565"/>
      <c r="C592" s="2608">
        <v>11</v>
      </c>
      <c r="D592" s="2608">
        <v>11.6</v>
      </c>
      <c r="E592" s="2608">
        <v>11.1</v>
      </c>
    </row>
    <row r="593" spans="1:5" ht="15" customHeight="1">
      <c r="A593" s="2578" t="s">
        <v>2252</v>
      </c>
      <c r="B593" s="2565"/>
      <c r="C593" s="2608">
        <v>2.2999999999999998</v>
      </c>
      <c r="D593" s="2608">
        <v>5.9</v>
      </c>
      <c r="E593" s="2608">
        <v>2.8</v>
      </c>
    </row>
    <row r="594" spans="1:5" ht="15" customHeight="1">
      <c r="A594" s="2578" t="s">
        <v>2253</v>
      </c>
      <c r="B594" s="2565"/>
      <c r="C594" s="2608">
        <v>10.199999999999999</v>
      </c>
      <c r="D594" s="2608">
        <v>18.7</v>
      </c>
      <c r="E594" s="2608">
        <v>11.4</v>
      </c>
    </row>
    <row r="595" spans="1:5" ht="15" customHeight="1">
      <c r="A595" s="2578" t="s">
        <v>2254</v>
      </c>
      <c r="B595" s="2565"/>
      <c r="C595" s="2608">
        <v>1.9</v>
      </c>
      <c r="D595" s="2608">
        <v>0</v>
      </c>
      <c r="E595" s="2608">
        <v>1.7</v>
      </c>
    </row>
    <row r="596" spans="1:5" ht="15" customHeight="1">
      <c r="A596" s="2578" t="s">
        <v>2255</v>
      </c>
      <c r="B596" s="2565"/>
      <c r="C596" s="2608">
        <v>27.9</v>
      </c>
      <c r="D596" s="2608">
        <v>0.7</v>
      </c>
      <c r="E596" s="2608">
        <v>24.1</v>
      </c>
    </row>
    <row r="597" spans="1:5" ht="15" customHeight="1">
      <c r="A597" s="2578" t="s">
        <v>2256</v>
      </c>
      <c r="B597" s="2565"/>
      <c r="C597" s="2608">
        <v>12</v>
      </c>
      <c r="D597" s="2608">
        <v>1.7</v>
      </c>
      <c r="E597" s="2608">
        <v>10.5</v>
      </c>
    </row>
    <row r="598" spans="1:5" ht="15" customHeight="1">
      <c r="A598" s="2578" t="s">
        <v>2257</v>
      </c>
      <c r="B598" s="2565"/>
      <c r="C598" s="2608">
        <v>22.7</v>
      </c>
      <c r="D598" s="2608">
        <v>37.799999999999997</v>
      </c>
      <c r="E598" s="2608">
        <v>24.8</v>
      </c>
    </row>
    <row r="599" spans="1:5" ht="15" customHeight="1">
      <c r="A599" s="2573" t="s">
        <v>2207</v>
      </c>
      <c r="B599" s="2564"/>
      <c r="C599" s="2564"/>
      <c r="D599" s="2564"/>
      <c r="E599" s="2599"/>
    </row>
    <row r="600" spans="1:5" ht="15.75" customHeight="1">
      <c r="A600" s="2613"/>
      <c r="B600" s="2613"/>
      <c r="C600" s="2613"/>
      <c r="D600" s="2613"/>
      <c r="E600" s="2613"/>
    </row>
    <row r="601" spans="1:5" ht="15.75" customHeight="1">
      <c r="A601" s="2625" t="s">
        <v>2259</v>
      </c>
      <c r="B601" s="2625"/>
      <c r="C601" s="2625"/>
      <c r="D601" s="2625"/>
      <c r="E601" s="2625"/>
    </row>
    <row r="602" spans="1:5" ht="15" customHeight="1">
      <c r="A602" s="2625"/>
      <c r="B602" s="2625"/>
      <c r="C602" s="2625"/>
      <c r="D602" s="2625"/>
      <c r="E602" s="2625"/>
    </row>
    <row r="603" spans="1:5" ht="15" customHeight="1">
      <c r="A603" s="2582" t="s">
        <v>2248</v>
      </c>
      <c r="B603" s="2582"/>
      <c r="C603" s="2621" t="s">
        <v>1499</v>
      </c>
      <c r="D603" s="2621" t="s">
        <v>1498</v>
      </c>
      <c r="E603" s="2621" t="s">
        <v>8</v>
      </c>
    </row>
    <row r="604" spans="1:5" ht="15" customHeight="1">
      <c r="A604" s="2622" t="s">
        <v>8</v>
      </c>
      <c r="B604" s="2622"/>
      <c r="C604" s="2595">
        <v>87700</v>
      </c>
      <c r="D604" s="2595">
        <v>28700</v>
      </c>
      <c r="E604" s="2595">
        <v>116400</v>
      </c>
    </row>
    <row r="605" spans="1:5" ht="15" customHeight="1">
      <c r="A605" s="2578" t="s">
        <v>2249</v>
      </c>
      <c r="B605" s="2578"/>
      <c r="C605" s="2593">
        <v>8800</v>
      </c>
      <c r="D605" s="2593">
        <v>1900</v>
      </c>
      <c r="E605" s="2593">
        <v>10700</v>
      </c>
    </row>
    <row r="606" spans="1:5" ht="15" customHeight="1">
      <c r="A606" s="2578" t="s">
        <v>2250</v>
      </c>
      <c r="B606" s="2578"/>
      <c r="C606" s="2593">
        <v>11400</v>
      </c>
      <c r="D606" s="2593">
        <v>9600</v>
      </c>
      <c r="E606" s="2593">
        <v>21000</v>
      </c>
    </row>
    <row r="607" spans="1:5" ht="15" customHeight="1">
      <c r="A607" s="2578" t="s">
        <v>2251</v>
      </c>
      <c r="B607" s="2578"/>
      <c r="C607" s="2593">
        <v>33500</v>
      </c>
      <c r="D607" s="2593">
        <v>11400</v>
      </c>
      <c r="E607" s="2593">
        <v>44900</v>
      </c>
    </row>
    <row r="608" spans="1:5" ht="15" customHeight="1">
      <c r="A608" s="2578" t="s">
        <v>2252</v>
      </c>
      <c r="B608" s="2578"/>
      <c r="C608" s="2593">
        <v>3700</v>
      </c>
      <c r="D608" s="2593">
        <v>3300</v>
      </c>
      <c r="E608" s="2593">
        <v>7000</v>
      </c>
    </row>
    <row r="609" spans="1:5" ht="15" customHeight="1">
      <c r="A609" s="2578" t="s">
        <v>2253</v>
      </c>
      <c r="B609" s="2578"/>
      <c r="C609" s="2593">
        <v>23500</v>
      </c>
      <c r="D609" s="2593">
        <v>2100</v>
      </c>
      <c r="E609" s="2593">
        <v>25600</v>
      </c>
    </row>
    <row r="610" spans="1:5" ht="15" customHeight="1">
      <c r="A610" s="2578" t="s">
        <v>2254</v>
      </c>
      <c r="B610" s="2578"/>
      <c r="C610" s="2593">
        <v>200</v>
      </c>
      <c r="D610" s="2593">
        <v>0</v>
      </c>
      <c r="E610" s="2593">
        <v>200</v>
      </c>
    </row>
    <row r="611" spans="1:5" ht="15" customHeight="1">
      <c r="A611" s="2578" t="s">
        <v>2255</v>
      </c>
      <c r="B611" s="2578"/>
      <c r="C611" s="2593">
        <v>2600</v>
      </c>
      <c r="D611" s="2593">
        <v>100</v>
      </c>
      <c r="E611" s="2593">
        <v>2600</v>
      </c>
    </row>
    <row r="612" spans="1:5" ht="15" customHeight="1">
      <c r="A612" s="2578" t="s">
        <v>2256</v>
      </c>
      <c r="B612" s="2578"/>
      <c r="C612" s="2593">
        <v>2400</v>
      </c>
      <c r="D612" s="2593">
        <v>0</v>
      </c>
      <c r="E612" s="2593">
        <v>2400</v>
      </c>
    </row>
    <row r="613" spans="1:5" ht="15" customHeight="1">
      <c r="A613" s="2578" t="s">
        <v>2257</v>
      </c>
      <c r="B613" s="2578"/>
      <c r="C613" s="2593">
        <v>1700</v>
      </c>
      <c r="D613" s="2593">
        <v>300</v>
      </c>
      <c r="E613" s="2593">
        <v>2000</v>
      </c>
    </row>
    <row r="614" spans="1:5" ht="15" customHeight="1">
      <c r="A614" s="2573" t="s">
        <v>2207</v>
      </c>
      <c r="B614" s="2564"/>
    </row>
    <row r="615" spans="1:5" ht="15" customHeight="1">
      <c r="A615" s="2613"/>
      <c r="B615" s="2613"/>
      <c r="C615" s="2613"/>
      <c r="D615" s="2613"/>
      <c r="E615" s="2613"/>
    </row>
    <row r="616" spans="1:5" ht="33.75" customHeight="1">
      <c r="A616" s="2570" t="s">
        <v>2260</v>
      </c>
      <c r="B616" s="2570"/>
      <c r="C616" s="2570"/>
      <c r="D616" s="2570"/>
      <c r="E616" s="2570"/>
    </row>
    <row r="617" spans="1:5" ht="12.75">
      <c r="A617" s="2580" t="s">
        <v>151</v>
      </c>
      <c r="B617" s="2581"/>
      <c r="C617" s="2581"/>
      <c r="D617" s="2581"/>
      <c r="E617" s="2581"/>
    </row>
    <row r="618" spans="1:5" ht="15" customHeight="1">
      <c r="A618" s="2582" t="s">
        <v>2248</v>
      </c>
      <c r="B618" s="2582"/>
      <c r="C618" s="2621" t="s">
        <v>1499</v>
      </c>
      <c r="D618" s="2621" t="s">
        <v>1498</v>
      </c>
      <c r="E618" s="2621" t="s">
        <v>8</v>
      </c>
    </row>
    <row r="619" spans="1:5" ht="15" customHeight="1">
      <c r="A619" s="2622" t="s">
        <v>8</v>
      </c>
      <c r="B619" s="2622"/>
      <c r="C619" s="2624">
        <v>99.999999999999972</v>
      </c>
      <c r="D619" s="2624">
        <v>100.00000000000001</v>
      </c>
      <c r="E619" s="2624">
        <v>99.999999999999972</v>
      </c>
    </row>
    <row r="620" spans="1:5" ht="15" customHeight="1">
      <c r="A620" s="2578" t="s">
        <v>2249</v>
      </c>
      <c r="B620" s="2578"/>
      <c r="C620" s="2608">
        <v>10</v>
      </c>
      <c r="D620" s="2608">
        <v>6.7</v>
      </c>
      <c r="E620" s="2608">
        <v>9.1999999999999993</v>
      </c>
    </row>
    <row r="621" spans="1:5" ht="15" customHeight="1">
      <c r="A621" s="2578" t="s">
        <v>2250</v>
      </c>
      <c r="B621" s="2578"/>
      <c r="C621" s="2608">
        <v>13</v>
      </c>
      <c r="D621" s="2608">
        <v>33.4</v>
      </c>
      <c r="E621" s="2608">
        <v>18</v>
      </c>
    </row>
    <row r="622" spans="1:5" ht="15" customHeight="1">
      <c r="A622" s="2578" t="s">
        <v>2251</v>
      </c>
      <c r="B622" s="2578"/>
      <c r="C622" s="2608">
        <v>38.200000000000003</v>
      </c>
      <c r="D622" s="2608">
        <v>39.5</v>
      </c>
      <c r="E622" s="2608">
        <v>38.5</v>
      </c>
    </row>
    <row r="623" spans="1:5" ht="15" customHeight="1">
      <c r="A623" s="2578" t="s">
        <v>2252</v>
      </c>
      <c r="B623" s="2578"/>
      <c r="C623" s="2608">
        <v>4.2</v>
      </c>
      <c r="D623" s="2608">
        <v>11.6</v>
      </c>
      <c r="E623" s="2608">
        <v>6</v>
      </c>
    </row>
    <row r="624" spans="1:5" ht="15" customHeight="1">
      <c r="A624" s="2578" t="s">
        <v>2253</v>
      </c>
      <c r="B624" s="2578"/>
      <c r="C624" s="2608">
        <v>26.8</v>
      </c>
      <c r="D624" s="2608">
        <v>7.5</v>
      </c>
      <c r="E624" s="2608">
        <v>22</v>
      </c>
    </row>
    <row r="625" spans="1:7" ht="15" customHeight="1">
      <c r="A625" s="2578" t="s">
        <v>2254</v>
      </c>
      <c r="B625" s="2578"/>
      <c r="C625" s="2608">
        <v>0.2</v>
      </c>
      <c r="D625" s="2608">
        <v>0</v>
      </c>
      <c r="E625" s="2608">
        <v>0.1</v>
      </c>
    </row>
    <row r="626" spans="1:7" ht="15" customHeight="1">
      <c r="A626" s="2578" t="s">
        <v>2255</v>
      </c>
      <c r="B626" s="2578"/>
      <c r="C626" s="2608">
        <v>2.9</v>
      </c>
      <c r="D626" s="2608">
        <v>0.2</v>
      </c>
      <c r="E626" s="2608">
        <v>2.2000000000000002</v>
      </c>
    </row>
    <row r="627" spans="1:7" ht="15" customHeight="1">
      <c r="A627" s="2578" t="s">
        <v>2256</v>
      </c>
      <c r="B627" s="2578"/>
      <c r="C627" s="2608">
        <v>2.7</v>
      </c>
      <c r="D627" s="2608">
        <v>0.2</v>
      </c>
      <c r="E627" s="2608">
        <v>2.1</v>
      </c>
    </row>
    <row r="628" spans="1:7" ht="15" customHeight="1">
      <c r="A628" s="2578" t="s">
        <v>2257</v>
      </c>
      <c r="B628" s="2578"/>
      <c r="C628" s="2608">
        <v>1.9</v>
      </c>
      <c r="D628" s="2608">
        <v>0.9</v>
      </c>
      <c r="E628" s="2608">
        <v>1.7</v>
      </c>
    </row>
    <row r="629" spans="1:7" ht="15" customHeight="1">
      <c r="A629" s="2573" t="s">
        <v>2207</v>
      </c>
      <c r="B629" s="2564"/>
      <c r="C629" s="2564"/>
      <c r="D629" s="2564"/>
      <c r="E629" s="2599"/>
      <c r="F629" s="2626"/>
    </row>
    <row r="630" spans="1:7" ht="15" customHeight="1">
      <c r="A630" s="2558"/>
      <c r="B630" s="2627"/>
      <c r="C630" s="2627"/>
      <c r="D630" s="2627"/>
      <c r="E630" s="2627"/>
      <c r="F630" s="2626"/>
    </row>
    <row r="631" spans="1:7" ht="30" customHeight="1">
      <c r="A631" s="2570" t="s">
        <v>2261</v>
      </c>
      <c r="B631" s="2570"/>
      <c r="C631" s="2570"/>
      <c r="D631" s="2570"/>
      <c r="E631" s="2570"/>
    </row>
    <row r="632" spans="1:7" ht="15" customHeight="1">
      <c r="A632" s="2582" t="s">
        <v>2248</v>
      </c>
      <c r="B632" s="2582"/>
      <c r="C632" s="2621" t="s">
        <v>1499</v>
      </c>
      <c r="D632" s="2621" t="s">
        <v>1498</v>
      </c>
      <c r="E632" s="2621" t="s">
        <v>8</v>
      </c>
    </row>
    <row r="633" spans="1:7" ht="15" customHeight="1">
      <c r="A633" s="2622" t="s">
        <v>8</v>
      </c>
      <c r="B633" s="2622"/>
      <c r="C633" s="2595">
        <v>1119600</v>
      </c>
      <c r="D633" s="2595">
        <v>167500</v>
      </c>
      <c r="E633" s="2595">
        <v>1287000</v>
      </c>
    </row>
    <row r="634" spans="1:7" ht="15" customHeight="1">
      <c r="A634" s="2628" t="s">
        <v>2249</v>
      </c>
      <c r="B634" s="2565"/>
      <c r="C634" s="2593">
        <v>34800</v>
      </c>
      <c r="D634" s="2593">
        <v>4400</v>
      </c>
      <c r="E634" s="2593">
        <v>39200</v>
      </c>
    </row>
    <row r="635" spans="1:7" ht="15" customHeight="1">
      <c r="A635" s="2628" t="s">
        <v>2250</v>
      </c>
      <c r="B635" s="2565"/>
      <c r="C635" s="2593">
        <v>90200</v>
      </c>
      <c r="D635" s="2593">
        <v>30400</v>
      </c>
      <c r="E635" s="2593">
        <v>120600</v>
      </c>
    </row>
    <row r="636" spans="1:7" ht="15" customHeight="1">
      <c r="A636" s="2628" t="s">
        <v>2251</v>
      </c>
      <c r="B636" s="2565"/>
      <c r="C636" s="2593">
        <v>99000</v>
      </c>
      <c r="D636" s="2593">
        <v>11300</v>
      </c>
      <c r="E636" s="2593">
        <v>110300</v>
      </c>
    </row>
    <row r="637" spans="1:7" ht="15" customHeight="1">
      <c r="A637" s="2628" t="s">
        <v>2252</v>
      </c>
      <c r="B637" s="2565"/>
      <c r="C637" s="2593">
        <v>23600</v>
      </c>
      <c r="D637" s="2593">
        <v>8200</v>
      </c>
      <c r="E637" s="2593">
        <v>31900</v>
      </c>
    </row>
    <row r="638" spans="1:7" ht="15" customHeight="1">
      <c r="A638" s="2628" t="s">
        <v>2253</v>
      </c>
      <c r="B638" s="2565"/>
      <c r="C638" s="2593">
        <v>99700</v>
      </c>
      <c r="D638" s="2593">
        <v>34600</v>
      </c>
      <c r="E638" s="2593">
        <v>134300</v>
      </c>
    </row>
    <row r="639" spans="1:7" ht="15" customHeight="1">
      <c r="A639" s="2628" t="s">
        <v>2254</v>
      </c>
      <c r="B639" s="2565"/>
      <c r="C639" s="2593">
        <v>23100</v>
      </c>
      <c r="D639" s="2629">
        <v>0</v>
      </c>
      <c r="E639" s="2593">
        <v>23200</v>
      </c>
    </row>
    <row r="640" spans="1:7" ht="15" customHeight="1">
      <c r="A640" s="2628" t="s">
        <v>2255</v>
      </c>
      <c r="B640" s="2565"/>
      <c r="C640" s="2593">
        <v>334300</v>
      </c>
      <c r="D640" s="2593">
        <v>1200</v>
      </c>
      <c r="E640" s="2593">
        <v>335600</v>
      </c>
      <c r="G640" s="2626"/>
    </row>
    <row r="641" spans="1:7" ht="15" customHeight="1">
      <c r="A641" s="2628" t="s">
        <v>2256</v>
      </c>
      <c r="B641" s="2565"/>
      <c r="C641" s="2593">
        <v>142000</v>
      </c>
      <c r="D641" s="2593">
        <v>3300</v>
      </c>
      <c r="E641" s="2593">
        <v>145300</v>
      </c>
    </row>
    <row r="642" spans="1:7" ht="15" customHeight="1">
      <c r="A642" s="2628" t="s">
        <v>2257</v>
      </c>
      <c r="B642" s="2565"/>
      <c r="C642" s="2593">
        <v>272700</v>
      </c>
      <c r="D642" s="2593">
        <v>74000</v>
      </c>
      <c r="E642" s="2593">
        <v>346700</v>
      </c>
    </row>
    <row r="643" spans="1:7" ht="15" customHeight="1">
      <c r="A643" s="2573" t="s">
        <v>2207</v>
      </c>
      <c r="B643" s="2564"/>
      <c r="G643" s="2626"/>
    </row>
    <row r="644" spans="1:7" ht="15" customHeight="1">
      <c r="A644" s="2558"/>
      <c r="B644" s="2627"/>
      <c r="C644" s="2627"/>
      <c r="D644" s="2627"/>
      <c r="E644" s="2627"/>
    </row>
    <row r="645" spans="1:7" ht="34.5" customHeight="1">
      <c r="A645" s="2630" t="s">
        <v>2262</v>
      </c>
      <c r="B645" s="2630"/>
      <c r="C645" s="2630"/>
      <c r="D645" s="2630"/>
      <c r="E645" s="2630"/>
    </row>
    <row r="646" spans="1:7" ht="12.75">
      <c r="A646" s="2580" t="s">
        <v>151</v>
      </c>
      <c r="B646" s="2631"/>
      <c r="C646" s="2631"/>
      <c r="D646" s="2631"/>
      <c r="E646" s="2631"/>
    </row>
    <row r="647" spans="1:7" ht="15" customHeight="1">
      <c r="A647" s="2582" t="s">
        <v>2248</v>
      </c>
      <c r="B647" s="2582"/>
      <c r="C647" s="2621" t="s">
        <v>1499</v>
      </c>
      <c r="D647" s="2621" t="s">
        <v>1498</v>
      </c>
      <c r="E647" s="2621" t="s">
        <v>8</v>
      </c>
    </row>
    <row r="648" spans="1:7" ht="12.75">
      <c r="A648" s="2622" t="s">
        <v>8</v>
      </c>
      <c r="B648" s="2622"/>
      <c r="C648" s="2607">
        <v>100</v>
      </c>
      <c r="D648" s="2607">
        <v>100</v>
      </c>
      <c r="E648" s="2607">
        <v>100</v>
      </c>
    </row>
    <row r="649" spans="1:7" ht="15" customHeight="1">
      <c r="A649" s="2628" t="s">
        <v>2249</v>
      </c>
      <c r="B649" s="2565"/>
      <c r="C649" s="2608">
        <v>3.1</v>
      </c>
      <c r="D649" s="2608">
        <v>2.6</v>
      </c>
      <c r="E649" s="2608">
        <v>3</v>
      </c>
    </row>
    <row r="650" spans="1:7" s="2626" customFormat="1" ht="15" customHeight="1">
      <c r="A650" s="2628" t="s">
        <v>2250</v>
      </c>
      <c r="B650" s="2565"/>
      <c r="C650" s="2608">
        <v>8.1</v>
      </c>
      <c r="D650" s="2608">
        <v>18.100000000000001</v>
      </c>
      <c r="E650" s="2608">
        <v>9.4</v>
      </c>
      <c r="F650" s="2553"/>
      <c r="G650" s="2553"/>
    </row>
    <row r="651" spans="1:7" ht="15" customHeight="1">
      <c r="A651" s="2628" t="s">
        <v>2251</v>
      </c>
      <c r="B651" s="2565"/>
      <c r="C651" s="2608">
        <v>8.8000000000000007</v>
      </c>
      <c r="D651" s="2608">
        <v>6.8</v>
      </c>
      <c r="E651" s="2608">
        <v>8.6</v>
      </c>
    </row>
    <row r="652" spans="1:7" ht="15" customHeight="1">
      <c r="A652" s="2628" t="s">
        <v>2252</v>
      </c>
      <c r="B652" s="2565"/>
      <c r="C652" s="2608">
        <v>2.1</v>
      </c>
      <c r="D652" s="2608">
        <v>4.9000000000000004</v>
      </c>
      <c r="E652" s="2608">
        <v>2.5</v>
      </c>
    </row>
    <row r="653" spans="1:7" s="2626" customFormat="1" ht="15" customHeight="1">
      <c r="A653" s="2628" t="s">
        <v>2253</v>
      </c>
      <c r="B653" s="2565"/>
      <c r="C653" s="2608">
        <v>8.9</v>
      </c>
      <c r="D653" s="2608">
        <v>20.7</v>
      </c>
      <c r="E653" s="2608">
        <v>10.4</v>
      </c>
      <c r="F653" s="2553"/>
      <c r="G653" s="2553"/>
    </row>
    <row r="654" spans="1:7" ht="15" customHeight="1">
      <c r="A654" s="2628" t="s">
        <v>2254</v>
      </c>
      <c r="B654" s="2565"/>
      <c r="C654" s="2608">
        <v>2.1</v>
      </c>
      <c r="D654" s="2608">
        <v>0</v>
      </c>
      <c r="E654" s="2608">
        <v>1.8</v>
      </c>
    </row>
    <row r="655" spans="1:7" ht="15" customHeight="1">
      <c r="A655" s="2628" t="s">
        <v>2255</v>
      </c>
      <c r="B655" s="2565"/>
      <c r="C655" s="2608">
        <v>29.9</v>
      </c>
      <c r="D655" s="2608">
        <v>0.7</v>
      </c>
      <c r="E655" s="2608">
        <v>26.1</v>
      </c>
    </row>
    <row r="656" spans="1:7" ht="15" customHeight="1">
      <c r="A656" s="2628" t="s">
        <v>2256</v>
      </c>
      <c r="B656" s="2565"/>
      <c r="C656" s="2608">
        <v>12.7</v>
      </c>
      <c r="D656" s="2608">
        <v>2</v>
      </c>
      <c r="E656" s="2608">
        <v>11.3</v>
      </c>
    </row>
    <row r="657" spans="1:11" ht="15" customHeight="1">
      <c r="A657" s="2628" t="s">
        <v>2257</v>
      </c>
      <c r="B657" s="2565"/>
      <c r="C657" s="2608">
        <v>24.4</v>
      </c>
      <c r="D657" s="2608">
        <v>44.2</v>
      </c>
      <c r="E657" s="2608">
        <v>26.9</v>
      </c>
    </row>
    <row r="658" spans="1:11" ht="15" customHeight="1">
      <c r="A658" s="2573" t="s">
        <v>2207</v>
      </c>
      <c r="B658" s="2564"/>
      <c r="C658" s="2564"/>
      <c r="D658" s="2564"/>
      <c r="E658" s="2599"/>
    </row>
    <row r="659" spans="1:11" ht="15" customHeight="1">
      <c r="A659" s="2613"/>
      <c r="B659" s="2613"/>
      <c r="C659" s="2613"/>
      <c r="D659" s="2613"/>
      <c r="E659" s="2613"/>
    </row>
    <row r="660" spans="1:11" ht="15" customHeight="1">
      <c r="A660" s="2632" t="s">
        <v>2263</v>
      </c>
      <c r="B660" s="2627"/>
      <c r="C660" s="2627"/>
      <c r="D660" s="2627"/>
      <c r="E660" s="2627"/>
    </row>
    <row r="661" spans="1:11" ht="124.5" customHeight="1">
      <c r="A661" s="2566" t="s">
        <v>2264</v>
      </c>
      <c r="B661" s="2567"/>
      <c r="C661" s="2567"/>
      <c r="D661" s="2567"/>
      <c r="E661" s="2567"/>
    </row>
    <row r="662" spans="1:11" ht="15" customHeight="1">
      <c r="A662" s="2558"/>
      <c r="B662" s="2627"/>
      <c r="C662" s="2627"/>
      <c r="D662" s="2633"/>
      <c r="E662" s="2633"/>
    </row>
    <row r="663" spans="1:11" ht="30.75" customHeight="1">
      <c r="A663" s="2632" t="s">
        <v>2265</v>
      </c>
      <c r="B663" s="2632"/>
      <c r="C663" s="2632"/>
      <c r="D663" s="2634"/>
      <c r="E663" s="2635"/>
    </row>
    <row r="664" spans="1:11" ht="15" customHeight="1">
      <c r="A664" s="2565"/>
      <c r="B664" s="2627"/>
      <c r="C664" s="2627"/>
      <c r="D664" s="2627"/>
      <c r="E664" s="2627"/>
      <c r="G664" s="2553" t="s">
        <v>2266</v>
      </c>
      <c r="H664" s="2553" t="s">
        <v>185</v>
      </c>
      <c r="I664" s="2553" t="s">
        <v>1245</v>
      </c>
      <c r="J664" s="2553" t="s">
        <v>1248</v>
      </c>
      <c r="K664" s="2553" t="s">
        <v>8</v>
      </c>
    </row>
    <row r="665" spans="1:11" ht="15" customHeight="1">
      <c r="A665" s="2565"/>
      <c r="B665" s="2627"/>
      <c r="C665" s="2627"/>
      <c r="D665" s="2627"/>
      <c r="E665" s="2627"/>
      <c r="G665" s="2553" t="s">
        <v>2267</v>
      </c>
      <c r="H665" s="2553">
        <v>7267.3682467816889</v>
      </c>
      <c r="I665" s="2553">
        <v>7438.6308673579279</v>
      </c>
      <c r="J665" s="2553">
        <v>861.02854361021605</v>
      </c>
      <c r="K665" s="2553">
        <v>15567.027657749832</v>
      </c>
    </row>
    <row r="666" spans="1:11" ht="15" customHeight="1">
      <c r="A666" s="2565"/>
      <c r="B666" s="2627"/>
      <c r="C666" s="2627"/>
      <c r="D666" s="2627"/>
      <c r="E666" s="2627"/>
      <c r="G666" s="2553" t="s">
        <v>1732</v>
      </c>
      <c r="H666" s="2553">
        <v>3463.2843225493743</v>
      </c>
      <c r="I666" s="2553">
        <v>2907.9710928707659</v>
      </c>
      <c r="J666" s="2553">
        <v>417.92220315555323</v>
      </c>
      <c r="K666" s="2553">
        <v>6789.1776185756935</v>
      </c>
    </row>
    <row r="667" spans="1:11" ht="15" customHeight="1">
      <c r="A667" s="2565"/>
      <c r="B667" s="2627"/>
      <c r="C667" s="2627"/>
      <c r="D667" s="2627"/>
      <c r="E667" s="2627"/>
      <c r="G667" s="2553" t="s">
        <v>1731</v>
      </c>
      <c r="H667" s="2553">
        <v>3804.0839242323141</v>
      </c>
      <c r="I667" s="2553">
        <v>4530.6597744871624</v>
      </c>
      <c r="J667" s="2553">
        <v>443.10634045466287</v>
      </c>
      <c r="K667" s="2553">
        <v>8777.8500391741381</v>
      </c>
    </row>
    <row r="668" spans="1:11" ht="15" customHeight="1">
      <c r="A668" s="2565"/>
      <c r="B668" s="2627"/>
      <c r="C668" s="2627"/>
      <c r="D668" s="2627"/>
      <c r="E668" s="2627"/>
      <c r="G668" s="2553" t="s">
        <v>2268</v>
      </c>
      <c r="H668" s="2553">
        <v>72174.315072775396</v>
      </c>
      <c r="I668" s="2553">
        <v>49400.050752847601</v>
      </c>
      <c r="J668" s="2553">
        <v>9678.0827738208991</v>
      </c>
      <c r="K668" s="2553">
        <v>131252.44859944389</v>
      </c>
    </row>
    <row r="669" spans="1:11" ht="15" customHeight="1">
      <c r="A669" s="2565"/>
      <c r="B669" s="2627"/>
      <c r="C669" s="2627"/>
      <c r="D669" s="2627"/>
      <c r="E669" s="2627"/>
      <c r="G669" s="2553" t="s">
        <v>1732</v>
      </c>
      <c r="H669" s="2553">
        <v>50842.864528815851</v>
      </c>
      <c r="I669" s="2553">
        <v>34884.802833409572</v>
      </c>
      <c r="J669" s="2553">
        <v>8085.3732555115939</v>
      </c>
      <c r="K669" s="2553">
        <v>93813.040617737031</v>
      </c>
    </row>
    <row r="670" spans="1:11" ht="15" customHeight="1">
      <c r="A670" s="2565"/>
      <c r="B670" s="2627"/>
      <c r="C670" s="2627"/>
      <c r="D670" s="2627"/>
      <c r="E670" s="2627"/>
      <c r="G670" s="2553" t="s">
        <v>1731</v>
      </c>
      <c r="H670" s="2553">
        <v>21331.450543959541</v>
      </c>
      <c r="I670" s="2553">
        <v>14515.247919438025</v>
      </c>
      <c r="J670" s="2553">
        <v>1592.7095183093056</v>
      </c>
      <c r="K670" s="2553">
        <v>37439.40798170687</v>
      </c>
    </row>
    <row r="671" spans="1:11" ht="15" customHeight="1">
      <c r="A671" s="2565"/>
      <c r="B671" s="2627"/>
      <c r="C671" s="2627"/>
      <c r="D671" s="2627"/>
      <c r="E671" s="2627"/>
      <c r="G671" s="2553" t="s">
        <v>2269</v>
      </c>
    </row>
    <row r="672" spans="1:11" ht="15" customHeight="1">
      <c r="A672" s="2565"/>
      <c r="B672" s="2627"/>
      <c r="C672" s="2627"/>
      <c r="D672" s="2627"/>
      <c r="E672" s="2627"/>
    </row>
    <row r="673" spans="1:11" ht="15" customHeight="1">
      <c r="A673" s="2565"/>
      <c r="B673" s="2627"/>
      <c r="C673" s="2627"/>
      <c r="D673" s="2627"/>
      <c r="E673" s="2627"/>
      <c r="G673" s="2553" t="s">
        <v>1732</v>
      </c>
      <c r="H673" s="2636">
        <v>6.8117411452820742E-2</v>
      </c>
      <c r="I673" s="2636">
        <v>8.3359252645274204E-2</v>
      </c>
      <c r="J673" s="2636">
        <v>5.1688671623250818E-2</v>
      </c>
      <c r="K673" s="2553">
        <v>7.236923112043421E-2</v>
      </c>
    </row>
    <row r="674" spans="1:11" ht="15" customHeight="1">
      <c r="A674" s="2565"/>
      <c r="B674" s="2627"/>
      <c r="C674" s="2627"/>
      <c r="D674" s="2627"/>
      <c r="E674" s="2627"/>
      <c r="G674" s="2553" t="s">
        <v>1731</v>
      </c>
      <c r="H674" s="2636">
        <v>0.17833217278838651</v>
      </c>
      <c r="I674" s="2636">
        <v>0.31213106380497652</v>
      </c>
      <c r="J674" s="2636">
        <v>0.2782091369209807</v>
      </c>
      <c r="K674" s="2553">
        <v>0.23445483014750262</v>
      </c>
    </row>
    <row r="675" spans="1:11" ht="15" customHeight="1">
      <c r="A675" s="2565"/>
      <c r="B675" s="2627"/>
      <c r="C675" s="2627"/>
      <c r="D675" s="2627"/>
      <c r="E675" s="2627"/>
      <c r="G675" s="2553" t="s">
        <v>8</v>
      </c>
      <c r="H675" s="2553">
        <v>0.10069189072946237</v>
      </c>
      <c r="I675" s="2553">
        <v>0.15057941751060119</v>
      </c>
      <c r="J675" s="2553">
        <v>8.8966850535654465E-2</v>
      </c>
      <c r="K675" s="2553">
        <v>0.11860371234107238</v>
      </c>
    </row>
    <row r="676" spans="1:11" ht="30.75" customHeight="1">
      <c r="A676" s="2565"/>
      <c r="B676" s="2627"/>
      <c r="C676" s="2627"/>
      <c r="D676" s="2627"/>
      <c r="E676" s="2627"/>
      <c r="G676" s="2553" t="s">
        <v>2270</v>
      </c>
    </row>
    <row r="677" spans="1:11" ht="15" customHeight="1">
      <c r="A677" s="2565"/>
      <c r="B677" s="2627"/>
      <c r="C677" s="2627"/>
      <c r="D677" s="2627"/>
      <c r="E677" s="2627"/>
      <c r="G677" s="2553" t="s">
        <v>1732</v>
      </c>
      <c r="H677" s="2553" t="s">
        <v>1731</v>
      </c>
    </row>
    <row r="678" spans="1:11" ht="15" customHeight="1">
      <c r="A678" s="2565"/>
      <c r="B678" s="2627"/>
      <c r="C678" s="2627"/>
      <c r="D678" s="2627"/>
      <c r="E678" s="2627"/>
      <c r="F678" s="2553" t="s">
        <v>2271</v>
      </c>
      <c r="G678" s="2553">
        <v>6.8117411452820742E-2</v>
      </c>
      <c r="H678" s="2553">
        <v>0.17833217278838651</v>
      </c>
    </row>
    <row r="679" spans="1:11" ht="15" customHeight="1">
      <c r="A679" s="2573" t="s">
        <v>2207</v>
      </c>
      <c r="B679" s="2627"/>
      <c r="C679" s="2627"/>
      <c r="D679" s="2627"/>
      <c r="E679" s="2627"/>
    </row>
    <row r="680" spans="1:11" ht="15" customHeight="1">
      <c r="A680" s="2573"/>
      <c r="B680" s="2627"/>
      <c r="C680" s="2627"/>
      <c r="D680" s="2627"/>
      <c r="E680" s="2627"/>
    </row>
    <row r="681" spans="1:11" ht="15" customHeight="1">
      <c r="A681" s="2637" t="s">
        <v>2272</v>
      </c>
      <c r="B681" s="2637"/>
      <c r="C681" s="2637"/>
      <c r="D681" s="2637"/>
      <c r="E681" s="2581"/>
    </row>
    <row r="682" spans="1:11" ht="15" customHeight="1">
      <c r="A682" s="2574" t="s">
        <v>2266</v>
      </c>
      <c r="B682" s="2575" t="s">
        <v>1517</v>
      </c>
      <c r="C682" s="2575" t="s">
        <v>1516</v>
      </c>
      <c r="D682" s="2575" t="s">
        <v>1248</v>
      </c>
      <c r="E682" s="2575" t="s">
        <v>8</v>
      </c>
    </row>
    <row r="683" spans="1:11" ht="15" customHeight="1">
      <c r="A683" s="2638" t="s">
        <v>8</v>
      </c>
      <c r="B683" s="2639">
        <v>22900</v>
      </c>
      <c r="C683" s="2639">
        <v>15700</v>
      </c>
      <c r="D683" s="2639">
        <v>1700</v>
      </c>
      <c r="E683" s="2639">
        <v>40300</v>
      </c>
    </row>
    <row r="684" spans="1:11" ht="15" customHeight="1">
      <c r="A684" s="2640" t="s">
        <v>1499</v>
      </c>
      <c r="B684" s="2641">
        <v>10100</v>
      </c>
      <c r="C684" s="2641">
        <v>8000</v>
      </c>
      <c r="D684" s="2641">
        <v>900</v>
      </c>
      <c r="E684" s="2641">
        <v>19000</v>
      </c>
    </row>
    <row r="685" spans="1:11" ht="15" customHeight="1">
      <c r="A685" s="2640" t="s">
        <v>1498</v>
      </c>
      <c r="B685" s="2641">
        <v>12800</v>
      </c>
      <c r="C685" s="2641">
        <v>7700</v>
      </c>
      <c r="D685" s="2641">
        <v>800</v>
      </c>
      <c r="E685" s="2641">
        <v>21300</v>
      </c>
    </row>
    <row r="686" spans="1:11" ht="15" customHeight="1">
      <c r="A686" s="2642" t="s">
        <v>1505</v>
      </c>
      <c r="B686" s="2639">
        <v>7300</v>
      </c>
      <c r="C686" s="2639">
        <v>7400</v>
      </c>
      <c r="D686" s="2639">
        <v>900</v>
      </c>
      <c r="E686" s="2639">
        <v>15600</v>
      </c>
    </row>
    <row r="687" spans="1:11" ht="15" customHeight="1">
      <c r="A687" s="2643" t="s">
        <v>1499</v>
      </c>
      <c r="B687" s="2641">
        <v>3500</v>
      </c>
      <c r="C687" s="2641">
        <v>2900</v>
      </c>
      <c r="D687" s="2644">
        <v>400</v>
      </c>
      <c r="E687" s="2644">
        <v>6800</v>
      </c>
    </row>
    <row r="688" spans="1:11" ht="15" customHeight="1">
      <c r="A688" s="2643" t="s">
        <v>1498</v>
      </c>
      <c r="B688" s="2641">
        <v>3800</v>
      </c>
      <c r="C688" s="2641">
        <v>4500</v>
      </c>
      <c r="D688" s="2644">
        <v>400</v>
      </c>
      <c r="E688" s="2644">
        <v>8800</v>
      </c>
    </row>
    <row r="689" spans="1:5" ht="15" customHeight="1">
      <c r="A689" s="2642" t="s">
        <v>1504</v>
      </c>
      <c r="B689" s="2645">
        <v>15600</v>
      </c>
      <c r="C689" s="2645">
        <v>8300</v>
      </c>
      <c r="D689" s="2645">
        <v>800</v>
      </c>
      <c r="E689" s="2645">
        <v>24700</v>
      </c>
    </row>
    <row r="690" spans="1:5" ht="15" customHeight="1">
      <c r="A690" s="2643" t="s">
        <v>1499</v>
      </c>
      <c r="B690" s="2641">
        <v>6700</v>
      </c>
      <c r="C690" s="2641">
        <v>5100</v>
      </c>
      <c r="D690" s="2644">
        <v>500</v>
      </c>
      <c r="E690" s="2644">
        <v>12200</v>
      </c>
    </row>
    <row r="691" spans="1:5" ht="15" customHeight="1">
      <c r="A691" s="2643" t="s">
        <v>1498</v>
      </c>
      <c r="B691" s="2641">
        <v>8900</v>
      </c>
      <c r="C691" s="2641">
        <v>3200</v>
      </c>
      <c r="D691" s="2644">
        <v>400</v>
      </c>
      <c r="E691" s="2644">
        <v>12500</v>
      </c>
    </row>
    <row r="692" spans="1:5" ht="15" customHeight="1">
      <c r="A692" s="2573" t="s">
        <v>2207</v>
      </c>
      <c r="B692" s="2627"/>
      <c r="C692" s="2627"/>
      <c r="D692" s="2627"/>
      <c r="E692" s="2627"/>
    </row>
    <row r="693" spans="1:5" ht="15.75" customHeight="1">
      <c r="A693" s="2565"/>
      <c r="B693" s="2627"/>
      <c r="C693" s="2627"/>
      <c r="D693" s="2627"/>
      <c r="E693" s="2627"/>
    </row>
    <row r="694" spans="1:5" ht="15" customHeight="1">
      <c r="A694" s="2570" t="s">
        <v>2273</v>
      </c>
      <c r="B694" s="2570"/>
      <c r="C694" s="2570"/>
      <c r="D694" s="2570"/>
    </row>
    <row r="695" spans="1:5" ht="15" customHeight="1">
      <c r="A695" s="2570"/>
      <c r="B695" s="2570"/>
      <c r="C695" s="2570"/>
      <c r="D695" s="2570"/>
    </row>
    <row r="696" spans="1:5" ht="15" customHeight="1">
      <c r="A696" s="2574" t="s">
        <v>2220</v>
      </c>
      <c r="B696" s="2575" t="s">
        <v>1499</v>
      </c>
      <c r="C696" s="2575" t="s">
        <v>1498</v>
      </c>
      <c r="D696" s="2575" t="s">
        <v>8</v>
      </c>
    </row>
    <row r="697" spans="1:5" ht="15" customHeight="1">
      <c r="A697" s="2594" t="s">
        <v>89</v>
      </c>
      <c r="B697" s="2646">
        <v>19000</v>
      </c>
      <c r="C697" s="2646">
        <v>21300</v>
      </c>
      <c r="D697" s="2646">
        <v>40300</v>
      </c>
      <c r="E697" s="2636"/>
    </row>
    <row r="698" spans="1:5" ht="15" customHeight="1">
      <c r="A698" s="2598" t="s">
        <v>2221</v>
      </c>
      <c r="B698" s="2647">
        <v>2100</v>
      </c>
      <c r="C698" s="2647">
        <v>1200</v>
      </c>
      <c r="D698" s="2647">
        <v>3400</v>
      </c>
    </row>
    <row r="699" spans="1:5" ht="15" customHeight="1">
      <c r="A699" s="2598" t="s">
        <v>2222</v>
      </c>
      <c r="B699" s="2647">
        <v>4700</v>
      </c>
      <c r="C699" s="2647">
        <v>5200</v>
      </c>
      <c r="D699" s="2647">
        <v>9800</v>
      </c>
    </row>
    <row r="700" spans="1:5" ht="15" customHeight="1">
      <c r="A700" s="2598" t="s">
        <v>2223</v>
      </c>
      <c r="B700" s="2647">
        <v>3500</v>
      </c>
      <c r="C700" s="2647">
        <v>5100</v>
      </c>
      <c r="D700" s="2647">
        <v>8700</v>
      </c>
    </row>
    <row r="701" spans="1:5" ht="15" customHeight="1">
      <c r="A701" s="2598" t="s">
        <v>2224</v>
      </c>
      <c r="B701" s="2647">
        <v>2300</v>
      </c>
      <c r="C701" s="2647">
        <v>3200</v>
      </c>
      <c r="D701" s="2647">
        <v>5500</v>
      </c>
    </row>
    <row r="702" spans="1:5" ht="15" customHeight="1">
      <c r="A702" s="2598" t="s">
        <v>2225</v>
      </c>
      <c r="B702" s="2647">
        <v>1700</v>
      </c>
      <c r="C702" s="2647">
        <v>2100</v>
      </c>
      <c r="D702" s="2647">
        <v>3800</v>
      </c>
    </row>
    <row r="703" spans="1:5" ht="15" customHeight="1">
      <c r="A703" s="2598" t="s">
        <v>2226</v>
      </c>
      <c r="B703" s="2647">
        <v>1400</v>
      </c>
      <c r="C703" s="2647">
        <v>1500</v>
      </c>
      <c r="D703" s="2647">
        <v>2900</v>
      </c>
    </row>
    <row r="704" spans="1:5" ht="15" customHeight="1">
      <c r="A704" s="2598" t="s">
        <v>2227</v>
      </c>
      <c r="B704" s="2647">
        <v>1000</v>
      </c>
      <c r="C704" s="2647">
        <v>1100</v>
      </c>
      <c r="D704" s="2647">
        <v>2100</v>
      </c>
    </row>
    <row r="705" spans="1:4" ht="15" customHeight="1">
      <c r="A705" s="2598" t="s">
        <v>2228</v>
      </c>
      <c r="B705" s="2647">
        <v>900</v>
      </c>
      <c r="C705" s="2647">
        <v>800</v>
      </c>
      <c r="D705" s="2647">
        <v>1700</v>
      </c>
    </row>
    <row r="706" spans="1:4" ht="15" customHeight="1">
      <c r="A706" s="2598" t="s">
        <v>2229</v>
      </c>
      <c r="B706" s="2647">
        <v>800</v>
      </c>
      <c r="C706" s="2647">
        <v>600</v>
      </c>
      <c r="D706" s="2647">
        <v>1400</v>
      </c>
    </row>
    <row r="707" spans="1:4" ht="15" customHeight="1">
      <c r="A707" s="2598" t="s">
        <v>2230</v>
      </c>
      <c r="B707" s="2647">
        <v>600</v>
      </c>
      <c r="C707" s="2647">
        <v>400</v>
      </c>
      <c r="D707" s="2647">
        <v>1100</v>
      </c>
    </row>
    <row r="708" spans="1:4" ht="15" customHeight="1">
      <c r="A708" s="2594" t="s">
        <v>1505</v>
      </c>
      <c r="B708" s="2595">
        <v>6800</v>
      </c>
      <c r="C708" s="2595">
        <v>8800</v>
      </c>
      <c r="D708" s="2595">
        <v>15600</v>
      </c>
    </row>
    <row r="709" spans="1:4" ht="15" customHeight="1">
      <c r="A709" s="2598" t="s">
        <v>2221</v>
      </c>
      <c r="B709" s="2647">
        <v>1100</v>
      </c>
      <c r="C709" s="2647">
        <v>500</v>
      </c>
      <c r="D709" s="2647">
        <v>1500</v>
      </c>
    </row>
    <row r="710" spans="1:4" ht="15" customHeight="1">
      <c r="A710" s="2598" t="s">
        <v>2222</v>
      </c>
      <c r="B710" s="2647">
        <v>1900</v>
      </c>
      <c r="C710" s="2647">
        <v>2500</v>
      </c>
      <c r="D710" s="2647">
        <v>4400</v>
      </c>
    </row>
    <row r="711" spans="1:4" ht="15" customHeight="1">
      <c r="A711" s="2598" t="s">
        <v>2223</v>
      </c>
      <c r="B711" s="2647">
        <v>1300</v>
      </c>
      <c r="C711" s="2647">
        <v>2400</v>
      </c>
      <c r="D711" s="2647">
        <v>3700</v>
      </c>
    </row>
    <row r="712" spans="1:4" ht="15" customHeight="1">
      <c r="A712" s="2598" t="s">
        <v>2224</v>
      </c>
      <c r="B712" s="2647">
        <v>800</v>
      </c>
      <c r="C712" s="2647">
        <v>1300</v>
      </c>
      <c r="D712" s="2647">
        <v>2200</v>
      </c>
    </row>
    <row r="713" spans="1:4" ht="15" customHeight="1">
      <c r="A713" s="2598" t="s">
        <v>2225</v>
      </c>
      <c r="B713" s="2647">
        <v>500</v>
      </c>
      <c r="C713" s="2647">
        <v>700</v>
      </c>
      <c r="D713" s="2647">
        <v>1200</v>
      </c>
    </row>
    <row r="714" spans="1:4" ht="15" customHeight="1">
      <c r="A714" s="2598" t="s">
        <v>2226</v>
      </c>
      <c r="B714" s="2647">
        <v>400</v>
      </c>
      <c r="C714" s="2647">
        <v>500</v>
      </c>
      <c r="D714" s="2647">
        <v>800</v>
      </c>
    </row>
    <row r="715" spans="1:4" ht="15" customHeight="1">
      <c r="A715" s="2598" t="s">
        <v>2227</v>
      </c>
      <c r="B715" s="2647">
        <v>300</v>
      </c>
      <c r="C715" s="2647">
        <v>300</v>
      </c>
      <c r="D715" s="2647">
        <v>600</v>
      </c>
    </row>
    <row r="716" spans="1:4" ht="15" customHeight="1">
      <c r="A716" s="2598" t="s">
        <v>2228</v>
      </c>
      <c r="B716" s="2647">
        <v>200</v>
      </c>
      <c r="C716" s="2647">
        <v>300</v>
      </c>
      <c r="D716" s="2647">
        <v>500</v>
      </c>
    </row>
    <row r="717" spans="1:4" ht="15" customHeight="1">
      <c r="A717" s="2598" t="s">
        <v>2229</v>
      </c>
      <c r="B717" s="2647">
        <v>200</v>
      </c>
      <c r="C717" s="2647">
        <v>200</v>
      </c>
      <c r="D717" s="2647">
        <v>400</v>
      </c>
    </row>
    <row r="718" spans="1:4" ht="15" customHeight="1">
      <c r="A718" s="2598" t="s">
        <v>2230</v>
      </c>
      <c r="B718" s="2647">
        <v>100</v>
      </c>
      <c r="C718" s="2647">
        <v>200</v>
      </c>
      <c r="D718" s="2647">
        <v>300</v>
      </c>
    </row>
    <row r="719" spans="1:4" ht="15" customHeight="1">
      <c r="A719" s="2594" t="s">
        <v>1504</v>
      </c>
      <c r="B719" s="2595">
        <v>12200</v>
      </c>
      <c r="C719" s="2595">
        <v>12500</v>
      </c>
      <c r="D719" s="2595">
        <v>24700</v>
      </c>
    </row>
    <row r="720" spans="1:4" ht="15" customHeight="1">
      <c r="A720" s="2598" t="s">
        <v>2221</v>
      </c>
      <c r="B720" s="2647">
        <v>1100</v>
      </c>
      <c r="C720" s="2647">
        <v>700</v>
      </c>
      <c r="D720" s="2647">
        <v>1800</v>
      </c>
    </row>
    <row r="721" spans="1:5" ht="15" customHeight="1">
      <c r="A721" s="2598" t="s">
        <v>2222</v>
      </c>
      <c r="B721" s="2647">
        <v>2800</v>
      </c>
      <c r="C721" s="2647">
        <v>2700</v>
      </c>
      <c r="D721" s="2647">
        <v>5500</v>
      </c>
    </row>
    <row r="722" spans="1:5" ht="15" customHeight="1">
      <c r="A722" s="2598" t="s">
        <v>2223</v>
      </c>
      <c r="B722" s="2647">
        <v>2200</v>
      </c>
      <c r="C722" s="2647">
        <v>2800</v>
      </c>
      <c r="D722" s="2647">
        <v>5000</v>
      </c>
    </row>
    <row r="723" spans="1:5" ht="15" customHeight="1">
      <c r="A723" s="2598" t="s">
        <v>2224</v>
      </c>
      <c r="B723" s="2647">
        <v>1500</v>
      </c>
      <c r="C723" s="2647">
        <v>1900</v>
      </c>
      <c r="D723" s="2647">
        <v>3400</v>
      </c>
    </row>
    <row r="724" spans="1:5" ht="15" customHeight="1">
      <c r="A724" s="2598" t="s">
        <v>2225</v>
      </c>
      <c r="B724" s="2647">
        <v>1200</v>
      </c>
      <c r="C724" s="2647">
        <v>1400</v>
      </c>
      <c r="D724" s="2647">
        <v>2600</v>
      </c>
    </row>
    <row r="725" spans="1:5" ht="15" customHeight="1">
      <c r="A725" s="2598" t="s">
        <v>2226</v>
      </c>
      <c r="B725" s="2647">
        <v>1000</v>
      </c>
      <c r="C725" s="2647">
        <v>1000</v>
      </c>
      <c r="D725" s="2647">
        <v>2000</v>
      </c>
    </row>
    <row r="726" spans="1:5" ht="15" customHeight="1">
      <c r="A726" s="2598" t="s">
        <v>2227</v>
      </c>
      <c r="B726" s="2647">
        <v>700</v>
      </c>
      <c r="C726" s="2647">
        <v>800</v>
      </c>
      <c r="D726" s="2647">
        <v>1500</v>
      </c>
    </row>
    <row r="727" spans="1:5" ht="15" customHeight="1">
      <c r="A727" s="2598" t="s">
        <v>2228</v>
      </c>
      <c r="B727" s="2647">
        <v>700</v>
      </c>
      <c r="C727" s="2647">
        <v>600</v>
      </c>
      <c r="D727" s="2647">
        <v>1200</v>
      </c>
    </row>
    <row r="728" spans="1:5" ht="15" customHeight="1">
      <c r="A728" s="2598" t="s">
        <v>2229</v>
      </c>
      <c r="B728" s="2647">
        <v>600</v>
      </c>
      <c r="C728" s="2647">
        <v>400</v>
      </c>
      <c r="D728" s="2647">
        <v>1000</v>
      </c>
    </row>
    <row r="729" spans="1:5" ht="15" customHeight="1">
      <c r="A729" s="2598" t="s">
        <v>2230</v>
      </c>
      <c r="B729" s="2647">
        <v>500</v>
      </c>
      <c r="C729" s="2647">
        <v>300</v>
      </c>
      <c r="D729" s="2647">
        <v>700</v>
      </c>
    </row>
    <row r="730" spans="1:5" ht="15" customHeight="1">
      <c r="A730" s="2573" t="s">
        <v>2207</v>
      </c>
    </row>
    <row r="731" spans="1:5" ht="15" customHeight="1">
      <c r="A731" s="2613"/>
      <c r="B731" s="2613"/>
      <c r="C731" s="2613"/>
      <c r="D731" s="2613"/>
      <c r="E731" s="2613"/>
    </row>
    <row r="732" spans="1:5" ht="15" customHeight="1">
      <c r="A732" s="2570" t="s">
        <v>2274</v>
      </c>
      <c r="B732" s="2570"/>
      <c r="C732" s="2570"/>
      <c r="D732" s="2570"/>
    </row>
    <row r="733" spans="1:5" ht="15" customHeight="1">
      <c r="A733" s="2570"/>
      <c r="B733" s="2570"/>
      <c r="C733" s="2570"/>
      <c r="D733" s="2570"/>
    </row>
    <row r="734" spans="1:5" ht="15" customHeight="1">
      <c r="A734" s="2574" t="s">
        <v>2220</v>
      </c>
      <c r="B734" s="2575" t="s">
        <v>1499</v>
      </c>
      <c r="C734" s="2575" t="s">
        <v>1498</v>
      </c>
      <c r="D734" s="2575" t="s">
        <v>8</v>
      </c>
    </row>
    <row r="735" spans="1:5" ht="15" customHeight="1">
      <c r="A735" s="2594" t="s">
        <v>89</v>
      </c>
      <c r="B735" s="2646">
        <v>10100</v>
      </c>
      <c r="C735" s="2646">
        <v>12800</v>
      </c>
      <c r="D735" s="2646">
        <v>22900</v>
      </c>
    </row>
    <row r="736" spans="1:5" ht="15" customHeight="1">
      <c r="A736" s="2598" t="s">
        <v>2221</v>
      </c>
      <c r="B736" s="2647">
        <v>1000</v>
      </c>
      <c r="C736" s="2647">
        <v>600</v>
      </c>
      <c r="D736" s="2647">
        <v>1600</v>
      </c>
    </row>
    <row r="737" spans="1:4" ht="15" customHeight="1">
      <c r="A737" s="2598" t="s">
        <v>2222</v>
      </c>
      <c r="B737" s="2647">
        <v>2400</v>
      </c>
      <c r="C737" s="2647">
        <v>2800</v>
      </c>
      <c r="D737" s="2647">
        <v>5200</v>
      </c>
    </row>
    <row r="738" spans="1:4" ht="15" customHeight="1">
      <c r="A738" s="2598" t="s">
        <v>2223</v>
      </c>
      <c r="B738" s="2647">
        <v>1900</v>
      </c>
      <c r="C738" s="2647">
        <v>2800</v>
      </c>
      <c r="D738" s="2647">
        <v>4700</v>
      </c>
    </row>
    <row r="739" spans="1:4" ht="15" customHeight="1">
      <c r="A739" s="2598" t="s">
        <v>2224</v>
      </c>
      <c r="B739" s="2647">
        <v>1300</v>
      </c>
      <c r="C739" s="2647">
        <v>1900</v>
      </c>
      <c r="D739" s="2647">
        <v>3200</v>
      </c>
    </row>
    <row r="740" spans="1:4" ht="15" customHeight="1">
      <c r="A740" s="2598" t="s">
        <v>2225</v>
      </c>
      <c r="B740" s="2647">
        <v>1000</v>
      </c>
      <c r="C740" s="2647">
        <v>1400</v>
      </c>
      <c r="D740" s="2647">
        <v>2400</v>
      </c>
    </row>
    <row r="741" spans="1:4" ht="15" customHeight="1">
      <c r="A741" s="2598" t="s">
        <v>2226</v>
      </c>
      <c r="B741" s="2647">
        <v>800</v>
      </c>
      <c r="C741" s="2647">
        <v>1000</v>
      </c>
      <c r="D741" s="2647">
        <v>1800</v>
      </c>
    </row>
    <row r="742" spans="1:4" ht="15" customHeight="1">
      <c r="A742" s="2598" t="s">
        <v>2227</v>
      </c>
      <c r="B742" s="2647">
        <v>600</v>
      </c>
      <c r="C742" s="2647">
        <v>800</v>
      </c>
      <c r="D742" s="2647">
        <v>1400</v>
      </c>
    </row>
    <row r="743" spans="1:4" ht="15" customHeight="1">
      <c r="A743" s="2598" t="s">
        <v>2228</v>
      </c>
      <c r="B743" s="2647">
        <v>500</v>
      </c>
      <c r="C743" s="2647">
        <v>600</v>
      </c>
      <c r="D743" s="2647">
        <v>1100</v>
      </c>
    </row>
    <row r="744" spans="1:4" ht="15" customHeight="1">
      <c r="A744" s="2598" t="s">
        <v>2229</v>
      </c>
      <c r="B744" s="2647">
        <v>400</v>
      </c>
      <c r="C744" s="2647">
        <v>400</v>
      </c>
      <c r="D744" s="2647">
        <v>800</v>
      </c>
    </row>
    <row r="745" spans="1:4" ht="15" customHeight="1">
      <c r="A745" s="2598" t="s">
        <v>2230</v>
      </c>
      <c r="B745" s="2647">
        <v>400</v>
      </c>
      <c r="C745" s="2647">
        <v>300</v>
      </c>
      <c r="D745" s="2647">
        <v>700</v>
      </c>
    </row>
    <row r="746" spans="1:4" ht="15" customHeight="1">
      <c r="A746" s="2594" t="s">
        <v>1505</v>
      </c>
      <c r="B746" s="2595">
        <v>3500</v>
      </c>
      <c r="C746" s="2595">
        <v>3800</v>
      </c>
      <c r="D746" s="2595">
        <v>7300</v>
      </c>
    </row>
    <row r="747" spans="1:4" ht="15" customHeight="1">
      <c r="A747" s="2598" t="s">
        <v>2221</v>
      </c>
      <c r="B747" s="2647">
        <v>500</v>
      </c>
      <c r="C747" s="2647">
        <v>200</v>
      </c>
      <c r="D747" s="2647">
        <v>700</v>
      </c>
    </row>
    <row r="748" spans="1:4" ht="15" customHeight="1">
      <c r="A748" s="2598" t="s">
        <v>2222</v>
      </c>
      <c r="B748" s="2647">
        <v>900</v>
      </c>
      <c r="C748" s="2647">
        <v>1000</v>
      </c>
      <c r="D748" s="2647">
        <v>1900</v>
      </c>
    </row>
    <row r="749" spans="1:4" ht="15" customHeight="1">
      <c r="A749" s="2598" t="s">
        <v>2223</v>
      </c>
      <c r="B749" s="2647">
        <v>700</v>
      </c>
      <c r="C749" s="2647">
        <v>900</v>
      </c>
      <c r="D749" s="2647">
        <v>1600</v>
      </c>
    </row>
    <row r="750" spans="1:4" ht="15" customHeight="1">
      <c r="A750" s="2598" t="s">
        <v>2224</v>
      </c>
      <c r="B750" s="2647">
        <v>500</v>
      </c>
      <c r="C750" s="2647">
        <v>500</v>
      </c>
      <c r="D750" s="2647">
        <v>1000</v>
      </c>
    </row>
    <row r="751" spans="1:4" ht="15" customHeight="1">
      <c r="A751" s="2598" t="s">
        <v>2225</v>
      </c>
      <c r="B751" s="2647">
        <v>300</v>
      </c>
      <c r="C751" s="2647">
        <v>300</v>
      </c>
      <c r="D751" s="2647">
        <v>600</v>
      </c>
    </row>
    <row r="752" spans="1:4" ht="15" customHeight="1">
      <c r="A752" s="2598" t="s">
        <v>2226</v>
      </c>
      <c r="B752" s="2647">
        <v>200</v>
      </c>
      <c r="C752" s="2647">
        <v>300</v>
      </c>
      <c r="D752" s="2647">
        <v>500</v>
      </c>
    </row>
    <row r="753" spans="1:4" ht="15" customHeight="1">
      <c r="A753" s="2598" t="s">
        <v>2227</v>
      </c>
      <c r="B753" s="2647">
        <v>200</v>
      </c>
      <c r="C753" s="2647">
        <v>200</v>
      </c>
      <c r="D753" s="2647">
        <v>300</v>
      </c>
    </row>
    <row r="754" spans="1:4" ht="15" customHeight="1">
      <c r="A754" s="2598" t="s">
        <v>2228</v>
      </c>
      <c r="B754" s="2647">
        <v>100</v>
      </c>
      <c r="C754" s="2647">
        <v>200</v>
      </c>
      <c r="D754" s="2647">
        <v>300</v>
      </c>
    </row>
    <row r="755" spans="1:4" ht="15" customHeight="1">
      <c r="A755" s="2598" t="s">
        <v>2229</v>
      </c>
      <c r="B755" s="2647">
        <v>100</v>
      </c>
      <c r="C755" s="2647">
        <v>100</v>
      </c>
      <c r="D755" s="2647">
        <v>200</v>
      </c>
    </row>
    <row r="756" spans="1:4" ht="15" customHeight="1">
      <c r="A756" s="2598" t="s">
        <v>2230</v>
      </c>
      <c r="B756" s="2647">
        <v>100</v>
      </c>
      <c r="C756" s="2647">
        <v>100</v>
      </c>
      <c r="D756" s="2647">
        <v>200</v>
      </c>
    </row>
    <row r="757" spans="1:4" ht="15" customHeight="1">
      <c r="A757" s="2594" t="s">
        <v>1504</v>
      </c>
      <c r="B757" s="2595">
        <v>6700</v>
      </c>
      <c r="C757" s="2595">
        <v>8900</v>
      </c>
      <c r="D757" s="2595">
        <v>15600</v>
      </c>
    </row>
    <row r="758" spans="1:4" ht="15" customHeight="1">
      <c r="A758" s="2598" t="s">
        <v>2221</v>
      </c>
      <c r="B758" s="2647">
        <v>500</v>
      </c>
      <c r="C758" s="2647">
        <v>400</v>
      </c>
      <c r="D758" s="2647">
        <v>900</v>
      </c>
    </row>
    <row r="759" spans="1:4" ht="15" customHeight="1">
      <c r="A759" s="2598" t="s">
        <v>2222</v>
      </c>
      <c r="B759" s="2647">
        <v>1500</v>
      </c>
      <c r="C759" s="2647">
        <v>1800</v>
      </c>
      <c r="D759" s="2647">
        <v>3300</v>
      </c>
    </row>
    <row r="760" spans="1:4" ht="15" customHeight="1">
      <c r="A760" s="2598" t="s">
        <v>2223</v>
      </c>
      <c r="B760" s="2647">
        <v>1300</v>
      </c>
      <c r="C760" s="2647">
        <v>1900</v>
      </c>
      <c r="D760" s="2647">
        <v>3200</v>
      </c>
    </row>
    <row r="761" spans="1:4" ht="15" customHeight="1">
      <c r="A761" s="2598" t="s">
        <v>2224</v>
      </c>
      <c r="B761" s="2647">
        <v>800</v>
      </c>
      <c r="C761" s="2647">
        <v>1400</v>
      </c>
      <c r="D761" s="2647">
        <v>2200</v>
      </c>
    </row>
    <row r="762" spans="1:4" ht="15" customHeight="1">
      <c r="A762" s="2598" t="s">
        <v>2225</v>
      </c>
      <c r="B762" s="2647">
        <v>700</v>
      </c>
      <c r="C762" s="2647">
        <v>1100</v>
      </c>
      <c r="D762" s="2647">
        <v>1800</v>
      </c>
    </row>
    <row r="763" spans="1:4" ht="15" customHeight="1">
      <c r="A763" s="2598" t="s">
        <v>2226</v>
      </c>
      <c r="B763" s="2647">
        <v>600</v>
      </c>
      <c r="C763" s="2647">
        <v>800</v>
      </c>
      <c r="D763" s="2647">
        <v>1300</v>
      </c>
    </row>
    <row r="764" spans="1:4" ht="15" customHeight="1">
      <c r="A764" s="2598" t="s">
        <v>2227</v>
      </c>
      <c r="B764" s="2647">
        <v>400</v>
      </c>
      <c r="C764" s="2647">
        <v>600</v>
      </c>
      <c r="D764" s="2647">
        <v>1000</v>
      </c>
    </row>
    <row r="765" spans="1:4" ht="15" customHeight="1">
      <c r="A765" s="2598" t="s">
        <v>2228</v>
      </c>
      <c r="B765" s="2647">
        <v>300</v>
      </c>
      <c r="C765" s="2647">
        <v>400</v>
      </c>
      <c r="D765" s="2647">
        <v>800</v>
      </c>
    </row>
    <row r="766" spans="1:4" ht="15" customHeight="1">
      <c r="A766" s="2598" t="s">
        <v>2229</v>
      </c>
      <c r="B766" s="2647">
        <v>300</v>
      </c>
      <c r="C766" s="2647">
        <v>300</v>
      </c>
      <c r="D766" s="2647">
        <v>700</v>
      </c>
    </row>
    <row r="767" spans="1:4" ht="15" customHeight="1">
      <c r="A767" s="2598" t="s">
        <v>2230</v>
      </c>
      <c r="B767" s="2647">
        <v>300</v>
      </c>
      <c r="C767" s="2647">
        <v>200</v>
      </c>
      <c r="D767" s="2647">
        <v>500</v>
      </c>
    </row>
    <row r="768" spans="1:4" ht="15" customHeight="1">
      <c r="A768" s="2573" t="s">
        <v>2207</v>
      </c>
    </row>
    <row r="769" spans="1:5" ht="15" customHeight="1">
      <c r="A769" s="2613"/>
      <c r="B769" s="2613"/>
      <c r="C769" s="2613"/>
      <c r="D769" s="2613"/>
      <c r="E769" s="2613"/>
    </row>
    <row r="770" spans="1:5" ht="33" customHeight="1">
      <c r="A770" s="2570" t="s">
        <v>2275</v>
      </c>
      <c r="B770" s="2570"/>
      <c r="C770" s="2570"/>
      <c r="D770" s="2570"/>
    </row>
    <row r="771" spans="1:5" ht="15" customHeight="1">
      <c r="A771" s="2574" t="s">
        <v>2220</v>
      </c>
      <c r="B771" s="2575" t="s">
        <v>1499</v>
      </c>
      <c r="C771" s="2575" t="s">
        <v>1498</v>
      </c>
      <c r="D771" s="2575" t="s">
        <v>8</v>
      </c>
    </row>
    <row r="772" spans="1:5" ht="15" customHeight="1">
      <c r="A772" s="2594" t="s">
        <v>89</v>
      </c>
      <c r="B772" s="2646">
        <v>8000</v>
      </c>
      <c r="C772" s="2646">
        <v>7700</v>
      </c>
      <c r="D772" s="2646">
        <v>15700</v>
      </c>
    </row>
    <row r="773" spans="1:5" ht="15" customHeight="1">
      <c r="A773" s="2598" t="s">
        <v>2221</v>
      </c>
      <c r="B773" s="2647">
        <v>1000</v>
      </c>
      <c r="C773" s="2647">
        <v>500</v>
      </c>
      <c r="D773" s="2647">
        <v>1600</v>
      </c>
    </row>
    <row r="774" spans="1:5" ht="15" customHeight="1">
      <c r="A774" s="2598" t="s">
        <v>2222</v>
      </c>
      <c r="B774" s="2647">
        <v>2000</v>
      </c>
      <c r="C774" s="2647">
        <v>2100</v>
      </c>
      <c r="D774" s="2647">
        <v>4100</v>
      </c>
    </row>
    <row r="775" spans="1:5" ht="15" customHeight="1">
      <c r="A775" s="2598" t="s">
        <v>2223</v>
      </c>
      <c r="B775" s="2647">
        <v>1500</v>
      </c>
      <c r="C775" s="2647">
        <v>2100</v>
      </c>
      <c r="D775" s="2647">
        <v>3700</v>
      </c>
    </row>
    <row r="776" spans="1:5" ht="15" customHeight="1">
      <c r="A776" s="2598" t="s">
        <v>2224</v>
      </c>
      <c r="B776" s="2647">
        <v>900</v>
      </c>
      <c r="C776" s="2647">
        <v>1200</v>
      </c>
      <c r="D776" s="2647">
        <v>2100</v>
      </c>
    </row>
    <row r="777" spans="1:5" ht="15" customHeight="1">
      <c r="A777" s="2598" t="s">
        <v>2225</v>
      </c>
      <c r="B777" s="2647">
        <v>700</v>
      </c>
      <c r="C777" s="2647">
        <v>600</v>
      </c>
      <c r="D777" s="2647">
        <v>1300</v>
      </c>
    </row>
    <row r="778" spans="1:5" ht="15" customHeight="1">
      <c r="A778" s="2598" t="s">
        <v>2226</v>
      </c>
      <c r="B778" s="2647">
        <v>500</v>
      </c>
      <c r="C778" s="2647">
        <v>400</v>
      </c>
      <c r="D778" s="2647">
        <v>900</v>
      </c>
    </row>
    <row r="779" spans="1:5" ht="15" customHeight="1">
      <c r="A779" s="2598" t="s">
        <v>2227</v>
      </c>
      <c r="B779" s="2647">
        <v>400</v>
      </c>
      <c r="C779" s="2647">
        <v>300</v>
      </c>
      <c r="D779" s="2647">
        <v>600</v>
      </c>
    </row>
    <row r="780" spans="1:5" ht="15" customHeight="1">
      <c r="A780" s="2598" t="s">
        <v>2228</v>
      </c>
      <c r="B780" s="2647">
        <v>300</v>
      </c>
      <c r="C780" s="2647">
        <v>200</v>
      </c>
      <c r="D780" s="2647">
        <v>600</v>
      </c>
    </row>
    <row r="781" spans="1:5" ht="15" customHeight="1">
      <c r="A781" s="2598" t="s">
        <v>2229</v>
      </c>
      <c r="B781" s="2647">
        <v>300</v>
      </c>
      <c r="C781" s="2647">
        <v>200</v>
      </c>
      <c r="D781" s="2647">
        <v>500</v>
      </c>
    </row>
    <row r="782" spans="1:5" ht="15" customHeight="1">
      <c r="A782" s="2598" t="s">
        <v>2230</v>
      </c>
      <c r="B782" s="2647">
        <v>200</v>
      </c>
      <c r="C782" s="2647">
        <v>100</v>
      </c>
      <c r="D782" s="2647">
        <v>400</v>
      </c>
    </row>
    <row r="783" spans="1:5" ht="15" customHeight="1">
      <c r="A783" s="2594" t="s">
        <v>1505</v>
      </c>
      <c r="B783" s="2595">
        <v>2900</v>
      </c>
      <c r="C783" s="2595">
        <v>4500</v>
      </c>
      <c r="D783" s="2595">
        <v>7400</v>
      </c>
    </row>
    <row r="784" spans="1:5" ht="15" customHeight="1">
      <c r="A784" s="2598" t="s">
        <v>2221</v>
      </c>
      <c r="B784" s="2647">
        <v>500</v>
      </c>
      <c r="C784" s="2647">
        <v>200</v>
      </c>
      <c r="D784" s="2647">
        <v>700</v>
      </c>
    </row>
    <row r="785" spans="1:4" ht="15" customHeight="1">
      <c r="A785" s="2598" t="s">
        <v>2222</v>
      </c>
      <c r="B785" s="2647">
        <v>900</v>
      </c>
      <c r="C785" s="2647">
        <v>1300</v>
      </c>
      <c r="D785" s="2647">
        <v>2200</v>
      </c>
    </row>
    <row r="786" spans="1:4" ht="15" customHeight="1">
      <c r="A786" s="2598" t="s">
        <v>2223</v>
      </c>
      <c r="B786" s="2647">
        <v>600</v>
      </c>
      <c r="C786" s="2647">
        <v>1400</v>
      </c>
      <c r="D786" s="2647">
        <v>1900</v>
      </c>
    </row>
    <row r="787" spans="1:4" ht="15" customHeight="1">
      <c r="A787" s="2598" t="s">
        <v>2224</v>
      </c>
      <c r="B787" s="2647">
        <v>300</v>
      </c>
      <c r="C787" s="2647">
        <v>700</v>
      </c>
      <c r="D787" s="2647">
        <v>1100</v>
      </c>
    </row>
    <row r="788" spans="1:4" ht="15" customHeight="1">
      <c r="A788" s="2598" t="s">
        <v>2225</v>
      </c>
      <c r="B788" s="2647">
        <v>200</v>
      </c>
      <c r="C788" s="2647">
        <v>300</v>
      </c>
      <c r="D788" s="2647">
        <v>500</v>
      </c>
    </row>
    <row r="789" spans="1:4" ht="15" customHeight="1">
      <c r="A789" s="2598" t="s">
        <v>2226</v>
      </c>
      <c r="B789" s="2647">
        <v>100</v>
      </c>
      <c r="C789" s="2647">
        <v>200</v>
      </c>
      <c r="D789" s="2647">
        <v>300</v>
      </c>
    </row>
    <row r="790" spans="1:4" ht="15" customHeight="1">
      <c r="A790" s="2598" t="s">
        <v>2227</v>
      </c>
      <c r="B790" s="2647">
        <v>100</v>
      </c>
      <c r="C790" s="2647">
        <v>100</v>
      </c>
      <c r="D790" s="2647">
        <v>200</v>
      </c>
    </row>
    <row r="791" spans="1:4" ht="15" customHeight="1">
      <c r="A791" s="2598" t="s">
        <v>2228</v>
      </c>
      <c r="B791" s="2647">
        <v>100</v>
      </c>
      <c r="C791" s="2647">
        <v>100</v>
      </c>
      <c r="D791" s="2647">
        <v>200</v>
      </c>
    </row>
    <row r="792" spans="1:4" ht="15" customHeight="1">
      <c r="A792" s="2598" t="s">
        <v>2229</v>
      </c>
      <c r="B792" s="2647">
        <v>100</v>
      </c>
      <c r="C792" s="2647">
        <v>100</v>
      </c>
      <c r="D792" s="2647">
        <v>100</v>
      </c>
    </row>
    <row r="793" spans="1:4" ht="15" customHeight="1">
      <c r="A793" s="2598" t="s">
        <v>2230</v>
      </c>
      <c r="B793" s="2647">
        <v>100</v>
      </c>
      <c r="C793" s="2647">
        <v>100</v>
      </c>
      <c r="D793" s="2647">
        <v>100</v>
      </c>
    </row>
    <row r="794" spans="1:4" ht="15" customHeight="1">
      <c r="A794" s="2594" t="s">
        <v>1504</v>
      </c>
      <c r="B794" s="2595">
        <v>5100</v>
      </c>
      <c r="C794" s="2595">
        <v>3200</v>
      </c>
      <c r="D794" s="2595">
        <v>8300</v>
      </c>
    </row>
    <row r="795" spans="1:4" ht="15" customHeight="1">
      <c r="A795" s="2598" t="s">
        <v>2221</v>
      </c>
      <c r="B795" s="2647">
        <v>500</v>
      </c>
      <c r="C795" s="2647">
        <v>300</v>
      </c>
      <c r="D795" s="2647">
        <v>800</v>
      </c>
    </row>
    <row r="796" spans="1:4" ht="15" customHeight="1">
      <c r="A796" s="2598" t="s">
        <v>2222</v>
      </c>
      <c r="B796" s="2647">
        <v>1200</v>
      </c>
      <c r="C796" s="2647">
        <v>800</v>
      </c>
      <c r="D796" s="2647">
        <v>2000</v>
      </c>
    </row>
    <row r="797" spans="1:4" ht="15" customHeight="1">
      <c r="A797" s="2598" t="s">
        <v>2223</v>
      </c>
      <c r="B797" s="2647">
        <v>900</v>
      </c>
      <c r="C797" s="2647">
        <v>800</v>
      </c>
      <c r="D797" s="2647">
        <v>1700</v>
      </c>
    </row>
    <row r="798" spans="1:4" ht="15" customHeight="1">
      <c r="A798" s="2598" t="s">
        <v>2224</v>
      </c>
      <c r="B798" s="2647">
        <v>600</v>
      </c>
      <c r="C798" s="2647">
        <v>400</v>
      </c>
      <c r="D798" s="2647">
        <v>1000</v>
      </c>
    </row>
    <row r="799" spans="1:4" ht="15" customHeight="1">
      <c r="A799" s="2598" t="s">
        <v>2225</v>
      </c>
      <c r="B799" s="2647">
        <v>500</v>
      </c>
      <c r="C799" s="2647">
        <v>300</v>
      </c>
      <c r="D799" s="2647">
        <v>700</v>
      </c>
    </row>
    <row r="800" spans="1:4" ht="15" customHeight="1">
      <c r="A800" s="2598" t="s">
        <v>2226</v>
      </c>
      <c r="B800" s="2647">
        <v>400</v>
      </c>
      <c r="C800" s="2647">
        <v>200</v>
      </c>
      <c r="D800" s="2647">
        <v>600</v>
      </c>
    </row>
    <row r="801" spans="1:5" ht="15" customHeight="1">
      <c r="A801" s="2598" t="s">
        <v>2227</v>
      </c>
      <c r="B801" s="2647">
        <v>300</v>
      </c>
      <c r="C801" s="2647">
        <v>200</v>
      </c>
      <c r="D801" s="2647">
        <v>400</v>
      </c>
    </row>
    <row r="802" spans="1:5" ht="15" customHeight="1">
      <c r="A802" s="2598" t="s">
        <v>2228</v>
      </c>
      <c r="B802" s="2647">
        <v>300</v>
      </c>
      <c r="C802" s="2647">
        <v>100</v>
      </c>
      <c r="D802" s="2647">
        <v>400</v>
      </c>
    </row>
    <row r="803" spans="1:5" ht="15" customHeight="1">
      <c r="A803" s="2598" t="s">
        <v>2229</v>
      </c>
      <c r="B803" s="2647">
        <v>200</v>
      </c>
      <c r="C803" s="2647">
        <v>100</v>
      </c>
      <c r="D803" s="2647">
        <v>300</v>
      </c>
    </row>
    <row r="804" spans="1:5" ht="15" customHeight="1">
      <c r="A804" s="2598" t="s">
        <v>2230</v>
      </c>
      <c r="B804" s="2647">
        <v>200</v>
      </c>
      <c r="C804" s="2647">
        <v>100</v>
      </c>
      <c r="D804" s="2647">
        <v>200</v>
      </c>
      <c r="E804" s="2599"/>
    </row>
    <row r="805" spans="1:5" ht="15" customHeight="1">
      <c r="A805" s="2573" t="s">
        <v>2207</v>
      </c>
    </row>
    <row r="806" spans="1:5" ht="15" customHeight="1">
      <c r="A806" s="2613"/>
      <c r="B806" s="2613"/>
      <c r="C806" s="2613"/>
      <c r="D806" s="2613"/>
      <c r="E806" s="2613"/>
    </row>
    <row r="807" spans="1:5" ht="32.25" customHeight="1">
      <c r="A807" s="2570" t="s">
        <v>2276</v>
      </c>
      <c r="B807" s="2570"/>
      <c r="C807" s="2570"/>
      <c r="D807" s="2570"/>
    </row>
    <row r="808" spans="1:5" ht="15" customHeight="1">
      <c r="A808" s="2574" t="s">
        <v>2220</v>
      </c>
      <c r="B808" s="2575" t="s">
        <v>1499</v>
      </c>
      <c r="C808" s="2575" t="s">
        <v>1498</v>
      </c>
      <c r="D808" s="2575" t="s">
        <v>8</v>
      </c>
    </row>
    <row r="809" spans="1:5" ht="15" customHeight="1">
      <c r="A809" s="2594" t="s">
        <v>89</v>
      </c>
      <c r="B809" s="2646">
        <v>900</v>
      </c>
      <c r="C809" s="2646">
        <v>800</v>
      </c>
      <c r="D809" s="2646">
        <v>1700</v>
      </c>
    </row>
    <row r="810" spans="1:5" ht="15" customHeight="1">
      <c r="A810" s="2598" t="s">
        <v>2221</v>
      </c>
      <c r="B810" s="2648">
        <v>100</v>
      </c>
      <c r="C810" s="2648">
        <v>100</v>
      </c>
      <c r="D810" s="2648">
        <v>200</v>
      </c>
    </row>
    <row r="811" spans="1:5" ht="15" customHeight="1">
      <c r="A811" s="2598" t="s">
        <v>2222</v>
      </c>
      <c r="B811" s="2648">
        <v>200</v>
      </c>
      <c r="C811" s="2648">
        <v>300</v>
      </c>
      <c r="D811" s="2648">
        <v>500</v>
      </c>
    </row>
    <row r="812" spans="1:5" ht="15" customHeight="1">
      <c r="A812" s="2598" t="s">
        <v>2223</v>
      </c>
      <c r="B812" s="2648">
        <v>100</v>
      </c>
      <c r="C812" s="2648">
        <v>200</v>
      </c>
      <c r="D812" s="2648">
        <v>300</v>
      </c>
    </row>
    <row r="813" spans="1:5" ht="15" customHeight="1">
      <c r="A813" s="2598" t="s">
        <v>2224</v>
      </c>
      <c r="B813" s="2648">
        <v>100</v>
      </c>
      <c r="C813" s="2648">
        <v>100</v>
      </c>
      <c r="D813" s="2648">
        <v>200</v>
      </c>
    </row>
    <row r="814" spans="1:5" ht="15" customHeight="1">
      <c r="A814" s="2598" t="s">
        <v>2225</v>
      </c>
      <c r="B814" s="2648">
        <v>100</v>
      </c>
      <c r="C814" s="2648">
        <v>100</v>
      </c>
      <c r="D814" s="2648">
        <v>100</v>
      </c>
    </row>
    <row r="815" spans="1:5" ht="15" customHeight="1">
      <c r="A815" s="2598" t="s">
        <v>2226</v>
      </c>
      <c r="B815" s="2648">
        <v>100</v>
      </c>
      <c r="C815" s="2648">
        <v>0</v>
      </c>
      <c r="D815" s="2648">
        <v>100</v>
      </c>
    </row>
    <row r="816" spans="1:5" ht="15" customHeight="1">
      <c r="A816" s="2598" t="s">
        <v>2227</v>
      </c>
      <c r="B816" s="2648">
        <v>100</v>
      </c>
      <c r="C816" s="2648">
        <v>0</v>
      </c>
      <c r="D816" s="2648">
        <v>100</v>
      </c>
    </row>
    <row r="817" spans="1:6" ht="15" customHeight="1">
      <c r="A817" s="2598" t="s">
        <v>2228</v>
      </c>
      <c r="B817" s="2648">
        <v>100</v>
      </c>
      <c r="C817" s="2648">
        <v>0</v>
      </c>
      <c r="D817" s="2648">
        <v>100</v>
      </c>
    </row>
    <row r="818" spans="1:6" ht="15" customHeight="1">
      <c r="A818" s="2598" t="s">
        <v>2229</v>
      </c>
      <c r="B818" s="2648">
        <v>0</v>
      </c>
      <c r="C818" s="2648">
        <v>0</v>
      </c>
      <c r="D818" s="2648">
        <v>100</v>
      </c>
    </row>
    <row r="819" spans="1:6" ht="15" customHeight="1">
      <c r="A819" s="2598" t="s">
        <v>2230</v>
      </c>
      <c r="B819" s="2648">
        <v>0</v>
      </c>
      <c r="C819" s="2648">
        <v>0</v>
      </c>
      <c r="D819" s="2648">
        <v>0</v>
      </c>
    </row>
    <row r="820" spans="1:6" ht="15" customHeight="1">
      <c r="A820" s="2594" t="s">
        <v>1505</v>
      </c>
      <c r="B820" s="2595">
        <v>400</v>
      </c>
      <c r="C820" s="2595">
        <v>400</v>
      </c>
      <c r="D820" s="2595">
        <v>900</v>
      </c>
    </row>
    <row r="821" spans="1:6" ht="15" customHeight="1">
      <c r="A821" s="2598" t="s">
        <v>2221</v>
      </c>
      <c r="B821" s="2648">
        <v>100</v>
      </c>
      <c r="C821" s="2648">
        <v>0</v>
      </c>
      <c r="D821" s="2648">
        <v>100</v>
      </c>
    </row>
    <row r="822" spans="1:6" ht="15" customHeight="1">
      <c r="A822" s="2598" t="s">
        <v>2222</v>
      </c>
      <c r="B822" s="2648">
        <v>100</v>
      </c>
      <c r="C822" s="2648">
        <v>200</v>
      </c>
      <c r="D822" s="2648">
        <v>300</v>
      </c>
    </row>
    <row r="823" spans="1:6" ht="15" customHeight="1">
      <c r="A823" s="2598" t="s">
        <v>2223</v>
      </c>
      <c r="B823" s="2648">
        <v>100</v>
      </c>
      <c r="C823" s="2648">
        <v>100</v>
      </c>
      <c r="D823" s="2648">
        <v>200</v>
      </c>
    </row>
    <row r="824" spans="1:6" ht="15" customHeight="1">
      <c r="A824" s="2598" t="s">
        <v>2224</v>
      </c>
      <c r="B824" s="2648">
        <v>0</v>
      </c>
      <c r="C824" s="2648">
        <v>100</v>
      </c>
      <c r="D824" s="2648">
        <v>100</v>
      </c>
    </row>
    <row r="825" spans="1:6" ht="15" customHeight="1">
      <c r="A825" s="2598" t="s">
        <v>2225</v>
      </c>
      <c r="B825" s="2648">
        <v>0</v>
      </c>
      <c r="C825" s="2648">
        <v>0</v>
      </c>
      <c r="D825" s="2648">
        <v>100</v>
      </c>
    </row>
    <row r="826" spans="1:6" ht="15" customHeight="1">
      <c r="A826" s="2598" t="s">
        <v>2226</v>
      </c>
      <c r="B826" s="2648">
        <v>0</v>
      </c>
      <c r="C826" s="2648">
        <v>0</v>
      </c>
      <c r="D826" s="2648">
        <v>0</v>
      </c>
    </row>
    <row r="827" spans="1:6" ht="15" customHeight="1">
      <c r="A827" s="2598" t="s">
        <v>2227</v>
      </c>
      <c r="B827" s="2648">
        <v>0</v>
      </c>
      <c r="C827" s="2648">
        <v>0</v>
      </c>
      <c r="D827" s="2648">
        <v>0</v>
      </c>
    </row>
    <row r="828" spans="1:6" ht="15" customHeight="1">
      <c r="A828" s="2598" t="s">
        <v>2228</v>
      </c>
      <c r="B828" s="2648">
        <v>0</v>
      </c>
      <c r="C828" s="2648">
        <v>0</v>
      </c>
      <c r="D828" s="2648">
        <v>0</v>
      </c>
    </row>
    <row r="829" spans="1:6" ht="15" customHeight="1">
      <c r="A829" s="2598" t="s">
        <v>2229</v>
      </c>
      <c r="B829" s="2648">
        <v>0</v>
      </c>
      <c r="C829" s="2648">
        <v>0</v>
      </c>
      <c r="D829" s="2648">
        <v>0</v>
      </c>
    </row>
    <row r="830" spans="1:6" ht="15" customHeight="1">
      <c r="A830" s="2598" t="s">
        <v>2230</v>
      </c>
      <c r="B830" s="2648">
        <v>0</v>
      </c>
      <c r="C830" s="2648">
        <v>0</v>
      </c>
      <c r="D830" s="2648">
        <v>0</v>
      </c>
      <c r="F830" s="2589"/>
    </row>
    <row r="831" spans="1:6" ht="15" customHeight="1">
      <c r="A831" s="2594" t="s">
        <v>1504</v>
      </c>
      <c r="B831" s="2649">
        <v>500</v>
      </c>
      <c r="C831" s="2649">
        <v>400</v>
      </c>
      <c r="D831" s="2649">
        <v>800</v>
      </c>
    </row>
    <row r="832" spans="1:6" ht="15" customHeight="1">
      <c r="A832" s="2598" t="s">
        <v>2221</v>
      </c>
      <c r="B832" s="2648">
        <v>100</v>
      </c>
      <c r="C832" s="2648">
        <v>0</v>
      </c>
      <c r="D832" s="2648">
        <v>100</v>
      </c>
    </row>
    <row r="833" spans="1:7" ht="15" customHeight="1">
      <c r="A833" s="2598" t="s">
        <v>2222</v>
      </c>
      <c r="B833" s="2648">
        <v>100</v>
      </c>
      <c r="C833" s="2648">
        <v>100</v>
      </c>
      <c r="D833" s="2648">
        <v>200</v>
      </c>
    </row>
    <row r="834" spans="1:7" ht="15" customHeight="1">
      <c r="A834" s="2598" t="s">
        <v>2223</v>
      </c>
      <c r="B834" s="2648">
        <v>0</v>
      </c>
      <c r="C834" s="2648">
        <v>100</v>
      </c>
      <c r="D834" s="2648">
        <v>100</v>
      </c>
    </row>
    <row r="835" spans="1:7" ht="15" customHeight="1">
      <c r="A835" s="2598" t="s">
        <v>2224</v>
      </c>
      <c r="B835" s="2648">
        <v>0</v>
      </c>
      <c r="C835" s="2648">
        <v>0</v>
      </c>
      <c r="D835" s="2648">
        <v>100</v>
      </c>
    </row>
    <row r="836" spans="1:7" ht="15" customHeight="1">
      <c r="A836" s="2598" t="s">
        <v>2225</v>
      </c>
      <c r="B836" s="2648">
        <v>100</v>
      </c>
      <c r="C836" s="2648">
        <v>0</v>
      </c>
      <c r="D836" s="2648">
        <v>100</v>
      </c>
    </row>
    <row r="837" spans="1:7" ht="15" customHeight="1">
      <c r="A837" s="2598" t="s">
        <v>2226</v>
      </c>
      <c r="B837" s="2648">
        <v>100</v>
      </c>
      <c r="C837" s="2648">
        <v>0</v>
      </c>
      <c r="D837" s="2648">
        <v>100</v>
      </c>
    </row>
    <row r="838" spans="1:7" ht="15" customHeight="1">
      <c r="A838" s="2598" t="s">
        <v>2227</v>
      </c>
      <c r="B838" s="2648">
        <v>100</v>
      </c>
      <c r="C838" s="2648">
        <v>0</v>
      </c>
      <c r="D838" s="2648">
        <v>100</v>
      </c>
    </row>
    <row r="839" spans="1:7" ht="15" customHeight="1">
      <c r="A839" s="2598" t="s">
        <v>2228</v>
      </c>
      <c r="B839" s="2648">
        <v>0</v>
      </c>
      <c r="C839" s="2648">
        <v>0</v>
      </c>
      <c r="D839" s="2648">
        <v>100</v>
      </c>
    </row>
    <row r="840" spans="1:7" ht="15" customHeight="1">
      <c r="A840" s="2598" t="s">
        <v>2229</v>
      </c>
      <c r="B840" s="2648">
        <v>0</v>
      </c>
      <c r="C840" s="2648">
        <v>0</v>
      </c>
      <c r="D840" s="2648">
        <v>0</v>
      </c>
    </row>
    <row r="841" spans="1:7" ht="15" customHeight="1">
      <c r="A841" s="2598" t="s">
        <v>2230</v>
      </c>
      <c r="B841" s="2648">
        <v>0</v>
      </c>
      <c r="C841" s="2648">
        <v>0</v>
      </c>
      <c r="D841" s="2648">
        <v>0</v>
      </c>
    </row>
    <row r="842" spans="1:7" ht="15" customHeight="1">
      <c r="A842" s="2573" t="s">
        <v>2207</v>
      </c>
    </row>
    <row r="844" spans="1:7" ht="38.25" customHeight="1">
      <c r="A844" s="2570" t="s">
        <v>2277</v>
      </c>
      <c r="B844" s="2570"/>
      <c r="C844" s="2570"/>
      <c r="D844" s="2570"/>
      <c r="E844" s="2631"/>
    </row>
    <row r="845" spans="1:7" ht="15" customHeight="1">
      <c r="A845" s="2574" t="s">
        <v>2278</v>
      </c>
      <c r="B845" s="2574"/>
      <c r="C845" s="2575" t="s">
        <v>1499</v>
      </c>
      <c r="D845" s="2575" t="s">
        <v>1498</v>
      </c>
      <c r="E845" s="2575" t="s">
        <v>8</v>
      </c>
    </row>
    <row r="846" spans="1:7" ht="15" customHeight="1">
      <c r="A846" s="2622" t="s">
        <v>8</v>
      </c>
      <c r="B846" s="2622"/>
      <c r="C846" s="2650">
        <v>19000</v>
      </c>
      <c r="D846" s="2650">
        <v>21300</v>
      </c>
      <c r="E846" s="2650">
        <v>40300</v>
      </c>
    </row>
    <row r="847" spans="1:7" ht="15" customHeight="1">
      <c r="A847" s="2578" t="s">
        <v>1698</v>
      </c>
      <c r="B847" s="2651"/>
      <c r="C847" s="2652">
        <v>1400</v>
      </c>
      <c r="D847" s="2652">
        <v>1000</v>
      </c>
      <c r="E847" s="2652">
        <v>2400</v>
      </c>
    </row>
    <row r="848" spans="1:7" ht="15" customHeight="1">
      <c r="A848" s="2578" t="s">
        <v>2279</v>
      </c>
      <c r="B848" s="2651"/>
      <c r="C848" s="2652">
        <v>1500</v>
      </c>
      <c r="D848" s="2652">
        <v>900</v>
      </c>
      <c r="E848" s="2652">
        <v>2400</v>
      </c>
      <c r="G848" s="2589"/>
    </row>
    <row r="849" spans="1:7" ht="15" customHeight="1">
      <c r="A849" s="2578" t="s">
        <v>2280</v>
      </c>
      <c r="B849" s="2651"/>
      <c r="C849" s="2652">
        <v>2100</v>
      </c>
      <c r="D849" s="2652">
        <v>1000</v>
      </c>
      <c r="E849" s="2652">
        <v>3100</v>
      </c>
    </row>
    <row r="850" spans="1:7" ht="15" customHeight="1">
      <c r="A850" s="2578" t="s">
        <v>2281</v>
      </c>
      <c r="B850" s="2651"/>
      <c r="C850" s="2652">
        <v>2200</v>
      </c>
      <c r="D850" s="2652">
        <v>1000</v>
      </c>
      <c r="E850" s="2652">
        <v>3100</v>
      </c>
    </row>
    <row r="851" spans="1:7" ht="15" customHeight="1">
      <c r="A851" s="2578" t="s">
        <v>1694</v>
      </c>
      <c r="B851" s="2651"/>
      <c r="C851" s="2652">
        <v>5700</v>
      </c>
      <c r="D851" s="2652">
        <v>5300</v>
      </c>
      <c r="E851" s="2652">
        <v>11000</v>
      </c>
    </row>
    <row r="852" spans="1:7" ht="15" customHeight="1">
      <c r="A852" s="2578" t="s">
        <v>2282</v>
      </c>
      <c r="B852" s="2651"/>
      <c r="C852" s="2652">
        <v>1700</v>
      </c>
      <c r="D852" s="2652">
        <v>3000</v>
      </c>
      <c r="E852" s="2652">
        <v>4700</v>
      </c>
    </row>
    <row r="853" spans="1:7" ht="15" customHeight="1">
      <c r="A853" s="2578" t="s">
        <v>1692</v>
      </c>
      <c r="B853" s="2651"/>
      <c r="C853" s="2652">
        <v>3600</v>
      </c>
      <c r="D853" s="2652">
        <v>7500</v>
      </c>
      <c r="E853" s="2652">
        <v>11100</v>
      </c>
    </row>
    <row r="854" spans="1:7" ht="15" customHeight="1">
      <c r="A854" s="2578" t="s">
        <v>2283</v>
      </c>
      <c r="B854" s="2651"/>
      <c r="C854" s="2652">
        <v>300</v>
      </c>
      <c r="D854" s="2652">
        <v>700</v>
      </c>
      <c r="E854" s="2652">
        <v>1100</v>
      </c>
    </row>
    <row r="855" spans="1:7" ht="15" customHeight="1">
      <c r="A855" s="2578" t="s">
        <v>1690</v>
      </c>
      <c r="B855" s="2651"/>
      <c r="C855" s="2652">
        <v>300</v>
      </c>
      <c r="D855" s="2652">
        <v>900</v>
      </c>
      <c r="E855" s="2652">
        <v>1200</v>
      </c>
    </row>
    <row r="856" spans="1:7" ht="15" customHeight="1">
      <c r="A856" s="2578" t="s">
        <v>1689</v>
      </c>
      <c r="B856" s="2651"/>
      <c r="C856" s="2652">
        <v>100</v>
      </c>
      <c r="D856" s="2652">
        <v>100</v>
      </c>
      <c r="E856" s="2652">
        <v>200</v>
      </c>
      <c r="F856" s="2589"/>
    </row>
    <row r="857" spans="1:7" ht="15" customHeight="1">
      <c r="A857" s="2565" t="s">
        <v>2207</v>
      </c>
      <c r="B857" s="2564"/>
      <c r="C857" s="2599"/>
      <c r="D857" s="2599"/>
      <c r="E857" s="2599"/>
    </row>
    <row r="858" spans="1:7" s="2589" customFormat="1" ht="15" customHeight="1">
      <c r="A858" s="2564"/>
      <c r="B858" s="2564"/>
      <c r="C858" s="2564"/>
      <c r="D858" s="2564"/>
      <c r="E858" s="2564"/>
      <c r="F858" s="2553"/>
      <c r="G858" s="2553"/>
    </row>
    <row r="859" spans="1:7" ht="32.25" customHeight="1">
      <c r="A859" s="2570" t="s">
        <v>2284</v>
      </c>
      <c r="B859" s="2570"/>
      <c r="C859" s="2570"/>
      <c r="D859" s="2570"/>
      <c r="E859" s="2631"/>
    </row>
    <row r="860" spans="1:7" ht="15" customHeight="1">
      <c r="A860" s="2574" t="s">
        <v>2278</v>
      </c>
      <c r="B860" s="2574"/>
      <c r="C860" s="2575" t="s">
        <v>1499</v>
      </c>
      <c r="D860" s="2575" t="s">
        <v>1498</v>
      </c>
      <c r="E860" s="2575" t="s">
        <v>8</v>
      </c>
    </row>
    <row r="861" spans="1:7" ht="15" customHeight="1">
      <c r="A861" s="2622" t="s">
        <v>178</v>
      </c>
      <c r="B861" s="2622"/>
      <c r="C861" s="2653">
        <v>100.00000000000003</v>
      </c>
      <c r="D861" s="2653">
        <v>100</v>
      </c>
      <c r="E861" s="2653">
        <v>99.999999999999972</v>
      </c>
    </row>
    <row r="862" spans="1:7" ht="15" customHeight="1">
      <c r="A862" s="2578" t="s">
        <v>1698</v>
      </c>
      <c r="B862" s="2651"/>
      <c r="C862" s="2608">
        <v>7.4976395067948829</v>
      </c>
      <c r="D862" s="2608">
        <v>4.5174606417265704</v>
      </c>
      <c r="E862" s="2608">
        <v>5.9242845913785018</v>
      </c>
    </row>
    <row r="863" spans="1:7" ht="15" customHeight="1">
      <c r="A863" s="2578" t="s">
        <v>2279</v>
      </c>
      <c r="B863" s="2651"/>
      <c r="C863" s="2608">
        <v>7.9401674539832614</v>
      </c>
      <c r="D863" s="2608">
        <v>4.0583471529085999</v>
      </c>
      <c r="E863" s="2608">
        <v>5.8908001750434726</v>
      </c>
    </row>
    <row r="864" spans="1:7" ht="15" customHeight="1">
      <c r="A864" s="2578" t="s">
        <v>2280</v>
      </c>
      <c r="B864" s="2651"/>
      <c r="C864" s="2608">
        <v>11.233630941142279</v>
      </c>
      <c r="D864" s="2608">
        <v>4.6719658397719108</v>
      </c>
      <c r="E864" s="2608">
        <v>7.7694670409259921</v>
      </c>
    </row>
    <row r="865" spans="1:7" ht="15" customHeight="1">
      <c r="A865" s="2578" t="s">
        <v>2281</v>
      </c>
      <c r="B865" s="2651"/>
      <c r="C865" s="2608">
        <v>11.339691222012551</v>
      </c>
      <c r="D865" s="2608">
        <v>4.6332752108838413</v>
      </c>
      <c r="E865" s="2608">
        <v>7.7991075612078147</v>
      </c>
    </row>
    <row r="866" spans="1:7" ht="15" customHeight="1">
      <c r="A866" s="2578" t="s">
        <v>1694</v>
      </c>
      <c r="B866" s="2651"/>
      <c r="C866" s="2608">
        <v>30.057102753441573</v>
      </c>
      <c r="D866" s="2608">
        <v>24.925547053566298</v>
      </c>
      <c r="E866" s="2654">
        <v>27.347950467729138</v>
      </c>
    </row>
    <row r="867" spans="1:7" ht="15" customHeight="1">
      <c r="A867" s="2578" t="s">
        <v>2282</v>
      </c>
      <c r="B867" s="2651"/>
      <c r="C867" s="2608">
        <v>9.0567284147090277</v>
      </c>
      <c r="D867" s="2608">
        <v>13.94017991135815</v>
      </c>
      <c r="E867" s="2654">
        <v>11.634896626862377</v>
      </c>
    </row>
    <row r="868" spans="1:7" ht="15" customHeight="1">
      <c r="A868" s="2578" t="s">
        <v>1692</v>
      </c>
      <c r="B868" s="2651"/>
      <c r="C868" s="2608">
        <v>18.979240727803877</v>
      </c>
      <c r="D868" s="2608">
        <v>35.242455557060651</v>
      </c>
      <c r="E868" s="2654">
        <v>27.565238465056179</v>
      </c>
    </row>
    <row r="869" spans="1:7" ht="15" customHeight="1">
      <c r="A869" s="2578" t="s">
        <v>2283</v>
      </c>
      <c r="B869" s="2651"/>
      <c r="C869" s="2608">
        <v>1.7208409227036303</v>
      </c>
      <c r="D869" s="2608">
        <v>3.4976761240408409</v>
      </c>
      <c r="E869" s="2608">
        <v>2.6589028728358315</v>
      </c>
    </row>
    <row r="870" spans="1:7" ht="15" customHeight="1">
      <c r="A870" s="2578" t="s">
        <v>1690</v>
      </c>
      <c r="B870" s="2651"/>
      <c r="C870" s="2608">
        <v>1.8178058044490033</v>
      </c>
      <c r="D870" s="2608">
        <v>4.031861277647022</v>
      </c>
      <c r="E870" s="2608">
        <v>2.9866937200677159</v>
      </c>
    </row>
    <row r="871" spans="1:7" ht="15" customHeight="1">
      <c r="A871" s="2578" t="s">
        <v>1689</v>
      </c>
      <c r="B871" s="2651"/>
      <c r="C871" s="2608">
        <v>0.35715225295993197</v>
      </c>
      <c r="D871" s="2608">
        <v>0.4812312310361116</v>
      </c>
      <c r="E871" s="2608">
        <v>0.42265847889295949</v>
      </c>
    </row>
    <row r="872" spans="1:7" ht="15" customHeight="1">
      <c r="A872" s="2573" t="s">
        <v>2207</v>
      </c>
      <c r="B872" s="2564"/>
      <c r="C872" s="2564"/>
      <c r="D872" s="2564"/>
      <c r="E872" s="2564"/>
    </row>
    <row r="873" spans="1:7" ht="15.75" customHeight="1">
      <c r="A873" s="2558"/>
      <c r="B873" s="2558"/>
      <c r="C873" s="2558"/>
      <c r="D873" s="2558"/>
      <c r="E873" s="2558"/>
    </row>
    <row r="874" spans="1:7" ht="33" customHeight="1">
      <c r="A874" s="2570" t="s">
        <v>2285</v>
      </c>
      <c r="B874" s="2570"/>
      <c r="C874" s="2570"/>
      <c r="D874" s="2570"/>
      <c r="E874" s="2631"/>
    </row>
    <row r="875" spans="1:7" ht="15" customHeight="1">
      <c r="A875" s="2574" t="s">
        <v>2278</v>
      </c>
      <c r="B875" s="2574"/>
      <c r="C875" s="2575" t="s">
        <v>1499</v>
      </c>
      <c r="D875" s="2575" t="s">
        <v>1498</v>
      </c>
      <c r="E875" s="2575" t="s">
        <v>8</v>
      </c>
    </row>
    <row r="876" spans="1:7" ht="15" customHeight="1">
      <c r="A876" s="2622" t="s">
        <v>8</v>
      </c>
      <c r="B876" s="2622"/>
      <c r="C876" s="2650">
        <v>6800</v>
      </c>
      <c r="D876" s="2650">
        <v>8800</v>
      </c>
      <c r="E876" s="2650">
        <v>15600</v>
      </c>
    </row>
    <row r="877" spans="1:7" ht="15" customHeight="1">
      <c r="A877" s="2578" t="s">
        <v>1698</v>
      </c>
      <c r="B877" s="2651"/>
      <c r="C877" s="2652">
        <v>400</v>
      </c>
      <c r="D877" s="2652">
        <v>500</v>
      </c>
      <c r="E877" s="2652">
        <v>900</v>
      </c>
    </row>
    <row r="878" spans="1:7" ht="15" customHeight="1">
      <c r="A878" s="2578" t="s">
        <v>2279</v>
      </c>
      <c r="B878" s="2651"/>
      <c r="C878" s="2652">
        <v>500</v>
      </c>
      <c r="D878" s="2652">
        <v>400</v>
      </c>
      <c r="E878" s="2652">
        <v>900</v>
      </c>
    </row>
    <row r="879" spans="1:7" ht="15" customHeight="1">
      <c r="A879" s="2578" t="s">
        <v>2280</v>
      </c>
      <c r="B879" s="2651"/>
      <c r="C879" s="2652">
        <v>1000</v>
      </c>
      <c r="D879" s="2652">
        <v>600</v>
      </c>
      <c r="E879" s="2652">
        <v>1600</v>
      </c>
      <c r="G879" s="2589"/>
    </row>
    <row r="880" spans="1:7" ht="15" customHeight="1">
      <c r="A880" s="2578" t="s">
        <v>2281</v>
      </c>
      <c r="B880" s="2651"/>
      <c r="C880" s="2652">
        <v>1000</v>
      </c>
      <c r="D880" s="2652">
        <v>500</v>
      </c>
      <c r="E880" s="2652">
        <v>1600</v>
      </c>
    </row>
    <row r="881" spans="1:7" ht="15" customHeight="1">
      <c r="A881" s="2578" t="s">
        <v>1694</v>
      </c>
      <c r="B881" s="2651"/>
      <c r="C881" s="2652">
        <v>2400</v>
      </c>
      <c r="D881" s="2652">
        <v>2700</v>
      </c>
      <c r="E881" s="2652">
        <v>5100</v>
      </c>
    </row>
    <row r="882" spans="1:7" ht="15" customHeight="1">
      <c r="A882" s="2578" t="s">
        <v>2282</v>
      </c>
      <c r="B882" s="2651"/>
      <c r="C882" s="2652">
        <v>600</v>
      </c>
      <c r="D882" s="2652">
        <v>1300</v>
      </c>
      <c r="E882" s="2652">
        <v>1800</v>
      </c>
    </row>
    <row r="883" spans="1:7" ht="15" customHeight="1">
      <c r="A883" s="2578" t="s">
        <v>1692</v>
      </c>
      <c r="B883" s="2651"/>
      <c r="C883" s="2652">
        <v>700</v>
      </c>
      <c r="D883" s="2652">
        <v>2500</v>
      </c>
      <c r="E883" s="2652">
        <v>3100</v>
      </c>
    </row>
    <row r="884" spans="1:7" ht="15" customHeight="1">
      <c r="A884" s="2578" t="s">
        <v>2283</v>
      </c>
      <c r="B884" s="2651"/>
      <c r="C884" s="2652">
        <v>100</v>
      </c>
      <c r="D884" s="2652">
        <v>300</v>
      </c>
      <c r="E884" s="2652">
        <v>400</v>
      </c>
    </row>
    <row r="885" spans="1:7" ht="15" customHeight="1">
      <c r="A885" s="2578" t="s">
        <v>1690</v>
      </c>
      <c r="B885" s="2651"/>
      <c r="C885" s="2652">
        <v>0</v>
      </c>
      <c r="D885" s="2652">
        <v>100</v>
      </c>
      <c r="E885" s="2652">
        <v>100</v>
      </c>
    </row>
    <row r="886" spans="1:7" ht="15" customHeight="1">
      <c r="A886" s="2578" t="s">
        <v>1689</v>
      </c>
      <c r="B886" s="2651"/>
      <c r="C886" s="2652">
        <v>0</v>
      </c>
      <c r="D886" s="2652">
        <v>0</v>
      </c>
      <c r="E886" s="2652">
        <v>0</v>
      </c>
    </row>
    <row r="887" spans="1:7" ht="15" customHeight="1">
      <c r="A887" s="2565" t="s">
        <v>2207</v>
      </c>
      <c r="B887" s="2651"/>
      <c r="C887" s="2579"/>
      <c r="D887" s="2579"/>
      <c r="E887" s="2655"/>
    </row>
    <row r="888" spans="1:7" ht="16.5" customHeight="1">
      <c r="A888" s="2613"/>
      <c r="B888" s="2613"/>
      <c r="C888" s="2613"/>
      <c r="D888" s="2613"/>
      <c r="E888" s="2613"/>
      <c r="F888" s="2589"/>
    </row>
    <row r="889" spans="1:7" s="2589" customFormat="1" ht="32.25" customHeight="1">
      <c r="A889" s="2570" t="s">
        <v>2286</v>
      </c>
      <c r="B889" s="2570"/>
      <c r="C889" s="2570"/>
      <c r="D889" s="2570"/>
      <c r="E889" s="2631"/>
      <c r="F889" s="2553"/>
      <c r="G889" s="2553"/>
    </row>
    <row r="890" spans="1:7" ht="15" customHeight="1">
      <c r="A890" s="2574" t="s">
        <v>2278</v>
      </c>
      <c r="B890" s="2574"/>
      <c r="C890" s="2575" t="s">
        <v>1499</v>
      </c>
      <c r="D890" s="2575" t="s">
        <v>1498</v>
      </c>
      <c r="E890" s="2575" t="s">
        <v>8</v>
      </c>
    </row>
    <row r="891" spans="1:7" ht="15" customHeight="1">
      <c r="A891" s="2622" t="s">
        <v>8</v>
      </c>
      <c r="B891" s="2622"/>
      <c r="C891" s="2653">
        <v>100</v>
      </c>
      <c r="D891" s="2653">
        <v>99.999999999999986</v>
      </c>
      <c r="E891" s="2653">
        <v>100.00000000000001</v>
      </c>
    </row>
    <row r="892" spans="1:7" ht="15" customHeight="1">
      <c r="A892" s="2578" t="s">
        <v>1698</v>
      </c>
      <c r="B892" s="2651"/>
      <c r="C892" s="2608">
        <v>6.1145740575838534</v>
      </c>
      <c r="D892" s="2608">
        <v>5.9718969555035111</v>
      </c>
      <c r="E892" s="2608">
        <v>6.0341220770503901</v>
      </c>
    </row>
    <row r="893" spans="1:7" ht="15" customHeight="1">
      <c r="A893" s="2578" t="s">
        <v>2279</v>
      </c>
      <c r="B893" s="2651"/>
      <c r="C893" s="2608">
        <v>7.0198872068863176</v>
      </c>
      <c r="D893" s="2608">
        <v>4.7658079625292737</v>
      </c>
      <c r="E893" s="2608">
        <v>5.7488693852194483</v>
      </c>
    </row>
    <row r="894" spans="1:7" ht="15" customHeight="1">
      <c r="A894" s="2578" t="s">
        <v>2280</v>
      </c>
      <c r="B894" s="2651"/>
      <c r="C894" s="2608">
        <v>15.138023152270708</v>
      </c>
      <c r="D894" s="2608">
        <v>6.2997658079625278</v>
      </c>
      <c r="E894" s="2608">
        <v>10.154355153367648</v>
      </c>
    </row>
    <row r="895" spans="1:7" ht="15" customHeight="1">
      <c r="A895" s="2578" t="s">
        <v>2281</v>
      </c>
      <c r="B895" s="2651"/>
      <c r="C895" s="2608">
        <v>15.420005936479667</v>
      </c>
      <c r="D895" s="2608">
        <v>6.182669789227166</v>
      </c>
      <c r="E895" s="2608">
        <v>10.211307574486424</v>
      </c>
    </row>
    <row r="896" spans="1:7" ht="15" customHeight="1">
      <c r="A896" s="2578" t="s">
        <v>1694</v>
      </c>
      <c r="B896" s="2651"/>
      <c r="C896" s="2608">
        <v>35.796972395369551</v>
      </c>
      <c r="D896" s="2608">
        <v>30.304449648711941</v>
      </c>
      <c r="E896" s="2608">
        <v>32.699878841809159</v>
      </c>
    </row>
    <row r="897" spans="1:7" ht="15" customHeight="1">
      <c r="A897" s="2578" t="s">
        <v>2282</v>
      </c>
      <c r="B897" s="2651"/>
      <c r="C897" s="2608">
        <v>8.4446423271000306</v>
      </c>
      <c r="D897" s="2608">
        <v>14.320843091334892</v>
      </c>
      <c r="E897" s="2608">
        <v>11.758082133501063</v>
      </c>
    </row>
    <row r="898" spans="1:7" ht="15" customHeight="1">
      <c r="A898" s="2578" t="s">
        <v>1692</v>
      </c>
      <c r="B898" s="2651"/>
      <c r="C898" s="2608">
        <v>9.9584446423271</v>
      </c>
      <c r="D898" s="2608">
        <v>27.939110070257605</v>
      </c>
      <c r="E898" s="2608">
        <v>20.09728348818491</v>
      </c>
    </row>
    <row r="899" spans="1:7" ht="15" customHeight="1">
      <c r="A899" s="2578" t="s">
        <v>2283</v>
      </c>
      <c r="B899" s="2651"/>
      <c r="C899" s="2608">
        <v>1.2466607301869994</v>
      </c>
      <c r="D899" s="2608">
        <v>3.2552693208430905</v>
      </c>
      <c r="E899" s="2608">
        <v>2.3792639081224221</v>
      </c>
    </row>
    <row r="900" spans="1:7" ht="15" customHeight="1">
      <c r="A900" s="2578" t="s">
        <v>1690</v>
      </c>
      <c r="B900" s="2651"/>
      <c r="C900" s="2608">
        <v>0.72721875927574953</v>
      </c>
      <c r="D900" s="2608">
        <v>0.80796252927400458</v>
      </c>
      <c r="E900" s="2608">
        <v>0.77274811274159294</v>
      </c>
    </row>
    <row r="901" spans="1:7" ht="15" customHeight="1">
      <c r="A901" s="2578" t="s">
        <v>1689</v>
      </c>
      <c r="B901" s="2651"/>
      <c r="C901" s="2608">
        <v>0.13357079252003562</v>
      </c>
      <c r="D901" s="2608">
        <v>0.15222482435597187</v>
      </c>
      <c r="E901" s="2608">
        <v>0.14408932551694412</v>
      </c>
    </row>
    <row r="902" spans="1:7" ht="15" customHeight="1">
      <c r="A902" s="2565" t="s">
        <v>2207</v>
      </c>
      <c r="B902" s="2564"/>
      <c r="C902" s="2564"/>
      <c r="D902" s="2564"/>
      <c r="E902" s="2564"/>
    </row>
    <row r="903" spans="1:7" ht="16.5" customHeight="1">
      <c r="A903" s="2589"/>
      <c r="B903" s="2589"/>
      <c r="C903" s="2589"/>
      <c r="D903" s="2589"/>
      <c r="E903" s="2589"/>
    </row>
    <row r="904" spans="1:7" ht="15" customHeight="1">
      <c r="A904" s="2570" t="s">
        <v>2287</v>
      </c>
      <c r="B904" s="2570"/>
      <c r="C904" s="2570"/>
      <c r="D904" s="2570"/>
      <c r="E904" s="2631"/>
    </row>
    <row r="905" spans="1:7" ht="15" customHeight="1">
      <c r="A905" s="2570"/>
      <c r="B905" s="2570"/>
      <c r="C905" s="2570"/>
      <c r="D905" s="2570"/>
      <c r="E905" s="2631"/>
    </row>
    <row r="906" spans="1:7" ht="15" customHeight="1">
      <c r="A906" s="2574" t="s">
        <v>2278</v>
      </c>
      <c r="B906" s="2574"/>
      <c r="C906" s="2575" t="s">
        <v>1499</v>
      </c>
      <c r="D906" s="2575" t="s">
        <v>1498</v>
      </c>
      <c r="E906" s="2575" t="s">
        <v>8</v>
      </c>
    </row>
    <row r="907" spans="1:7" ht="15" customHeight="1">
      <c r="A907" s="2622" t="s">
        <v>8</v>
      </c>
      <c r="B907" s="2622"/>
      <c r="C907" s="2650">
        <v>12200</v>
      </c>
      <c r="D907" s="2650">
        <v>12500</v>
      </c>
      <c r="E907" s="2650">
        <v>24700</v>
      </c>
    </row>
    <row r="908" spans="1:7" ht="15" customHeight="1">
      <c r="A908" s="2578" t="s">
        <v>1698</v>
      </c>
      <c r="B908" s="2651"/>
      <c r="C908" s="2652">
        <v>1000</v>
      </c>
      <c r="D908" s="2652">
        <v>400</v>
      </c>
      <c r="E908" s="2652">
        <v>1400</v>
      </c>
    </row>
    <row r="909" spans="1:7" ht="15" customHeight="1">
      <c r="A909" s="2578" t="s">
        <v>2279</v>
      </c>
      <c r="B909" s="2651"/>
      <c r="C909" s="2652">
        <v>1000</v>
      </c>
      <c r="D909" s="2652">
        <v>400</v>
      </c>
      <c r="E909" s="2652">
        <v>1500</v>
      </c>
    </row>
    <row r="910" spans="1:7" ht="15" customHeight="1">
      <c r="A910" s="2578" t="s">
        <v>2280</v>
      </c>
      <c r="B910" s="2651"/>
      <c r="C910" s="2652">
        <v>1100</v>
      </c>
      <c r="D910" s="2652">
        <v>400</v>
      </c>
      <c r="E910" s="2652">
        <v>1600</v>
      </c>
    </row>
    <row r="911" spans="1:7" ht="15" customHeight="1">
      <c r="A911" s="2578" t="s">
        <v>2281</v>
      </c>
      <c r="B911" s="2651"/>
      <c r="C911" s="2652">
        <v>1100</v>
      </c>
      <c r="D911" s="2652">
        <v>400</v>
      </c>
      <c r="E911" s="2652">
        <v>1600</v>
      </c>
    </row>
    <row r="912" spans="1:7" ht="15" customHeight="1">
      <c r="A912" s="2578" t="s">
        <v>1694</v>
      </c>
      <c r="B912" s="2651"/>
      <c r="C912" s="2652">
        <v>3300</v>
      </c>
      <c r="D912" s="2652">
        <v>2600</v>
      </c>
      <c r="E912" s="2652">
        <v>5900</v>
      </c>
      <c r="G912" s="2589"/>
    </row>
    <row r="913" spans="1:7" ht="15" customHeight="1">
      <c r="A913" s="2578" t="s">
        <v>2282</v>
      </c>
      <c r="B913" s="2651"/>
      <c r="C913" s="2652">
        <v>1100</v>
      </c>
      <c r="D913" s="2652">
        <v>1700</v>
      </c>
      <c r="E913" s="2652">
        <v>2900</v>
      </c>
    </row>
    <row r="914" spans="1:7" ht="15" customHeight="1">
      <c r="A914" s="2578" t="s">
        <v>1692</v>
      </c>
      <c r="B914" s="2651"/>
      <c r="C914" s="2652">
        <v>2900</v>
      </c>
      <c r="D914" s="2652">
        <v>5000</v>
      </c>
      <c r="E914" s="2652">
        <v>8000</v>
      </c>
    </row>
    <row r="915" spans="1:7" ht="15" customHeight="1">
      <c r="A915" s="2578" t="s">
        <v>2283</v>
      </c>
      <c r="B915" s="2651"/>
      <c r="C915" s="2652">
        <v>200</v>
      </c>
      <c r="D915" s="2652">
        <v>500</v>
      </c>
      <c r="E915" s="2652">
        <v>700</v>
      </c>
    </row>
    <row r="916" spans="1:7" ht="15" customHeight="1">
      <c r="A916" s="2578" t="s">
        <v>1690</v>
      </c>
      <c r="B916" s="2651"/>
      <c r="C916" s="2652">
        <v>300</v>
      </c>
      <c r="D916" s="2652">
        <v>800</v>
      </c>
      <c r="E916" s="2652">
        <v>1100</v>
      </c>
    </row>
    <row r="917" spans="1:7" ht="15" customHeight="1">
      <c r="A917" s="2578" t="s">
        <v>1689</v>
      </c>
      <c r="B917" s="2651"/>
      <c r="C917" s="2652">
        <v>100</v>
      </c>
      <c r="D917" s="2652">
        <v>100</v>
      </c>
      <c r="E917" s="2652">
        <v>100</v>
      </c>
    </row>
    <row r="918" spans="1:7" ht="15" customHeight="1">
      <c r="A918" s="2573" t="s">
        <v>2207</v>
      </c>
      <c r="B918" s="2564"/>
      <c r="C918" s="2564"/>
      <c r="D918" s="2564"/>
      <c r="E918" s="2564"/>
    </row>
    <row r="919" spans="1:7" ht="15" customHeight="1">
      <c r="A919" s="2565"/>
      <c r="B919" s="2564"/>
      <c r="C919" s="2564"/>
      <c r="D919" s="2564"/>
      <c r="E919" s="2564"/>
    </row>
    <row r="920" spans="1:7" ht="31.5" customHeight="1">
      <c r="A920" s="2570" t="s">
        <v>2288</v>
      </c>
      <c r="B920" s="2570"/>
      <c r="C920" s="2570"/>
      <c r="D920" s="2570"/>
      <c r="E920" s="2631"/>
    </row>
    <row r="921" spans="1:7" ht="15" customHeight="1">
      <c r="A921" s="2574" t="s">
        <v>2278</v>
      </c>
      <c r="B921" s="2574"/>
      <c r="C921" s="2575" t="s">
        <v>1499</v>
      </c>
      <c r="D921" s="2575" t="s">
        <v>1498</v>
      </c>
      <c r="E921" s="2575" t="s">
        <v>8</v>
      </c>
    </row>
    <row r="922" spans="1:7" s="2589" customFormat="1" ht="15" customHeight="1">
      <c r="A922" s="2622" t="s">
        <v>8</v>
      </c>
      <c r="B922" s="2622"/>
      <c r="C922" s="2653">
        <v>100</v>
      </c>
      <c r="D922" s="2653">
        <v>100</v>
      </c>
      <c r="E922" s="2653">
        <v>100.00000000000004</v>
      </c>
      <c r="F922" s="2553"/>
      <c r="G922" s="2553"/>
    </row>
    <row r="923" spans="1:7" ht="15" customHeight="1">
      <c r="A923" s="2578" t="s">
        <v>1698</v>
      </c>
      <c r="B923" s="2651"/>
      <c r="C923" s="2608">
        <v>8.2650907555930768</v>
      </c>
      <c r="D923" s="2608">
        <v>3.4959882102505322</v>
      </c>
      <c r="E923" s="2608">
        <v>5.85515420059233</v>
      </c>
    </row>
    <row r="924" spans="1:7" ht="15" customHeight="1">
      <c r="A924" s="2578" t="s">
        <v>2279</v>
      </c>
      <c r="B924" s="2651"/>
      <c r="C924" s="2608">
        <v>8.4508231321232579</v>
      </c>
      <c r="D924" s="2608">
        <v>3.5614868184051089</v>
      </c>
      <c r="E924" s="2608">
        <v>5.980129704985881</v>
      </c>
    </row>
    <row r="925" spans="1:7" ht="15" customHeight="1">
      <c r="A925" s="2578" t="s">
        <v>2280</v>
      </c>
      <c r="B925" s="2651"/>
      <c r="C925" s="2608">
        <v>9.0671169269734069</v>
      </c>
      <c r="D925" s="2608">
        <v>3.5287375143278203</v>
      </c>
      <c r="E925" s="2608">
        <v>6.2684471824880754</v>
      </c>
    </row>
    <row r="926" spans="1:7" ht="15" customHeight="1">
      <c r="A926" s="2578" t="s">
        <v>2281</v>
      </c>
      <c r="B926" s="2651"/>
      <c r="C926" s="2608">
        <v>9.0755593077247791</v>
      </c>
      <c r="D926" s="2608">
        <v>3.5451121663664646</v>
      </c>
      <c r="E926" s="2608">
        <v>6.280897921281162</v>
      </c>
    </row>
    <row r="927" spans="1:7" ht="15" customHeight="1">
      <c r="A927" s="2578" t="s">
        <v>1694</v>
      </c>
      <c r="B927" s="2651"/>
      <c r="C927" s="2608">
        <v>26.872097931616718</v>
      </c>
      <c r="D927" s="2608">
        <v>21.147863107908957</v>
      </c>
      <c r="E927" s="2608">
        <v>23.979511198598434</v>
      </c>
    </row>
    <row r="928" spans="1:7" ht="15" customHeight="1">
      <c r="A928" s="2578" t="s">
        <v>2282</v>
      </c>
      <c r="B928" s="2651"/>
      <c r="C928" s="2608">
        <v>9.3963697762769094</v>
      </c>
      <c r="D928" s="2608">
        <v>13.672834452267891</v>
      </c>
      <c r="E928" s="2608">
        <v>11.557365152420552</v>
      </c>
    </row>
    <row r="929" spans="1:6" ht="15" customHeight="1">
      <c r="A929" s="2578" t="s">
        <v>1692</v>
      </c>
      <c r="B929" s="2651"/>
      <c r="C929" s="2608">
        <v>23.984803714647533</v>
      </c>
      <c r="D929" s="2608">
        <v>40.371704601277223</v>
      </c>
      <c r="E929" s="2608">
        <v>32.265479396161226</v>
      </c>
    </row>
    <row r="930" spans="1:6" ht="15" customHeight="1">
      <c r="A930" s="2578" t="s">
        <v>2283</v>
      </c>
      <c r="B930" s="2651"/>
      <c r="C930" s="2608">
        <v>1.9839594765723934</v>
      </c>
      <c r="D930" s="2608">
        <v>3.667922056656296</v>
      </c>
      <c r="E930" s="2608">
        <v>2.8349042697307647</v>
      </c>
    </row>
    <row r="931" spans="1:6" ht="15" customHeight="1">
      <c r="A931" s="2578" t="s">
        <v>1690</v>
      </c>
      <c r="B931" s="2651"/>
      <c r="C931" s="2608">
        <v>2.4229632756437316</v>
      </c>
      <c r="D931" s="2608">
        <v>6.296053708858687</v>
      </c>
      <c r="E931" s="2608">
        <v>4.3801244243264748</v>
      </c>
    </row>
    <row r="932" spans="1:6" ht="15" customHeight="1">
      <c r="A932" s="2578" t="s">
        <v>1689</v>
      </c>
      <c r="B932" s="2651"/>
      <c r="C932" s="2608">
        <v>0.48121570282819759</v>
      </c>
      <c r="D932" s="2608">
        <v>0.7122973636810217</v>
      </c>
      <c r="E932" s="2608">
        <v>0.59798654941512241</v>
      </c>
    </row>
    <row r="933" spans="1:6" ht="15" customHeight="1">
      <c r="A933" s="2573" t="s">
        <v>2207</v>
      </c>
      <c r="B933" s="2564"/>
      <c r="C933" s="2564"/>
      <c r="D933" s="2564"/>
      <c r="E933" s="2564"/>
      <c r="F933" s="2589"/>
    </row>
    <row r="934" spans="1:6" ht="15" customHeight="1">
      <c r="A934" s="2613"/>
      <c r="B934" s="2613"/>
      <c r="C934" s="2613"/>
      <c r="D934" s="2613"/>
      <c r="E934" s="2613"/>
    </row>
    <row r="935" spans="1:6" ht="15" customHeight="1">
      <c r="A935" s="2570" t="s">
        <v>2289</v>
      </c>
      <c r="B935" s="2570"/>
      <c r="C935" s="2581"/>
      <c r="D935" s="2581"/>
      <c r="E935" s="2581"/>
    </row>
    <row r="936" spans="1:6" ht="87" customHeight="1">
      <c r="A936" s="2566" t="s">
        <v>2290</v>
      </c>
      <c r="B936" s="2566"/>
      <c r="C936" s="2566"/>
      <c r="D936" s="2566"/>
      <c r="E936" s="2566"/>
    </row>
    <row r="937" spans="1:6" ht="15" customHeight="1">
      <c r="A937" s="2565"/>
      <c r="B937" s="2564"/>
      <c r="C937" s="2564"/>
      <c r="D937" s="2564"/>
      <c r="E937" s="2564"/>
    </row>
    <row r="938" spans="1:6" ht="31.5" customHeight="1">
      <c r="A938" s="2570" t="s">
        <v>2291</v>
      </c>
      <c r="B938" s="2570"/>
      <c r="C938" s="2570"/>
      <c r="D938" s="2570"/>
      <c r="E938" s="2581"/>
    </row>
    <row r="939" spans="1:6" ht="15" customHeight="1">
      <c r="A939" s="2574" t="s">
        <v>621</v>
      </c>
      <c r="B939" s="2656"/>
      <c r="C939" s="2575" t="s">
        <v>1499</v>
      </c>
      <c r="D939" s="2575" t="s">
        <v>1498</v>
      </c>
      <c r="E939" s="2575" t="s">
        <v>8</v>
      </c>
    </row>
    <row r="940" spans="1:6" ht="15" customHeight="1">
      <c r="A940" s="2622" t="s">
        <v>178</v>
      </c>
      <c r="B940" s="2657"/>
      <c r="C940" s="2658">
        <v>1207200</v>
      </c>
      <c r="D940" s="2658">
        <v>196200</v>
      </c>
      <c r="E940" s="2658">
        <v>1403400</v>
      </c>
    </row>
    <row r="941" spans="1:6" ht="15" customHeight="1">
      <c r="A941" s="2578" t="s">
        <v>2292</v>
      </c>
      <c r="B941" s="2584"/>
      <c r="C941" s="2659">
        <v>81200</v>
      </c>
      <c r="D941" s="2659">
        <v>100</v>
      </c>
      <c r="E941" s="2660">
        <v>81400</v>
      </c>
    </row>
    <row r="942" spans="1:6" ht="15" customHeight="1">
      <c r="A942" s="2578" t="s">
        <v>2293</v>
      </c>
      <c r="B942" s="2584"/>
      <c r="C942" s="2659">
        <v>53800</v>
      </c>
      <c r="D942" s="2659">
        <v>2500</v>
      </c>
      <c r="E942" s="2660">
        <v>56200</v>
      </c>
    </row>
    <row r="943" spans="1:6" ht="15" customHeight="1">
      <c r="A943" s="2578" t="s">
        <v>616</v>
      </c>
      <c r="B943" s="2584"/>
      <c r="C943" s="2659">
        <v>65700</v>
      </c>
      <c r="D943" s="2659">
        <v>1500</v>
      </c>
      <c r="E943" s="2660">
        <v>67200</v>
      </c>
    </row>
    <row r="944" spans="1:6" ht="15" customHeight="1">
      <c r="A944" s="2578" t="s">
        <v>2294</v>
      </c>
      <c r="B944" s="2584"/>
      <c r="C944" s="2659">
        <v>5900</v>
      </c>
      <c r="D944" s="2659">
        <v>500</v>
      </c>
      <c r="E944" s="2660">
        <v>6400</v>
      </c>
    </row>
    <row r="945" spans="1:5" ht="25.5">
      <c r="A945" s="2661" t="s">
        <v>2295</v>
      </c>
      <c r="B945" s="2584"/>
      <c r="C945" s="2659">
        <v>3400</v>
      </c>
      <c r="D945" s="2659">
        <v>100</v>
      </c>
      <c r="E945" s="2660">
        <v>3500</v>
      </c>
    </row>
    <row r="946" spans="1:5" ht="15" customHeight="1">
      <c r="A946" s="2578" t="s">
        <v>614</v>
      </c>
      <c r="B946" s="2584"/>
      <c r="C946" s="2659">
        <v>438200</v>
      </c>
      <c r="D946" s="2659">
        <v>6600</v>
      </c>
      <c r="E946" s="2660">
        <v>444700</v>
      </c>
    </row>
    <row r="947" spans="1:5" ht="29.25" customHeight="1">
      <c r="A947" s="2661" t="s">
        <v>2296</v>
      </c>
      <c r="B947" s="2584"/>
      <c r="C947" s="2659">
        <v>76700</v>
      </c>
      <c r="D947" s="2659">
        <v>9100</v>
      </c>
      <c r="E947" s="2660">
        <v>85900</v>
      </c>
    </row>
    <row r="948" spans="1:5" ht="15" customHeight="1">
      <c r="A948" s="2578" t="s">
        <v>2297</v>
      </c>
      <c r="B948" s="2584"/>
      <c r="C948" s="2659">
        <v>42700</v>
      </c>
      <c r="D948" s="2659">
        <v>3700</v>
      </c>
      <c r="E948" s="2660">
        <v>46400</v>
      </c>
    </row>
    <row r="949" spans="1:5" ht="15" customHeight="1">
      <c r="A949" s="2578" t="s">
        <v>2298</v>
      </c>
      <c r="B949" s="2584"/>
      <c r="C949" s="2659">
        <v>60700</v>
      </c>
      <c r="D949" s="2659">
        <v>7500</v>
      </c>
      <c r="E949" s="2660">
        <v>68200</v>
      </c>
    </row>
    <row r="950" spans="1:5" ht="15" customHeight="1">
      <c r="A950" s="2578" t="s">
        <v>2299</v>
      </c>
      <c r="B950" s="2584"/>
      <c r="C950" s="2659">
        <v>10500</v>
      </c>
      <c r="D950" s="2659">
        <v>1800</v>
      </c>
      <c r="E950" s="2660">
        <v>12300</v>
      </c>
    </row>
    <row r="951" spans="1:5" ht="15" customHeight="1">
      <c r="A951" s="2578" t="s">
        <v>2300</v>
      </c>
      <c r="B951" s="2584"/>
      <c r="C951" s="2659">
        <v>14000</v>
      </c>
      <c r="D951" s="2659">
        <v>5500</v>
      </c>
      <c r="E951" s="2660">
        <v>19500</v>
      </c>
    </row>
    <row r="952" spans="1:5" ht="15" customHeight="1">
      <c r="A952" s="2578" t="s">
        <v>2301</v>
      </c>
      <c r="B952" s="2584"/>
      <c r="C952" s="2659">
        <v>113500</v>
      </c>
      <c r="D952" s="2659">
        <v>1100</v>
      </c>
      <c r="E952" s="2660">
        <v>114600</v>
      </c>
    </row>
    <row r="953" spans="1:5" ht="15" customHeight="1">
      <c r="A953" s="2578" t="s">
        <v>2302</v>
      </c>
      <c r="B953" s="2584"/>
      <c r="C953" s="2659">
        <v>19100</v>
      </c>
      <c r="D953" s="2659">
        <v>3200</v>
      </c>
      <c r="E953" s="2660">
        <v>22300</v>
      </c>
    </row>
    <row r="954" spans="1:5" ht="15" customHeight="1">
      <c r="A954" s="2578" t="s">
        <v>2303</v>
      </c>
      <c r="B954" s="2584"/>
      <c r="C954" s="2659">
        <v>47100</v>
      </c>
      <c r="D954" s="2659">
        <v>7100</v>
      </c>
      <c r="E954" s="2660">
        <v>54100</v>
      </c>
    </row>
    <row r="955" spans="1:5" ht="15" customHeight="1">
      <c r="A955" s="2578" t="s">
        <v>2304</v>
      </c>
      <c r="B955" s="2584"/>
      <c r="C955" s="2659">
        <v>86100</v>
      </c>
      <c r="D955" s="2659">
        <v>18100</v>
      </c>
      <c r="E955" s="2660">
        <v>104200</v>
      </c>
    </row>
    <row r="956" spans="1:5" ht="15" customHeight="1">
      <c r="A956" s="2578" t="s">
        <v>581</v>
      </c>
      <c r="B956" s="2610"/>
      <c r="C956" s="2662">
        <v>15900</v>
      </c>
      <c r="D956" s="2644">
        <v>21200</v>
      </c>
      <c r="E956" s="2660">
        <v>37000</v>
      </c>
    </row>
    <row r="957" spans="1:5" ht="15" customHeight="1">
      <c r="A957" s="2578" t="s">
        <v>2305</v>
      </c>
      <c r="B957" s="2584"/>
      <c r="C957" s="2659">
        <v>12100</v>
      </c>
      <c r="D957" s="2659">
        <v>14100</v>
      </c>
      <c r="E957" s="2660">
        <v>26200</v>
      </c>
    </row>
    <row r="958" spans="1:5" ht="15" customHeight="1">
      <c r="A958" s="2578" t="s">
        <v>2306</v>
      </c>
      <c r="B958" s="2584"/>
      <c r="C958" s="2659">
        <v>4200</v>
      </c>
      <c r="D958" s="2659">
        <v>700</v>
      </c>
      <c r="E958" s="2660">
        <v>4900</v>
      </c>
    </row>
    <row r="959" spans="1:5" ht="15" customHeight="1">
      <c r="A959" s="2578" t="s">
        <v>2307</v>
      </c>
      <c r="B959" s="2584"/>
      <c r="C959" s="2659">
        <v>7800</v>
      </c>
      <c r="D959" s="2659">
        <v>2900</v>
      </c>
      <c r="E959" s="2660">
        <v>10700</v>
      </c>
    </row>
    <row r="960" spans="1:5" ht="30.75" customHeight="1">
      <c r="A960" s="2661" t="s">
        <v>2308</v>
      </c>
      <c r="B960" s="2565"/>
      <c r="C960" s="2659">
        <v>47800</v>
      </c>
      <c r="D960" s="2659">
        <v>88500</v>
      </c>
      <c r="E960" s="2660">
        <v>136300</v>
      </c>
    </row>
    <row r="961" spans="1:7" ht="15" customHeight="1">
      <c r="A961" s="2578" t="s">
        <v>2309</v>
      </c>
      <c r="B961" s="2584"/>
      <c r="C961" s="2659">
        <v>900</v>
      </c>
      <c r="D961" s="2659">
        <v>300</v>
      </c>
      <c r="E961" s="2660">
        <v>1200</v>
      </c>
    </row>
    <row r="962" spans="1:7" ht="15" customHeight="1">
      <c r="A962" s="2573" t="s">
        <v>2207</v>
      </c>
      <c r="B962" s="2564"/>
      <c r="E962" s="2599"/>
    </row>
    <row r="963" spans="1:7" ht="15" customHeight="1">
      <c r="A963" s="2613"/>
      <c r="B963" s="2613"/>
      <c r="C963" s="2613"/>
      <c r="D963" s="2613"/>
      <c r="E963" s="2613"/>
    </row>
    <row r="964" spans="1:7" ht="31.5" customHeight="1">
      <c r="A964" s="2570" t="s">
        <v>2310</v>
      </c>
      <c r="B964" s="2570"/>
      <c r="C964" s="2570"/>
      <c r="D964" s="2570"/>
      <c r="E964" s="2581"/>
    </row>
    <row r="965" spans="1:7" ht="15" customHeight="1">
      <c r="A965" s="2574" t="s">
        <v>621</v>
      </c>
      <c r="B965" s="2656"/>
      <c r="C965" s="2575" t="s">
        <v>1499</v>
      </c>
      <c r="D965" s="2575" t="s">
        <v>1498</v>
      </c>
      <c r="E965" s="2575" t="s">
        <v>8</v>
      </c>
    </row>
    <row r="966" spans="1:7" ht="15" customHeight="1">
      <c r="A966" s="2622" t="s">
        <v>8</v>
      </c>
      <c r="B966" s="2657"/>
      <c r="C966" s="2653">
        <v>100.00000000000001</v>
      </c>
      <c r="D966" s="2653">
        <v>100.00000000000001</v>
      </c>
      <c r="E966" s="2653">
        <v>99.999999999999972</v>
      </c>
    </row>
    <row r="967" spans="1:7" ht="15" customHeight="1">
      <c r="A967" s="2578" t="s">
        <v>2292</v>
      </c>
      <c r="B967" s="2584"/>
      <c r="C967" s="2663">
        <v>6.7</v>
      </c>
      <c r="D967" s="2663">
        <v>0.1</v>
      </c>
      <c r="E967" s="2664">
        <v>5.8</v>
      </c>
    </row>
    <row r="968" spans="1:7" ht="15" customHeight="1">
      <c r="A968" s="2578" t="s">
        <v>2293</v>
      </c>
      <c r="B968" s="2584"/>
      <c r="C968" s="2663">
        <v>4.5</v>
      </c>
      <c r="D968" s="2663">
        <v>1.3</v>
      </c>
      <c r="E968" s="2664">
        <v>4</v>
      </c>
    </row>
    <row r="969" spans="1:7" ht="15" customHeight="1">
      <c r="A969" s="2578" t="s">
        <v>616</v>
      </c>
      <c r="B969" s="2584"/>
      <c r="C969" s="2663">
        <v>5.4</v>
      </c>
      <c r="D969" s="2663">
        <v>0.8</v>
      </c>
      <c r="E969" s="2664">
        <v>4.8</v>
      </c>
    </row>
    <row r="970" spans="1:7" ht="15" customHeight="1">
      <c r="A970" s="2578" t="s">
        <v>2294</v>
      </c>
      <c r="B970" s="2584"/>
      <c r="C970" s="2663">
        <v>0.5</v>
      </c>
      <c r="D970" s="2663">
        <v>0.3</v>
      </c>
      <c r="E970" s="2664">
        <v>0.5</v>
      </c>
    </row>
    <row r="971" spans="1:7" s="2589" customFormat="1" ht="30.75" customHeight="1">
      <c r="A971" s="2661" t="s">
        <v>2295</v>
      </c>
      <c r="B971" s="2584"/>
      <c r="C971" s="2663">
        <v>0.3</v>
      </c>
      <c r="D971" s="2663">
        <v>0.1</v>
      </c>
      <c r="E971" s="2664">
        <v>0.2</v>
      </c>
      <c r="F971" s="2553"/>
      <c r="G971" s="2553"/>
    </row>
    <row r="972" spans="1:7" ht="15" customHeight="1">
      <c r="A972" s="2578" t="s">
        <v>614</v>
      </c>
      <c r="B972" s="2584"/>
      <c r="C972" s="2663">
        <v>36.299999999999997</v>
      </c>
      <c r="D972" s="2663">
        <v>3.4</v>
      </c>
      <c r="E972" s="2664">
        <v>31.7</v>
      </c>
    </row>
    <row r="973" spans="1:7" ht="30" customHeight="1">
      <c r="A973" s="2661" t="s">
        <v>2296</v>
      </c>
      <c r="B973" s="2584"/>
      <c r="C973" s="2663">
        <v>6.4</v>
      </c>
      <c r="D973" s="2663">
        <v>4.7</v>
      </c>
      <c r="E973" s="2664">
        <v>6.1</v>
      </c>
    </row>
    <row r="974" spans="1:7" ht="15" customHeight="1">
      <c r="A974" s="2578" t="s">
        <v>2297</v>
      </c>
      <c r="B974" s="2584"/>
      <c r="C974" s="2663">
        <v>3.5</v>
      </c>
      <c r="D974" s="2663">
        <v>1.9</v>
      </c>
      <c r="E974" s="2664">
        <v>3.3</v>
      </c>
    </row>
    <row r="975" spans="1:7" ht="15" customHeight="1">
      <c r="A975" s="2578" t="s">
        <v>2298</v>
      </c>
      <c r="B975" s="2584"/>
      <c r="C975" s="2663">
        <v>5</v>
      </c>
      <c r="D975" s="2663">
        <v>3.8</v>
      </c>
      <c r="E975" s="2664">
        <v>4.9000000000000004</v>
      </c>
    </row>
    <row r="976" spans="1:7" ht="15" customHeight="1">
      <c r="A976" s="2578" t="s">
        <v>2299</v>
      </c>
      <c r="B976" s="2584"/>
      <c r="C976" s="2663">
        <v>0.9</v>
      </c>
      <c r="D976" s="2663">
        <v>0.9</v>
      </c>
      <c r="E976" s="2664">
        <v>0.9</v>
      </c>
    </row>
    <row r="977" spans="1:6" ht="15" customHeight="1">
      <c r="A977" s="2578" t="s">
        <v>2300</v>
      </c>
      <c r="B977" s="2584"/>
      <c r="C977" s="2663">
        <v>1.2</v>
      </c>
      <c r="D977" s="2663">
        <v>2.8</v>
      </c>
      <c r="E977" s="2664">
        <v>1.4</v>
      </c>
    </row>
    <row r="978" spans="1:6" ht="15" customHeight="1">
      <c r="A978" s="2578" t="s">
        <v>2301</v>
      </c>
      <c r="B978" s="2584"/>
      <c r="C978" s="2663">
        <v>9.4</v>
      </c>
      <c r="D978" s="2663">
        <v>0.6</v>
      </c>
      <c r="E978" s="2664">
        <v>8.1999999999999993</v>
      </c>
    </row>
    <row r="979" spans="1:6" ht="15" customHeight="1">
      <c r="A979" s="2578" t="s">
        <v>2302</v>
      </c>
      <c r="B979" s="2584"/>
      <c r="C979" s="2663">
        <v>1.6</v>
      </c>
      <c r="D979" s="2663">
        <v>1.6</v>
      </c>
      <c r="E979" s="2664">
        <v>1.6</v>
      </c>
    </row>
    <row r="980" spans="1:6" ht="15" customHeight="1">
      <c r="A980" s="2578" t="s">
        <v>2303</v>
      </c>
      <c r="B980" s="2584"/>
      <c r="C980" s="2663">
        <v>3.9</v>
      </c>
      <c r="D980" s="2663">
        <v>3.6</v>
      </c>
      <c r="E980" s="2664">
        <v>3.9</v>
      </c>
    </row>
    <row r="981" spans="1:6" ht="15" customHeight="1">
      <c r="A981" s="2578" t="s">
        <v>2304</v>
      </c>
      <c r="B981" s="2584"/>
      <c r="C981" s="2663">
        <v>7.1</v>
      </c>
      <c r="D981" s="2663">
        <v>9.1999999999999993</v>
      </c>
      <c r="E981" s="2664">
        <v>7.4</v>
      </c>
    </row>
    <row r="982" spans="1:6" ht="13.5" customHeight="1">
      <c r="A982" s="2578" t="s">
        <v>581</v>
      </c>
      <c r="B982" s="2665"/>
      <c r="C982" s="2663">
        <v>1.3</v>
      </c>
      <c r="D982" s="2663">
        <v>10.8</v>
      </c>
      <c r="E982" s="2664">
        <v>2.6</v>
      </c>
    </row>
    <row r="983" spans="1:6" ht="15" customHeight="1">
      <c r="A983" s="2578" t="s">
        <v>2305</v>
      </c>
      <c r="B983" s="2584"/>
      <c r="C983" s="2663">
        <v>1</v>
      </c>
      <c r="D983" s="2663">
        <v>7.2</v>
      </c>
      <c r="E983" s="2664">
        <v>1.9</v>
      </c>
    </row>
    <row r="984" spans="1:6" ht="15" customHeight="1">
      <c r="A984" s="2578" t="s">
        <v>2306</v>
      </c>
      <c r="B984" s="2584"/>
      <c r="C984" s="2663">
        <v>0.3</v>
      </c>
      <c r="D984" s="2663">
        <v>0.3</v>
      </c>
      <c r="E984" s="2664">
        <v>0.3</v>
      </c>
    </row>
    <row r="985" spans="1:6" ht="15" customHeight="1">
      <c r="A985" s="2578" t="s">
        <v>2307</v>
      </c>
      <c r="B985" s="2584"/>
      <c r="C985" s="2663">
        <v>0.6</v>
      </c>
      <c r="D985" s="2663">
        <v>1.5</v>
      </c>
      <c r="E985" s="2664">
        <v>0.8</v>
      </c>
    </row>
    <row r="986" spans="1:6" ht="27.75" customHeight="1">
      <c r="A986" s="2661" t="s">
        <v>2308</v>
      </c>
      <c r="B986" s="2565"/>
      <c r="C986" s="2663">
        <v>4</v>
      </c>
      <c r="D986" s="2663">
        <v>45.1</v>
      </c>
      <c r="E986" s="2664">
        <v>9.6999999999999993</v>
      </c>
      <c r="F986" s="2589"/>
    </row>
    <row r="987" spans="1:6" ht="15" customHeight="1">
      <c r="A987" s="2578" t="s">
        <v>2309</v>
      </c>
      <c r="B987" s="2584"/>
      <c r="C987" s="2663">
        <v>0.1</v>
      </c>
      <c r="D987" s="2663">
        <v>0.2</v>
      </c>
      <c r="E987" s="2664">
        <v>0.1</v>
      </c>
    </row>
    <row r="988" spans="1:6" ht="15" customHeight="1">
      <c r="A988" s="2573" t="s">
        <v>2207</v>
      </c>
      <c r="B988" s="2564"/>
      <c r="C988" s="2564"/>
      <c r="D988" s="2564"/>
      <c r="E988" s="2599"/>
    </row>
    <row r="989" spans="1:6" ht="15" customHeight="1">
      <c r="A989" s="2565"/>
      <c r="B989" s="2564"/>
      <c r="C989" s="2564"/>
      <c r="D989" s="2564"/>
      <c r="E989" s="2564"/>
    </row>
    <row r="990" spans="1:6" ht="43.5" customHeight="1">
      <c r="A990" s="2570" t="s">
        <v>2311</v>
      </c>
      <c r="B990" s="2570"/>
      <c r="C990" s="2570"/>
      <c r="D990" s="2570"/>
      <c r="E990" s="2581"/>
    </row>
    <row r="991" spans="1:6" ht="15" customHeight="1">
      <c r="A991" s="2574" t="s">
        <v>621</v>
      </c>
      <c r="B991" s="2574"/>
      <c r="C991" s="2666" t="s">
        <v>1499</v>
      </c>
      <c r="D991" s="2666" t="s">
        <v>1498</v>
      </c>
      <c r="E991" s="2575" t="s">
        <v>8</v>
      </c>
    </row>
    <row r="992" spans="1:6" ht="15" customHeight="1">
      <c r="A992" s="2622" t="s">
        <v>178</v>
      </c>
      <c r="B992" s="2622"/>
      <c r="C992" s="2658">
        <v>87700</v>
      </c>
      <c r="D992" s="2658">
        <v>28700</v>
      </c>
      <c r="E992" s="2658">
        <v>116400</v>
      </c>
    </row>
    <row r="993" spans="1:5" ht="15" customHeight="1">
      <c r="A993" s="2578" t="s">
        <v>2292</v>
      </c>
      <c r="B993" s="2578"/>
      <c r="C993" s="2659">
        <v>400</v>
      </c>
      <c r="D993" s="2659">
        <v>0</v>
      </c>
      <c r="E993" s="2660">
        <v>400</v>
      </c>
    </row>
    <row r="994" spans="1:5" ht="15" customHeight="1">
      <c r="A994" s="2578" t="s">
        <v>2293</v>
      </c>
      <c r="B994" s="2578"/>
      <c r="C994" s="2659">
        <v>5400</v>
      </c>
      <c r="D994" s="2659">
        <v>1100</v>
      </c>
      <c r="E994" s="2660">
        <v>6500</v>
      </c>
    </row>
    <row r="995" spans="1:5" ht="15" customHeight="1">
      <c r="A995" s="2578" t="s">
        <v>616</v>
      </c>
      <c r="B995" s="2578"/>
      <c r="C995" s="2659">
        <v>1300</v>
      </c>
      <c r="D995" s="2659">
        <v>300</v>
      </c>
      <c r="E995" s="2660">
        <v>1600</v>
      </c>
    </row>
    <row r="996" spans="1:5" ht="15" customHeight="1">
      <c r="A996" s="2578" t="s">
        <v>2294</v>
      </c>
      <c r="B996" s="2578"/>
      <c r="C996" s="2659">
        <v>600</v>
      </c>
      <c r="D996" s="2659">
        <v>300</v>
      </c>
      <c r="E996" s="2660">
        <v>1000</v>
      </c>
    </row>
    <row r="997" spans="1:5" ht="33" customHeight="1">
      <c r="A997" s="2661" t="s">
        <v>2295</v>
      </c>
      <c r="B997" s="2578"/>
      <c r="C997" s="2667">
        <v>100</v>
      </c>
      <c r="D997" s="2667">
        <v>100</v>
      </c>
      <c r="E997" s="2668">
        <v>200</v>
      </c>
    </row>
    <row r="998" spans="1:5" ht="15" customHeight="1">
      <c r="A998" s="2578" t="s">
        <v>614</v>
      </c>
      <c r="B998" s="2578"/>
      <c r="C998" s="2659">
        <v>3700</v>
      </c>
      <c r="D998" s="2659">
        <v>200</v>
      </c>
      <c r="E998" s="2660">
        <v>3900</v>
      </c>
    </row>
    <row r="999" spans="1:5" ht="28.5" customHeight="1">
      <c r="A999" s="2661" t="s">
        <v>2296</v>
      </c>
      <c r="B999" s="2578"/>
      <c r="C999" s="2659">
        <v>2000</v>
      </c>
      <c r="D999" s="2659">
        <v>400</v>
      </c>
      <c r="E999" s="2660">
        <v>2400</v>
      </c>
    </row>
    <row r="1000" spans="1:5" ht="15" customHeight="1">
      <c r="A1000" s="2578" t="s">
        <v>2297</v>
      </c>
      <c r="B1000" s="2578"/>
      <c r="C1000" s="2659">
        <v>1900</v>
      </c>
      <c r="D1000" s="2659">
        <v>700</v>
      </c>
      <c r="E1000" s="2660">
        <v>2600</v>
      </c>
    </row>
    <row r="1001" spans="1:5" ht="15" customHeight="1">
      <c r="A1001" s="2578" t="s">
        <v>2298</v>
      </c>
      <c r="B1001" s="2578"/>
      <c r="C1001" s="2659">
        <v>600</v>
      </c>
      <c r="D1001" s="2659">
        <v>100</v>
      </c>
      <c r="E1001" s="2660">
        <v>600</v>
      </c>
    </row>
    <row r="1002" spans="1:5" ht="15" customHeight="1">
      <c r="A1002" s="2578" t="s">
        <v>2299</v>
      </c>
      <c r="B1002" s="2578"/>
      <c r="C1002" s="2659">
        <v>1000</v>
      </c>
      <c r="D1002" s="2659">
        <v>600</v>
      </c>
      <c r="E1002" s="2660">
        <v>1500</v>
      </c>
    </row>
    <row r="1003" spans="1:5" ht="15" customHeight="1">
      <c r="A1003" s="2578" t="s">
        <v>2300</v>
      </c>
      <c r="B1003" s="2578"/>
      <c r="C1003" s="2659">
        <v>1600</v>
      </c>
      <c r="D1003" s="2659">
        <v>1700</v>
      </c>
      <c r="E1003" s="2660">
        <v>3300</v>
      </c>
    </row>
    <row r="1004" spans="1:5" ht="15" customHeight="1">
      <c r="A1004" s="2578" t="s">
        <v>2301</v>
      </c>
      <c r="B1004" s="2578"/>
      <c r="C1004" s="2659">
        <v>1000</v>
      </c>
      <c r="D1004" s="2659">
        <v>100</v>
      </c>
      <c r="E1004" s="2660">
        <v>1100</v>
      </c>
    </row>
    <row r="1005" spans="1:5" ht="15" customHeight="1">
      <c r="A1005" s="2578" t="s">
        <v>2302</v>
      </c>
      <c r="B1005" s="2578"/>
      <c r="C1005" s="2659">
        <v>1000</v>
      </c>
      <c r="D1005" s="2659">
        <v>400</v>
      </c>
      <c r="E1005" s="2660">
        <v>1400</v>
      </c>
    </row>
    <row r="1006" spans="1:5" ht="15" customHeight="1">
      <c r="A1006" s="2578" t="s">
        <v>2303</v>
      </c>
      <c r="B1006" s="2578"/>
      <c r="C1006" s="2659">
        <v>2200</v>
      </c>
      <c r="D1006" s="2659">
        <v>900</v>
      </c>
      <c r="E1006" s="2660">
        <v>3000</v>
      </c>
    </row>
    <row r="1007" spans="1:5" ht="15" customHeight="1">
      <c r="A1007" s="2578" t="s">
        <v>2304</v>
      </c>
      <c r="B1007" s="2578"/>
      <c r="C1007" s="2659">
        <v>61300</v>
      </c>
      <c r="D1007" s="2659">
        <v>13700</v>
      </c>
      <c r="E1007" s="2660">
        <v>75000</v>
      </c>
    </row>
    <row r="1008" spans="1:5" ht="15" customHeight="1">
      <c r="A1008" s="2578" t="s">
        <v>581</v>
      </c>
      <c r="B1008" s="2610"/>
      <c r="C1008" s="2662">
        <v>1700</v>
      </c>
      <c r="D1008" s="2644">
        <v>5500</v>
      </c>
      <c r="E1008" s="2660">
        <v>7200</v>
      </c>
    </row>
    <row r="1009" spans="1:7" ht="15" customHeight="1">
      <c r="A1009" s="2578" t="s">
        <v>2305</v>
      </c>
      <c r="B1009" s="2578"/>
      <c r="C1009" s="2659">
        <v>1100</v>
      </c>
      <c r="D1009" s="2659">
        <v>2200</v>
      </c>
      <c r="E1009" s="2660">
        <v>3300</v>
      </c>
    </row>
    <row r="1010" spans="1:7" ht="15" customHeight="1">
      <c r="A1010" s="2578" t="s">
        <v>2306</v>
      </c>
      <c r="B1010" s="2578"/>
      <c r="C1010" s="2659">
        <v>300</v>
      </c>
      <c r="D1010" s="2659">
        <v>100</v>
      </c>
      <c r="E1010" s="2660">
        <v>400</v>
      </c>
    </row>
    <row r="1011" spans="1:7" ht="15" customHeight="1">
      <c r="A1011" s="2578" t="s">
        <v>2307</v>
      </c>
      <c r="B1011" s="2578"/>
      <c r="C1011" s="2659">
        <v>200</v>
      </c>
      <c r="D1011" s="2659">
        <v>200</v>
      </c>
      <c r="E1011" s="2660">
        <v>300</v>
      </c>
    </row>
    <row r="1012" spans="1:7" ht="29.25" customHeight="1">
      <c r="A1012" s="2661" t="s">
        <v>2308</v>
      </c>
      <c r="B1012" s="2578"/>
      <c r="C1012" s="2659">
        <v>500</v>
      </c>
      <c r="D1012" s="2659">
        <v>100</v>
      </c>
      <c r="E1012" s="2660">
        <v>600</v>
      </c>
    </row>
    <row r="1013" spans="1:7" ht="15" customHeight="1">
      <c r="A1013" s="2578" t="s">
        <v>2309</v>
      </c>
      <c r="B1013" s="2578"/>
      <c r="C1013" s="2667">
        <v>100</v>
      </c>
      <c r="D1013" s="2667">
        <v>0</v>
      </c>
      <c r="E1013" s="2668">
        <v>100</v>
      </c>
    </row>
    <row r="1014" spans="1:7" ht="15" customHeight="1">
      <c r="A1014" s="2573" t="s">
        <v>2207</v>
      </c>
      <c r="B1014" s="2669"/>
      <c r="E1014" s="2599"/>
      <c r="G1014" s="2589"/>
    </row>
    <row r="1016" spans="1:7" ht="44.25" customHeight="1">
      <c r="A1016" s="2570" t="s">
        <v>2312</v>
      </c>
      <c r="B1016" s="2570"/>
      <c r="C1016" s="2570"/>
      <c r="D1016" s="2570"/>
      <c r="E1016" s="2570"/>
    </row>
    <row r="1017" spans="1:7" ht="15" customHeight="1">
      <c r="A1017" s="2574" t="s">
        <v>621</v>
      </c>
      <c r="B1017" s="2574"/>
      <c r="C1017" s="2666" t="s">
        <v>1499</v>
      </c>
      <c r="D1017" s="2666" t="s">
        <v>1498</v>
      </c>
      <c r="E1017" s="2575" t="s">
        <v>8</v>
      </c>
    </row>
    <row r="1018" spans="1:7" ht="15" customHeight="1">
      <c r="A1018" s="2622" t="s">
        <v>8</v>
      </c>
      <c r="B1018" s="2622"/>
      <c r="C1018" s="2670">
        <v>100.00000000000001</v>
      </c>
      <c r="D1018" s="2670">
        <v>99.999999999999986</v>
      </c>
      <c r="E1018" s="2670">
        <v>100</v>
      </c>
    </row>
    <row r="1019" spans="1:7" ht="15" customHeight="1">
      <c r="A1019" s="2578" t="s">
        <v>2292</v>
      </c>
      <c r="B1019" s="2578"/>
      <c r="C1019" s="2671">
        <v>0.5</v>
      </c>
      <c r="D1019" s="2671">
        <v>0.1</v>
      </c>
      <c r="E1019" s="2654">
        <v>0.4</v>
      </c>
    </row>
    <row r="1020" spans="1:7" ht="15" customHeight="1">
      <c r="A1020" s="2578" t="s">
        <v>2293</v>
      </c>
      <c r="B1020" s="2578"/>
      <c r="C1020" s="2671">
        <v>6.1</v>
      </c>
      <c r="D1020" s="2671">
        <v>3.8</v>
      </c>
      <c r="E1020" s="2654">
        <v>5.6</v>
      </c>
    </row>
    <row r="1021" spans="1:7" ht="15" customHeight="1">
      <c r="A1021" s="2578" t="s">
        <v>616</v>
      </c>
      <c r="B1021" s="2578"/>
      <c r="C1021" s="2671">
        <v>1.5</v>
      </c>
      <c r="D1021" s="2671">
        <v>0.9</v>
      </c>
      <c r="E1021" s="2654">
        <v>1.3</v>
      </c>
    </row>
    <row r="1022" spans="1:7" ht="15" customHeight="1">
      <c r="A1022" s="2578" t="s">
        <v>2294</v>
      </c>
      <c r="B1022" s="2578"/>
      <c r="C1022" s="2671">
        <v>0.7</v>
      </c>
      <c r="D1022" s="2671">
        <v>1.2</v>
      </c>
      <c r="E1022" s="2654">
        <v>0.8</v>
      </c>
    </row>
    <row r="1023" spans="1:7" s="2674" customFormat="1" ht="29.25" customHeight="1">
      <c r="A1023" s="2661" t="s">
        <v>2295</v>
      </c>
      <c r="B1023" s="2613"/>
      <c r="C1023" s="2672">
        <v>0.2</v>
      </c>
      <c r="D1023" s="2672">
        <v>0.2</v>
      </c>
      <c r="E1023" s="2673">
        <v>0.2</v>
      </c>
    </row>
    <row r="1024" spans="1:7" s="2589" customFormat="1" ht="15" customHeight="1">
      <c r="A1024" s="2578" t="s">
        <v>614</v>
      </c>
      <c r="B1024" s="2578"/>
      <c r="C1024" s="2671">
        <v>4.2</v>
      </c>
      <c r="D1024" s="2671">
        <v>0.7</v>
      </c>
      <c r="E1024" s="2654">
        <v>3.4</v>
      </c>
      <c r="F1024" s="2553"/>
      <c r="G1024" s="2553"/>
    </row>
    <row r="1025" spans="1:5" s="2674" customFormat="1" ht="30.75" customHeight="1">
      <c r="A1025" s="2661" t="s">
        <v>2296</v>
      </c>
      <c r="B1025" s="2613"/>
      <c r="C1025" s="2672">
        <v>2.2999999999999998</v>
      </c>
      <c r="D1025" s="2672">
        <v>1.5</v>
      </c>
      <c r="E1025" s="2673">
        <v>2.1</v>
      </c>
    </row>
    <row r="1026" spans="1:5" ht="15" customHeight="1">
      <c r="A1026" s="2578" t="s">
        <v>2297</v>
      </c>
      <c r="B1026" s="2578"/>
      <c r="C1026" s="2671">
        <v>2.1</v>
      </c>
      <c r="D1026" s="2671">
        <v>2.6</v>
      </c>
      <c r="E1026" s="2654">
        <v>2.2000000000000002</v>
      </c>
    </row>
    <row r="1027" spans="1:5" ht="15" customHeight="1">
      <c r="A1027" s="2578" t="s">
        <v>2298</v>
      </c>
      <c r="B1027" s="2578"/>
      <c r="C1027" s="2671">
        <v>0.6</v>
      </c>
      <c r="D1027" s="2671">
        <v>0.2</v>
      </c>
      <c r="E1027" s="2654">
        <v>0.5</v>
      </c>
    </row>
    <row r="1028" spans="1:5" ht="15" customHeight="1">
      <c r="A1028" s="2578" t="s">
        <v>2299</v>
      </c>
      <c r="B1028" s="2578"/>
      <c r="C1028" s="2671">
        <v>1.1000000000000001</v>
      </c>
      <c r="D1028" s="2671">
        <v>1.9</v>
      </c>
      <c r="E1028" s="2654">
        <v>1.3</v>
      </c>
    </row>
    <row r="1029" spans="1:5" ht="15" customHeight="1">
      <c r="A1029" s="2578" t="s">
        <v>2300</v>
      </c>
      <c r="B1029" s="2578"/>
      <c r="C1029" s="2671">
        <v>1.8</v>
      </c>
      <c r="D1029" s="2671">
        <v>5.9</v>
      </c>
      <c r="E1029" s="2654">
        <v>2.8</v>
      </c>
    </row>
    <row r="1030" spans="1:5" ht="15" customHeight="1">
      <c r="A1030" s="2578" t="s">
        <v>2301</v>
      </c>
      <c r="B1030" s="2578"/>
      <c r="C1030" s="2671">
        <v>1.1000000000000001</v>
      </c>
      <c r="D1030" s="2671">
        <v>0.3</v>
      </c>
      <c r="E1030" s="2654">
        <v>0.9</v>
      </c>
    </row>
    <row r="1031" spans="1:5" ht="15" customHeight="1">
      <c r="A1031" s="2578" t="s">
        <v>2302</v>
      </c>
      <c r="B1031" s="2578"/>
      <c r="C1031" s="2671">
        <v>1.1000000000000001</v>
      </c>
      <c r="D1031" s="2671">
        <v>1.5</v>
      </c>
      <c r="E1031" s="2654">
        <v>1.2</v>
      </c>
    </row>
    <row r="1032" spans="1:5" ht="15" customHeight="1">
      <c r="A1032" s="2578" t="s">
        <v>2303</v>
      </c>
      <c r="B1032" s="2578"/>
      <c r="C1032" s="2671">
        <v>2.5</v>
      </c>
      <c r="D1032" s="2671">
        <v>3</v>
      </c>
      <c r="E1032" s="2654">
        <v>2.6</v>
      </c>
    </row>
    <row r="1033" spans="1:5" ht="15" customHeight="1">
      <c r="A1033" s="2578" t="s">
        <v>2304</v>
      </c>
      <c r="B1033" s="2578"/>
      <c r="C1033" s="2671">
        <v>69.900000000000006</v>
      </c>
      <c r="D1033" s="2671">
        <v>47.7</v>
      </c>
      <c r="E1033" s="2654">
        <v>64.400000000000006</v>
      </c>
    </row>
    <row r="1034" spans="1:5" ht="15" customHeight="1">
      <c r="A1034" s="2578" t="s">
        <v>581</v>
      </c>
      <c r="B1034" s="2610"/>
      <c r="C1034" s="2671">
        <v>1.9</v>
      </c>
      <c r="D1034" s="2671">
        <v>19.2</v>
      </c>
      <c r="E1034" s="2654">
        <v>6.2</v>
      </c>
    </row>
    <row r="1035" spans="1:5" ht="15" customHeight="1">
      <c r="A1035" s="2578" t="s">
        <v>2305</v>
      </c>
      <c r="B1035" s="2578"/>
      <c r="C1035" s="2671">
        <v>1.2</v>
      </c>
      <c r="D1035" s="2671">
        <v>7.8</v>
      </c>
      <c r="E1035" s="2654">
        <v>2.8</v>
      </c>
    </row>
    <row r="1036" spans="1:5" ht="15" customHeight="1">
      <c r="A1036" s="2578" t="s">
        <v>2306</v>
      </c>
      <c r="B1036" s="2578"/>
      <c r="C1036" s="2671">
        <v>0.3</v>
      </c>
      <c r="D1036" s="2671">
        <v>0.3</v>
      </c>
      <c r="E1036" s="2654">
        <v>0.3</v>
      </c>
    </row>
    <row r="1037" spans="1:5" ht="15" customHeight="1">
      <c r="A1037" s="2578" t="s">
        <v>2307</v>
      </c>
      <c r="B1037" s="2578"/>
      <c r="C1037" s="2671">
        <v>0.2</v>
      </c>
      <c r="D1037" s="2671">
        <v>0.7</v>
      </c>
      <c r="E1037" s="2654">
        <v>0.3</v>
      </c>
    </row>
    <row r="1038" spans="1:5" s="2674" customFormat="1" ht="30.75" customHeight="1">
      <c r="A1038" s="2661" t="s">
        <v>2308</v>
      </c>
      <c r="B1038" s="2613"/>
      <c r="C1038" s="2672">
        <v>0.5</v>
      </c>
      <c r="D1038" s="2672">
        <v>0.5</v>
      </c>
      <c r="E1038" s="2673">
        <v>0.5</v>
      </c>
    </row>
    <row r="1039" spans="1:5" ht="15" customHeight="1">
      <c r="A1039" s="2578" t="s">
        <v>2309</v>
      </c>
      <c r="B1039" s="2578"/>
      <c r="C1039" s="2671">
        <v>0.1</v>
      </c>
      <c r="D1039" s="2671">
        <v>0.1</v>
      </c>
      <c r="E1039" s="2654">
        <v>0.1</v>
      </c>
    </row>
    <row r="1040" spans="1:5" ht="15" customHeight="1">
      <c r="A1040" s="2573" t="s">
        <v>2207</v>
      </c>
      <c r="B1040" s="2669"/>
      <c r="C1040" s="2599"/>
      <c r="D1040" s="2564"/>
      <c r="E1040" s="2599"/>
    </row>
    <row r="1041" spans="1:5" ht="15" customHeight="1">
      <c r="A1041" s="2613"/>
      <c r="B1041" s="2613"/>
      <c r="C1041" s="2613"/>
      <c r="D1041" s="2613"/>
      <c r="E1041" s="2613"/>
    </row>
    <row r="1042" spans="1:5" ht="15" customHeight="1">
      <c r="A1042" s="2675" t="s">
        <v>2313</v>
      </c>
      <c r="B1042" s="2675"/>
      <c r="C1042" s="2675"/>
      <c r="D1042" s="2675"/>
      <c r="E1042" s="2675"/>
    </row>
    <row r="1043" spans="1:5" ht="14.25" customHeight="1">
      <c r="A1043" s="2675"/>
      <c r="B1043" s="2675"/>
      <c r="C1043" s="2675"/>
      <c r="D1043" s="2675"/>
      <c r="E1043" s="2675"/>
    </row>
    <row r="1044" spans="1:5" ht="15" customHeight="1">
      <c r="A1044" s="2574" t="s">
        <v>621</v>
      </c>
      <c r="B1044" s="2574"/>
      <c r="C1044" s="2666" t="s">
        <v>1499</v>
      </c>
      <c r="D1044" s="2666" t="s">
        <v>1498</v>
      </c>
      <c r="E1044" s="2575" t="s">
        <v>8</v>
      </c>
    </row>
    <row r="1045" spans="1:5" ht="15" customHeight="1">
      <c r="A1045" s="2622" t="s">
        <v>178</v>
      </c>
      <c r="B1045" s="2676"/>
      <c r="C1045" s="2658">
        <v>1119600</v>
      </c>
      <c r="D1045" s="2658">
        <v>167500</v>
      </c>
      <c r="E1045" s="2658">
        <v>1287000</v>
      </c>
    </row>
    <row r="1046" spans="1:5" ht="15" customHeight="1">
      <c r="A1046" s="2578" t="s">
        <v>2292</v>
      </c>
      <c r="B1046" s="2578"/>
      <c r="C1046" s="2659">
        <v>80800</v>
      </c>
      <c r="D1046" s="2659">
        <v>100</v>
      </c>
      <c r="E1046" s="2660">
        <v>80900</v>
      </c>
    </row>
    <row r="1047" spans="1:5" ht="15" customHeight="1">
      <c r="A1047" s="2578" t="s">
        <v>2293</v>
      </c>
      <c r="B1047" s="2578"/>
      <c r="C1047" s="2659">
        <v>48400</v>
      </c>
      <c r="D1047" s="2659">
        <v>1400</v>
      </c>
      <c r="E1047" s="2660">
        <v>49800</v>
      </c>
    </row>
    <row r="1048" spans="1:5" ht="15" customHeight="1">
      <c r="A1048" s="2578" t="s">
        <v>616</v>
      </c>
      <c r="B1048" s="2578"/>
      <c r="C1048" s="2659">
        <v>64400</v>
      </c>
      <c r="D1048" s="2659">
        <v>1200</v>
      </c>
      <c r="E1048" s="2660">
        <v>65700</v>
      </c>
    </row>
    <row r="1049" spans="1:5" ht="15" customHeight="1">
      <c r="A1049" s="2578" t="s">
        <v>2294</v>
      </c>
      <c r="B1049" s="2603"/>
      <c r="C1049" s="2659">
        <v>5300</v>
      </c>
      <c r="D1049" s="2659">
        <v>200</v>
      </c>
      <c r="E1049" s="2660">
        <v>5400</v>
      </c>
    </row>
    <row r="1050" spans="1:5" ht="30.75" customHeight="1">
      <c r="A1050" s="2661" t="s">
        <v>2295</v>
      </c>
      <c r="B1050" s="2578"/>
      <c r="C1050" s="2659">
        <v>3200</v>
      </c>
      <c r="D1050" s="2659">
        <v>100</v>
      </c>
      <c r="E1050" s="2660">
        <v>3300</v>
      </c>
    </row>
    <row r="1051" spans="1:5" ht="15" customHeight="1">
      <c r="A1051" s="2578" t="s">
        <v>614</v>
      </c>
      <c r="B1051" s="2578"/>
      <c r="C1051" s="2659">
        <v>434400</v>
      </c>
      <c r="D1051" s="2659">
        <v>6400</v>
      </c>
      <c r="E1051" s="2660">
        <v>440800</v>
      </c>
    </row>
    <row r="1052" spans="1:5" s="2674" customFormat="1" ht="27.75" customHeight="1">
      <c r="A1052" s="2661" t="s">
        <v>2296</v>
      </c>
      <c r="B1052" s="2613"/>
      <c r="C1052" s="2659">
        <v>74700</v>
      </c>
      <c r="D1052" s="2659">
        <v>8700</v>
      </c>
      <c r="E1052" s="2660">
        <v>83400</v>
      </c>
    </row>
    <row r="1053" spans="1:5" ht="15" customHeight="1">
      <c r="A1053" s="2578" t="s">
        <v>2297</v>
      </c>
      <c r="B1053" s="2578"/>
      <c r="C1053" s="2659">
        <v>40900</v>
      </c>
      <c r="D1053" s="2659">
        <v>2900</v>
      </c>
      <c r="E1053" s="2660">
        <v>43800</v>
      </c>
    </row>
    <row r="1054" spans="1:5" ht="15" customHeight="1">
      <c r="A1054" s="2578" t="s">
        <v>2298</v>
      </c>
      <c r="B1054" s="2578"/>
      <c r="C1054" s="2659">
        <v>60100</v>
      </c>
      <c r="D1054" s="2659">
        <v>7500</v>
      </c>
      <c r="E1054" s="2660">
        <v>67600</v>
      </c>
    </row>
    <row r="1055" spans="1:5" ht="15" customHeight="1">
      <c r="A1055" s="2578" t="s">
        <v>2299</v>
      </c>
      <c r="B1055" s="2578"/>
      <c r="C1055" s="2659">
        <v>9500</v>
      </c>
      <c r="D1055" s="2659">
        <v>1300</v>
      </c>
      <c r="E1055" s="2660">
        <v>10800</v>
      </c>
    </row>
    <row r="1056" spans="1:5" ht="15" customHeight="1">
      <c r="A1056" s="2578" t="s">
        <v>2300</v>
      </c>
      <c r="B1056" s="2578"/>
      <c r="C1056" s="2659">
        <v>12500</v>
      </c>
      <c r="D1056" s="2659">
        <v>3800</v>
      </c>
      <c r="E1056" s="2660">
        <v>16300</v>
      </c>
    </row>
    <row r="1057" spans="1:5" ht="15" customHeight="1">
      <c r="A1057" s="2578" t="s">
        <v>2301</v>
      </c>
      <c r="B1057" s="2578"/>
      <c r="C1057" s="2659">
        <v>112600</v>
      </c>
      <c r="D1057" s="2659">
        <v>1000</v>
      </c>
      <c r="E1057" s="2660">
        <v>113600</v>
      </c>
    </row>
    <row r="1058" spans="1:5" ht="15" customHeight="1">
      <c r="A1058" s="2578" t="s">
        <v>2302</v>
      </c>
      <c r="B1058" s="2578"/>
      <c r="C1058" s="2659">
        <v>18100</v>
      </c>
      <c r="D1058" s="2659">
        <v>2800</v>
      </c>
      <c r="E1058" s="2660">
        <v>20900</v>
      </c>
    </row>
    <row r="1059" spans="1:5" ht="15" customHeight="1">
      <c r="A1059" s="2578" t="s">
        <v>2303</v>
      </c>
      <c r="B1059" s="2578"/>
      <c r="C1059" s="2659">
        <v>44900</v>
      </c>
      <c r="D1059" s="2659">
        <v>6200</v>
      </c>
      <c r="E1059" s="2660">
        <v>51100</v>
      </c>
    </row>
    <row r="1060" spans="1:5" ht="15" customHeight="1">
      <c r="A1060" s="2578" t="s">
        <v>2304</v>
      </c>
      <c r="B1060" s="2578"/>
      <c r="C1060" s="2659">
        <v>24800</v>
      </c>
      <c r="D1060" s="2659">
        <v>4400</v>
      </c>
      <c r="E1060" s="2660">
        <v>29200</v>
      </c>
    </row>
    <row r="1061" spans="1:5" ht="15" customHeight="1">
      <c r="A1061" s="2578" t="s">
        <v>581</v>
      </c>
      <c r="B1061" s="2610"/>
      <c r="C1061" s="2662">
        <v>14200</v>
      </c>
      <c r="D1061" s="2644">
        <v>15700</v>
      </c>
      <c r="E1061" s="2660">
        <v>29800</v>
      </c>
    </row>
    <row r="1062" spans="1:5" ht="15" customHeight="1">
      <c r="A1062" s="2578" t="s">
        <v>2305</v>
      </c>
      <c r="B1062" s="2578"/>
      <c r="C1062" s="2659">
        <v>11100</v>
      </c>
      <c r="D1062" s="2659">
        <v>11900</v>
      </c>
      <c r="E1062" s="2660">
        <v>22900</v>
      </c>
    </row>
    <row r="1063" spans="1:5" ht="15" customHeight="1">
      <c r="A1063" s="2578" t="s">
        <v>2306</v>
      </c>
      <c r="B1063" s="2578"/>
      <c r="C1063" s="2659">
        <v>3900</v>
      </c>
      <c r="D1063" s="2659">
        <v>600</v>
      </c>
      <c r="E1063" s="2660">
        <v>4500</v>
      </c>
    </row>
    <row r="1064" spans="1:5" ht="15" customHeight="1">
      <c r="A1064" s="2578" t="s">
        <v>2307</v>
      </c>
      <c r="B1064" s="2578"/>
      <c r="C1064" s="2659">
        <v>7600</v>
      </c>
      <c r="D1064" s="2659">
        <v>2800</v>
      </c>
      <c r="E1064" s="2660">
        <v>10400</v>
      </c>
    </row>
    <row r="1065" spans="1:5" s="2674" customFormat="1" ht="30" customHeight="1">
      <c r="A1065" s="2661" t="s">
        <v>2308</v>
      </c>
      <c r="B1065" s="2613"/>
      <c r="C1065" s="2659">
        <v>47400</v>
      </c>
      <c r="D1065" s="2659">
        <v>88300</v>
      </c>
      <c r="E1065" s="2660">
        <v>135700</v>
      </c>
    </row>
    <row r="1066" spans="1:5" ht="15" customHeight="1">
      <c r="A1066" s="2578" t="s">
        <v>2309</v>
      </c>
      <c r="B1066" s="2578"/>
      <c r="C1066" s="2659">
        <v>800</v>
      </c>
      <c r="D1066" s="2659">
        <v>300</v>
      </c>
      <c r="E1066" s="2660">
        <v>1100</v>
      </c>
    </row>
    <row r="1067" spans="1:5" ht="15" customHeight="1">
      <c r="A1067" s="2573" t="s">
        <v>2207</v>
      </c>
      <c r="B1067" s="2669"/>
      <c r="C1067" s="2599"/>
      <c r="D1067" s="2599"/>
      <c r="E1067" s="2599"/>
    </row>
    <row r="1068" spans="1:5" ht="15" customHeight="1">
      <c r="A1068" s="2610"/>
      <c r="B1068" s="2610"/>
      <c r="C1068" s="2610"/>
      <c r="D1068" s="2610"/>
      <c r="E1068" s="2610"/>
    </row>
    <row r="1069" spans="1:5" ht="15" customHeight="1">
      <c r="A1069" s="2675" t="s">
        <v>2314</v>
      </c>
      <c r="B1069" s="2675"/>
      <c r="C1069" s="2675"/>
      <c r="D1069" s="2675"/>
      <c r="E1069" s="2675"/>
    </row>
    <row r="1070" spans="1:5" ht="15.75" customHeight="1">
      <c r="A1070" s="2675"/>
      <c r="B1070" s="2675"/>
      <c r="C1070" s="2675"/>
      <c r="D1070" s="2675"/>
      <c r="E1070" s="2675"/>
    </row>
    <row r="1071" spans="1:5" ht="15" customHeight="1">
      <c r="A1071" s="2574" t="s">
        <v>621</v>
      </c>
      <c r="B1071" s="2574"/>
      <c r="C1071" s="2575" t="s">
        <v>1499</v>
      </c>
      <c r="D1071" s="2575" t="s">
        <v>1498</v>
      </c>
      <c r="E1071" s="2575" t="s">
        <v>8</v>
      </c>
    </row>
    <row r="1072" spans="1:5" ht="15" customHeight="1">
      <c r="A1072" s="2622" t="s">
        <v>2315</v>
      </c>
      <c r="B1072" s="2676"/>
      <c r="C1072" s="2670">
        <v>99.999999999999972</v>
      </c>
      <c r="D1072" s="2670">
        <v>100</v>
      </c>
      <c r="E1072" s="2670">
        <v>100</v>
      </c>
    </row>
    <row r="1073" spans="1:5" ht="15" customHeight="1">
      <c r="A1073" s="2578" t="s">
        <v>2292</v>
      </c>
      <c r="B1073" s="2578"/>
      <c r="C1073" s="2585">
        <v>7.2</v>
      </c>
      <c r="D1073" s="2585">
        <v>0.1</v>
      </c>
      <c r="E1073" s="2587">
        <v>6.3</v>
      </c>
    </row>
    <row r="1074" spans="1:5" ht="15" customHeight="1">
      <c r="A1074" s="2578" t="s">
        <v>2293</v>
      </c>
      <c r="B1074" s="2578"/>
      <c r="C1074" s="2585">
        <v>4.3</v>
      </c>
      <c r="D1074" s="2585">
        <v>0.8</v>
      </c>
      <c r="E1074" s="2587">
        <v>3.9</v>
      </c>
    </row>
    <row r="1075" spans="1:5" ht="15" customHeight="1">
      <c r="A1075" s="2578" t="s">
        <v>616</v>
      </c>
      <c r="B1075" s="2578"/>
      <c r="C1075" s="2585">
        <v>5.8</v>
      </c>
      <c r="D1075" s="2585">
        <v>0.7</v>
      </c>
      <c r="E1075" s="2587">
        <v>5.0999999999999996</v>
      </c>
    </row>
    <row r="1076" spans="1:5" ht="15" customHeight="1">
      <c r="A1076" s="2578" t="s">
        <v>2294</v>
      </c>
      <c r="B1076" s="2603"/>
      <c r="C1076" s="2585">
        <v>0.5</v>
      </c>
      <c r="D1076" s="2585">
        <v>0.1</v>
      </c>
      <c r="E1076" s="2587">
        <v>0.4</v>
      </c>
    </row>
    <row r="1077" spans="1:5" ht="29.25" customHeight="1">
      <c r="A1077" s="2661" t="s">
        <v>2295</v>
      </c>
      <c r="B1077" s="2578"/>
      <c r="C1077" s="2585">
        <v>0.3</v>
      </c>
      <c r="D1077" s="2585">
        <v>0</v>
      </c>
      <c r="E1077" s="2587">
        <v>0.3</v>
      </c>
    </row>
    <row r="1078" spans="1:5" ht="15" customHeight="1">
      <c r="A1078" s="2578" t="s">
        <v>614</v>
      </c>
      <c r="B1078" s="2578"/>
      <c r="C1078" s="2585">
        <v>38.799999999999997</v>
      </c>
      <c r="D1078" s="2585">
        <v>3.8</v>
      </c>
      <c r="E1078" s="2587">
        <v>34.200000000000003</v>
      </c>
    </row>
    <row r="1079" spans="1:5" s="2674" customFormat="1" ht="30" customHeight="1">
      <c r="A1079" s="2661" t="s">
        <v>2296</v>
      </c>
      <c r="B1079" s="2613"/>
      <c r="C1079" s="2677">
        <v>6.7</v>
      </c>
      <c r="D1079" s="2677">
        <v>5.2</v>
      </c>
      <c r="E1079" s="2678">
        <v>6.5</v>
      </c>
    </row>
    <row r="1080" spans="1:5" ht="15" customHeight="1">
      <c r="A1080" s="2578" t="s">
        <v>2297</v>
      </c>
      <c r="B1080" s="2578"/>
      <c r="C1080" s="2585">
        <v>3.7</v>
      </c>
      <c r="D1080" s="2585">
        <v>1.8</v>
      </c>
      <c r="E1080" s="2587">
        <v>3.4</v>
      </c>
    </row>
    <row r="1081" spans="1:5" ht="15" customHeight="1">
      <c r="A1081" s="2578" t="s">
        <v>2298</v>
      </c>
      <c r="B1081" s="2578"/>
      <c r="C1081" s="2585">
        <v>5.4</v>
      </c>
      <c r="D1081" s="2585">
        <v>4.5</v>
      </c>
      <c r="E1081" s="2587">
        <v>5.2</v>
      </c>
    </row>
    <row r="1082" spans="1:5" ht="15" customHeight="1">
      <c r="A1082" s="2578" t="s">
        <v>2299</v>
      </c>
      <c r="B1082" s="2578"/>
      <c r="C1082" s="2585">
        <v>0.8</v>
      </c>
      <c r="D1082" s="2585">
        <v>0.8</v>
      </c>
      <c r="E1082" s="2587">
        <v>0.8</v>
      </c>
    </row>
    <row r="1083" spans="1:5" ht="15" customHeight="1">
      <c r="A1083" s="2578" t="s">
        <v>2300</v>
      </c>
      <c r="B1083" s="2578"/>
      <c r="C1083" s="2585">
        <v>1.1000000000000001</v>
      </c>
      <c r="D1083" s="2585">
        <v>2.2999999999999998</v>
      </c>
      <c r="E1083" s="2587">
        <v>1.3</v>
      </c>
    </row>
    <row r="1084" spans="1:5" ht="15" customHeight="1">
      <c r="A1084" s="2578" t="s">
        <v>2301</v>
      </c>
      <c r="B1084" s="2578"/>
      <c r="C1084" s="2585">
        <v>10.1</v>
      </c>
      <c r="D1084" s="2585">
        <v>0.6</v>
      </c>
      <c r="E1084" s="2587">
        <v>8.8000000000000007</v>
      </c>
    </row>
    <row r="1085" spans="1:5" ht="15" customHeight="1">
      <c r="A1085" s="2578" t="s">
        <v>2302</v>
      </c>
      <c r="B1085" s="2578"/>
      <c r="C1085" s="2585">
        <v>1.6</v>
      </c>
      <c r="D1085" s="2585">
        <v>1.7</v>
      </c>
      <c r="E1085" s="2587">
        <v>1.6</v>
      </c>
    </row>
    <row r="1086" spans="1:5" ht="15" customHeight="1">
      <c r="A1086" s="2578" t="s">
        <v>2303</v>
      </c>
      <c r="B1086" s="2578"/>
      <c r="C1086" s="2585">
        <v>4</v>
      </c>
      <c r="D1086" s="2585">
        <v>3.7</v>
      </c>
      <c r="E1086" s="2587">
        <v>4</v>
      </c>
    </row>
    <row r="1087" spans="1:5" ht="15" customHeight="1">
      <c r="A1087" s="2578" t="s">
        <v>2304</v>
      </c>
      <c r="B1087" s="2578"/>
      <c r="C1087" s="2585">
        <v>2.2000000000000002</v>
      </c>
      <c r="D1087" s="2585">
        <v>2.7</v>
      </c>
      <c r="E1087" s="2587">
        <v>2.2999999999999998</v>
      </c>
    </row>
    <row r="1088" spans="1:5" ht="15" customHeight="1">
      <c r="A1088" s="2578" t="s">
        <v>581</v>
      </c>
      <c r="B1088" s="2610"/>
      <c r="C1088" s="2585">
        <v>1.3</v>
      </c>
      <c r="D1088" s="2585">
        <v>9.4</v>
      </c>
      <c r="E1088" s="2587">
        <v>2.2999999999999998</v>
      </c>
    </row>
    <row r="1089" spans="1:5" ht="15" customHeight="1">
      <c r="A1089" s="2578" t="s">
        <v>2305</v>
      </c>
      <c r="B1089" s="2578"/>
      <c r="C1089" s="2585">
        <v>1</v>
      </c>
      <c r="D1089" s="2585">
        <v>7.1</v>
      </c>
      <c r="E1089" s="2587">
        <v>1.8</v>
      </c>
    </row>
    <row r="1090" spans="1:5" ht="15" customHeight="1">
      <c r="A1090" s="2578" t="s">
        <v>2306</v>
      </c>
      <c r="B1090" s="2578"/>
      <c r="C1090" s="2585">
        <v>0.4</v>
      </c>
      <c r="D1090" s="2585">
        <v>0.3</v>
      </c>
      <c r="E1090" s="2587">
        <v>0.4</v>
      </c>
    </row>
    <row r="1091" spans="1:5" ht="15" customHeight="1">
      <c r="A1091" s="2578" t="s">
        <v>2307</v>
      </c>
      <c r="B1091" s="2578"/>
      <c r="C1091" s="2585">
        <v>0.7</v>
      </c>
      <c r="D1091" s="2585">
        <v>1.6</v>
      </c>
      <c r="E1091" s="2587">
        <v>0.8</v>
      </c>
    </row>
    <row r="1092" spans="1:5" s="2674" customFormat="1" ht="27.75" customHeight="1">
      <c r="A1092" s="2661" t="s">
        <v>2308</v>
      </c>
      <c r="B1092" s="2613"/>
      <c r="C1092" s="2677">
        <v>4.2</v>
      </c>
      <c r="D1092" s="2677">
        <v>52.7</v>
      </c>
      <c r="E1092" s="2678">
        <v>10.5</v>
      </c>
    </row>
    <row r="1093" spans="1:5" ht="15" customHeight="1">
      <c r="A1093" s="2578" t="s">
        <v>2309</v>
      </c>
      <c r="B1093" s="2578"/>
      <c r="C1093" s="2585">
        <v>0.1</v>
      </c>
      <c r="D1093" s="2585">
        <v>0.2</v>
      </c>
      <c r="E1093" s="2587">
        <v>0.1</v>
      </c>
    </row>
    <row r="1094" spans="1:5" ht="15" customHeight="1">
      <c r="A1094" s="2573" t="s">
        <v>2207</v>
      </c>
      <c r="B1094" s="2669"/>
      <c r="C1094" s="2599"/>
      <c r="D1094" s="2599"/>
      <c r="E1094" s="2599"/>
    </row>
    <row r="1095" spans="1:5" ht="15" customHeight="1">
      <c r="A1095" s="2610"/>
      <c r="B1095" s="2610"/>
      <c r="C1095" s="2610"/>
      <c r="D1095" s="2610"/>
      <c r="E1095" s="2610"/>
    </row>
  </sheetData>
  <protectedRanges>
    <protectedRange sqref="D8:D9" name="All"/>
    <protectedRange sqref="C967:D987 B69 B64:B65 B36:E41 C50:E55 B50:B51 B55 C64:E69" name="all_1"/>
    <protectedRange sqref="C1073:D1093 C1019:D1039" name="all_2"/>
    <protectedRange sqref="C887:D887" name="all_4_3_1"/>
    <protectedRange sqref="D6" name="All_3"/>
  </protectedRanges>
  <mergeCells count="48">
    <mergeCell ref="A938:D938"/>
    <mergeCell ref="A964:D964"/>
    <mergeCell ref="A990:D990"/>
    <mergeCell ref="A1016:E1016"/>
    <mergeCell ref="A1042:E1043"/>
    <mergeCell ref="A1069:E1070"/>
    <mergeCell ref="A874:D874"/>
    <mergeCell ref="A889:D889"/>
    <mergeCell ref="A904:D905"/>
    <mergeCell ref="A920:D920"/>
    <mergeCell ref="A935:B935"/>
    <mergeCell ref="A936:E936"/>
    <mergeCell ref="A694:D695"/>
    <mergeCell ref="A732:D733"/>
    <mergeCell ref="A770:D770"/>
    <mergeCell ref="A807:D807"/>
    <mergeCell ref="A844:D844"/>
    <mergeCell ref="A859:D859"/>
    <mergeCell ref="A601:E602"/>
    <mergeCell ref="A616:E616"/>
    <mergeCell ref="A631:E631"/>
    <mergeCell ref="A645:E645"/>
    <mergeCell ref="A661:E661"/>
    <mergeCell ref="A681:D681"/>
    <mergeCell ref="A472:D472"/>
    <mergeCell ref="A512:D512"/>
    <mergeCell ref="A553:E553"/>
    <mergeCell ref="A555:D556"/>
    <mergeCell ref="A572:E572"/>
    <mergeCell ref="A586:E586"/>
    <mergeCell ref="A272:D272"/>
    <mergeCell ref="A312:D312"/>
    <mergeCell ref="A352:D352"/>
    <mergeCell ref="A392:D392"/>
    <mergeCell ref="A432:D432"/>
    <mergeCell ref="A471:E471"/>
    <mergeCell ref="A58:E58"/>
    <mergeCell ref="A72:D72"/>
    <mergeCell ref="A112:D112"/>
    <mergeCell ref="A152:D152"/>
    <mergeCell ref="A192:D192"/>
    <mergeCell ref="A232:D232"/>
    <mergeCell ref="A2:E2"/>
    <mergeCell ref="E5:E7"/>
    <mergeCell ref="A11:E11"/>
    <mergeCell ref="A13:E13"/>
    <mergeCell ref="A31:E31"/>
    <mergeCell ref="A44:E44"/>
  </mergeCells>
  <pageMargins left="0.70866141732283472" right="0.70866141732283472" top="0.74803149606299213" bottom="0.55118110236220474" header="0.31496062992125984" footer="0.31496062992125984"/>
  <pageSetup paperSize="9" scale="84" orientation="portrait" r:id="rId1"/>
  <headerFooter>
    <oddFooter>&amp;C&amp;P</oddFooter>
  </headerFooter>
  <rowBreaks count="7" manualBreakCount="7">
    <brk id="71" max="16383" man="1"/>
    <brk id="111" max="16383" man="1"/>
    <brk id="151" max="16383" man="1"/>
    <brk id="191" max="16383" man="1"/>
    <brk id="231" max="16383" man="1"/>
    <brk id="271" max="16383" man="1"/>
    <brk id="311"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5"/>
  <sheetViews>
    <sheetView view="pageBreakPreview" zoomScaleSheetLayoutView="100" workbookViewId="0">
      <selection activeCell="D105" sqref="D105"/>
    </sheetView>
  </sheetViews>
  <sheetFormatPr defaultRowHeight="15"/>
  <sheetData>
    <row r="1" spans="2:3" ht="94.5" customHeight="1">
      <c r="B1" s="1" t="s">
        <v>421</v>
      </c>
      <c r="C1" s="2"/>
    </row>
    <row r="2" spans="2:3" ht="36" customHeight="1">
      <c r="B2" s="3" t="s">
        <v>0</v>
      </c>
      <c r="C2" s="2"/>
    </row>
    <row r="3" spans="2:3" ht="39" customHeight="1">
      <c r="B3" s="3" t="s">
        <v>1</v>
      </c>
      <c r="C3" s="4"/>
    </row>
    <row r="4" spans="2:3" ht="15.75">
      <c r="B4" s="5"/>
      <c r="C4" s="2"/>
    </row>
    <row r="5" spans="2:3" ht="15.75">
      <c r="B5" s="5"/>
      <c r="C5" s="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J484"/>
  <sheetViews>
    <sheetView view="pageBreakPreview" zoomScale="112" zoomScaleNormal="100" zoomScaleSheetLayoutView="112" workbookViewId="0">
      <selection activeCell="D6" sqref="D6"/>
    </sheetView>
  </sheetViews>
  <sheetFormatPr defaultRowHeight="15"/>
  <cols>
    <col min="1" max="1" width="45.7109375" style="1055" customWidth="1"/>
    <col min="2" max="5" width="11.7109375" style="1054" customWidth="1"/>
    <col min="6" max="6" width="13.7109375" style="1053" customWidth="1"/>
    <col min="7" max="7" width="8.7109375" style="1053" customWidth="1"/>
    <col min="8" max="8" width="8.28515625" style="1053" customWidth="1"/>
    <col min="9" max="9" width="10.42578125" style="1053" customWidth="1"/>
    <col min="10" max="10" width="5.140625" style="1053" customWidth="1"/>
    <col min="11" max="16384" width="9.140625" style="1053"/>
  </cols>
  <sheetData>
    <row r="1" spans="1:10" ht="24.95" customHeight="1">
      <c r="A1" s="1207" t="s">
        <v>856</v>
      </c>
      <c r="F1" s="2389"/>
      <c r="G1" s="2389"/>
    </row>
    <row r="2" spans="1:10" ht="399.95" customHeight="1">
      <c r="A2" s="2387" t="s">
        <v>855</v>
      </c>
      <c r="B2" s="2387"/>
      <c r="C2" s="2387"/>
      <c r="D2" s="2387"/>
      <c r="E2" s="2387"/>
    </row>
    <row r="3" spans="1:10" ht="13.5" customHeight="1">
      <c r="A3" s="1144"/>
      <c r="B3" s="1144"/>
      <c r="C3" s="1144"/>
      <c r="D3" s="1144"/>
      <c r="E3" s="1144"/>
    </row>
    <row r="4" spans="1:10" ht="20.100000000000001" customHeight="1">
      <c r="A4" s="2375" t="s">
        <v>854</v>
      </c>
      <c r="B4" s="2375"/>
      <c r="C4" s="2375"/>
      <c r="D4" s="2375"/>
      <c r="E4" s="2375"/>
    </row>
    <row r="5" spans="1:10" s="1056" customFormat="1" ht="15" customHeight="1">
      <c r="A5" s="1099" t="s">
        <v>668</v>
      </c>
      <c r="B5" s="1097"/>
      <c r="C5" s="1097"/>
      <c r="D5" s="1097"/>
      <c r="E5" s="1097"/>
    </row>
    <row r="6" spans="1:10" s="1059" customFormat="1" ht="20.100000000000001" customHeight="1">
      <c r="A6" s="1163" t="s">
        <v>14</v>
      </c>
      <c r="B6" s="1093">
        <v>2005</v>
      </c>
      <c r="C6" s="1093">
        <v>2009</v>
      </c>
      <c r="D6" s="1093">
        <v>2010</v>
      </c>
      <c r="E6" s="1093">
        <v>2011</v>
      </c>
    </row>
    <row r="7" spans="1:10" s="1059" customFormat="1" ht="20.100000000000001" customHeight="1">
      <c r="A7" s="1206" t="s">
        <v>844</v>
      </c>
      <c r="B7" s="1204">
        <v>226339.533742</v>
      </c>
      <c r="C7" s="1204">
        <v>308699.374052</v>
      </c>
      <c r="D7" s="1205" t="s">
        <v>853</v>
      </c>
      <c r="E7" s="1202" t="s">
        <v>852</v>
      </c>
      <c r="F7" s="1192"/>
      <c r="G7" s="1192"/>
      <c r="H7" s="1192"/>
      <c r="I7" s="1192"/>
      <c r="J7" s="1192"/>
    </row>
    <row r="8" spans="1:10" s="1059" customFormat="1" ht="20.100000000000001" customHeight="1">
      <c r="A8" s="1189" t="s">
        <v>647</v>
      </c>
      <c r="B8" s="1204">
        <v>191125.24184999999</v>
      </c>
      <c r="C8" s="1204">
        <v>214827.20634300003</v>
      </c>
      <c r="D8" s="1203" t="s">
        <v>851</v>
      </c>
      <c r="E8" s="1202" t="s">
        <v>850</v>
      </c>
      <c r="F8" s="1192"/>
      <c r="G8" s="1192"/>
      <c r="H8" s="1192"/>
      <c r="I8" s="1192"/>
      <c r="J8" s="1192"/>
    </row>
    <row r="9" spans="1:10" s="1059" customFormat="1" ht="20.100000000000001" customHeight="1">
      <c r="A9" s="1185" t="s">
        <v>841</v>
      </c>
      <c r="B9" s="1201">
        <v>184711.7</v>
      </c>
      <c r="C9" s="1201">
        <v>196632.2</v>
      </c>
      <c r="D9" s="1200" t="s">
        <v>849</v>
      </c>
      <c r="E9" s="1130" t="s">
        <v>848</v>
      </c>
      <c r="F9" s="1199"/>
      <c r="G9" s="1192"/>
      <c r="H9" s="1192"/>
      <c r="I9" s="1192"/>
      <c r="J9" s="1192"/>
    </row>
    <row r="10" spans="1:10" s="1059" customFormat="1" ht="20.100000000000001" customHeight="1">
      <c r="A10" s="1185" t="s">
        <v>838</v>
      </c>
      <c r="B10" s="1101">
        <v>3186.4</v>
      </c>
      <c r="C10" s="1101">
        <v>9500.8363050000007</v>
      </c>
      <c r="D10" s="1101">
        <v>11610.8</v>
      </c>
      <c r="E10" s="1101">
        <v>11478</v>
      </c>
      <c r="F10" s="1198"/>
      <c r="G10" s="1192"/>
      <c r="H10" s="1192"/>
      <c r="I10" s="1192"/>
      <c r="J10" s="1192"/>
    </row>
    <row r="11" spans="1:10" s="1059" customFormat="1" ht="20.100000000000001" customHeight="1">
      <c r="A11" s="1185" t="s">
        <v>837</v>
      </c>
      <c r="B11" s="1101">
        <v>3227.14185</v>
      </c>
      <c r="C11" s="1101">
        <v>8694.1700380000002</v>
      </c>
      <c r="D11" s="1101">
        <v>10985.9</v>
      </c>
      <c r="E11" s="1101">
        <v>11567</v>
      </c>
      <c r="F11" s="1193" t="e">
        <v>#DIV/0!</v>
      </c>
      <c r="G11" s="1192"/>
      <c r="H11" s="1192"/>
      <c r="I11" s="1192"/>
      <c r="J11" s="1192"/>
    </row>
    <row r="12" spans="1:10" s="1059" customFormat="1" ht="20.100000000000001" customHeight="1">
      <c r="A12" s="1184" t="s">
        <v>643</v>
      </c>
      <c r="B12" s="1197">
        <v>35214.291892000001</v>
      </c>
      <c r="C12" s="1197">
        <v>93872.167709000001</v>
      </c>
      <c r="D12" s="1197">
        <v>86573.7</v>
      </c>
      <c r="E12" s="1197">
        <v>116374</v>
      </c>
      <c r="F12" s="1193" t="e">
        <v>#DIV/0!</v>
      </c>
      <c r="G12" s="1192"/>
      <c r="H12" s="1192"/>
      <c r="I12" s="1192"/>
      <c r="J12" s="1192"/>
    </row>
    <row r="13" spans="1:10" s="1059" customFormat="1" ht="20.100000000000001" customHeight="1">
      <c r="A13" s="1182" t="s">
        <v>642</v>
      </c>
      <c r="B13" s="1196">
        <v>155910.94995800001</v>
      </c>
      <c r="C13" s="1196">
        <v>120955</v>
      </c>
      <c r="D13" s="1195" t="s">
        <v>847</v>
      </c>
      <c r="E13" s="1194" t="s">
        <v>846</v>
      </c>
      <c r="F13" s="1193" t="e">
        <v>#DIV/0!</v>
      </c>
      <c r="G13" s="1192"/>
      <c r="H13" s="1192"/>
      <c r="I13" s="1192"/>
      <c r="J13" s="1192"/>
    </row>
    <row r="14" spans="1:10" s="1056" customFormat="1" ht="15" customHeight="1">
      <c r="A14" s="1074" t="s">
        <v>73</v>
      </c>
      <c r="B14" s="1160"/>
      <c r="C14" s="1160"/>
      <c r="D14" s="1160"/>
      <c r="E14" s="1160"/>
    </row>
    <row r="15" spans="1:10" s="1056" customFormat="1" ht="15" customHeight="1">
      <c r="A15" s="1074" t="s">
        <v>770</v>
      </c>
      <c r="B15" s="1073"/>
      <c r="C15" s="1073"/>
      <c r="D15" s="1073"/>
      <c r="E15" s="1073"/>
      <c r="G15" s="1112"/>
    </row>
    <row r="16" spans="1:10" s="1056" customFormat="1" ht="15" customHeight="1">
      <c r="A16" s="1074"/>
      <c r="B16" s="1073"/>
      <c r="C16" s="1073"/>
      <c r="D16" s="1073"/>
      <c r="E16" s="1073"/>
      <c r="G16" s="1112"/>
    </row>
    <row r="17" spans="1:7" ht="20.100000000000001" customHeight="1">
      <c r="A17" s="2375" t="s">
        <v>845</v>
      </c>
      <c r="B17" s="2375"/>
      <c r="C17" s="2375"/>
      <c r="D17" s="2375"/>
      <c r="E17" s="2375"/>
    </row>
    <row r="18" spans="1:7" s="1056" customFormat="1" ht="15" customHeight="1">
      <c r="A18" s="1099" t="s">
        <v>151</v>
      </c>
      <c r="B18" s="1097"/>
      <c r="C18" s="1097"/>
      <c r="D18" s="1097"/>
      <c r="E18" s="1097"/>
    </row>
    <row r="19" spans="1:7" s="1059" customFormat="1" ht="20.100000000000001" customHeight="1">
      <c r="A19" s="1163" t="s">
        <v>14</v>
      </c>
      <c r="B19" s="1191">
        <v>2005</v>
      </c>
      <c r="C19" s="1191">
        <v>2009</v>
      </c>
      <c r="D19" s="1191">
        <v>2010</v>
      </c>
      <c r="E19" s="1191">
        <v>2011</v>
      </c>
      <c r="F19" s="1120"/>
    </row>
    <row r="20" spans="1:7" s="1059" customFormat="1" ht="20.100000000000001" customHeight="1">
      <c r="A20" s="1167" t="s">
        <v>844</v>
      </c>
      <c r="B20" s="1190">
        <v>100</v>
      </c>
      <c r="C20" s="1190">
        <v>100</v>
      </c>
      <c r="D20" s="1190">
        <v>100</v>
      </c>
      <c r="E20" s="1190">
        <v>100</v>
      </c>
    </row>
    <row r="21" spans="1:7" s="1059" customFormat="1" ht="20.100000000000001" customHeight="1">
      <c r="A21" s="1189" t="s">
        <v>647</v>
      </c>
      <c r="B21" s="1188">
        <v>84.441828915252572</v>
      </c>
      <c r="C21" s="1188">
        <v>69.599999999999994</v>
      </c>
      <c r="D21" s="1187" t="s">
        <v>843</v>
      </c>
      <c r="E21" s="1187" t="s">
        <v>842</v>
      </c>
      <c r="F21" s="1120"/>
    </row>
    <row r="22" spans="1:7" s="1059" customFormat="1" ht="20.100000000000001" customHeight="1">
      <c r="A22" s="1185" t="s">
        <v>841</v>
      </c>
      <c r="B22" s="1174">
        <v>81.60823562115722</v>
      </c>
      <c r="C22" s="1174">
        <v>63.7</v>
      </c>
      <c r="D22" s="1186" t="s">
        <v>840</v>
      </c>
      <c r="E22" s="1186" t="s">
        <v>839</v>
      </c>
      <c r="F22" s="1120"/>
    </row>
    <row r="23" spans="1:7" s="1059" customFormat="1" ht="20.100000000000001" customHeight="1">
      <c r="A23" s="1185" t="s">
        <v>838</v>
      </c>
      <c r="B23" s="1174">
        <v>1.4077964849181472</v>
      </c>
      <c r="C23" s="1174">
        <v>3.1</v>
      </c>
      <c r="D23" s="1174">
        <v>3</v>
      </c>
      <c r="E23" s="1174">
        <v>2.2000000000000002</v>
      </c>
    </row>
    <row r="24" spans="1:7" s="1059" customFormat="1" ht="20.100000000000001" customHeight="1">
      <c r="A24" s="1185" t="s">
        <v>837</v>
      </c>
      <c r="B24" s="1174">
        <v>1.4257968091772053</v>
      </c>
      <c r="C24" s="1174">
        <v>2.8</v>
      </c>
      <c r="D24" s="1174">
        <v>2.8</v>
      </c>
      <c r="E24" s="1174">
        <v>2.2000000000000002</v>
      </c>
    </row>
    <row r="25" spans="1:7" s="1059" customFormat="1" ht="20.100000000000001" customHeight="1">
      <c r="A25" s="1184" t="s">
        <v>643</v>
      </c>
      <c r="B25" s="1183">
        <v>15.558171084747432</v>
      </c>
      <c r="C25" s="1183">
        <v>30.4</v>
      </c>
      <c r="D25" s="1183">
        <v>22.4</v>
      </c>
      <c r="E25" s="1183">
        <v>21.8</v>
      </c>
    </row>
    <row r="26" spans="1:7" s="1059" customFormat="1" ht="20.100000000000001" customHeight="1">
      <c r="A26" s="1182" t="s">
        <v>642</v>
      </c>
      <c r="B26" s="1181">
        <v>68.883657830505101</v>
      </c>
      <c r="C26" s="1181">
        <v>39.200000000000003</v>
      </c>
      <c r="D26" s="1180" t="s">
        <v>836</v>
      </c>
      <c r="E26" s="1180" t="s">
        <v>835</v>
      </c>
    </row>
    <row r="27" spans="1:7" s="1056" customFormat="1" ht="15" customHeight="1">
      <c r="A27" s="1074" t="s">
        <v>73</v>
      </c>
      <c r="B27" s="1073"/>
      <c r="C27" s="1073"/>
      <c r="D27" s="1073"/>
      <c r="E27" s="1160"/>
    </row>
    <row r="28" spans="1:7" s="1056" customFormat="1" ht="15" customHeight="1">
      <c r="A28" s="1074" t="s">
        <v>770</v>
      </c>
      <c r="B28" s="1073"/>
      <c r="C28" s="1073"/>
      <c r="D28" s="1073"/>
      <c r="E28" s="1073"/>
      <c r="G28" s="1112"/>
    </row>
    <row r="29" spans="1:7" s="1056" customFormat="1" ht="15" customHeight="1">
      <c r="A29" s="1074"/>
      <c r="B29" s="1073"/>
      <c r="C29" s="1073"/>
      <c r="D29" s="1073"/>
      <c r="E29" s="1073"/>
      <c r="G29" s="1112"/>
    </row>
    <row r="30" spans="1:7" ht="20.100000000000001" customHeight="1">
      <c r="A30" s="2381" t="s">
        <v>834</v>
      </c>
      <c r="B30" s="2381"/>
      <c r="C30" s="2381"/>
      <c r="D30" s="2381"/>
      <c r="E30" s="2381"/>
      <c r="G30" s="1179"/>
    </row>
    <row r="31" spans="1:7">
      <c r="A31" s="1074"/>
      <c r="G31" s="1178"/>
    </row>
    <row r="32" spans="1:7">
      <c r="A32" s="1074"/>
      <c r="F32" s="1176"/>
      <c r="G32" s="1176"/>
    </row>
    <row r="33" spans="1:8">
      <c r="A33" s="1074"/>
    </row>
    <row r="34" spans="1:8">
      <c r="A34" s="1074"/>
      <c r="F34" s="1176" t="s">
        <v>833</v>
      </c>
      <c r="G34" s="1177">
        <v>8.2327372883179484E-2</v>
      </c>
      <c r="H34" s="1176"/>
    </row>
    <row r="35" spans="1:8">
      <c r="A35" s="1074"/>
      <c r="F35" s="1176" t="s">
        <v>644</v>
      </c>
      <c r="G35" s="1177">
        <v>8.2965736377394766E-2</v>
      </c>
      <c r="H35" s="1176"/>
    </row>
    <row r="36" spans="1:8">
      <c r="A36" s="1074"/>
      <c r="F36" s="1176" t="s">
        <v>643</v>
      </c>
      <c r="G36" s="1177">
        <v>0.83470689073942572</v>
      </c>
      <c r="H36" s="1176"/>
    </row>
    <row r="37" spans="1:8">
      <c r="A37" s="1074"/>
      <c r="F37" s="1176"/>
      <c r="G37" s="1176"/>
      <c r="H37" s="1176"/>
    </row>
    <row r="38" spans="1:8">
      <c r="A38" s="1074"/>
      <c r="F38" s="1176"/>
      <c r="G38" s="1176"/>
      <c r="H38" s="1176"/>
    </row>
    <row r="39" spans="1:8">
      <c r="A39" s="1074"/>
    </row>
    <row r="40" spans="1:8">
      <c r="A40" s="1074"/>
    </row>
    <row r="41" spans="1:8">
      <c r="A41" s="1074"/>
    </row>
    <row r="42" spans="1:8">
      <c r="A42" s="1074"/>
    </row>
    <row r="43" spans="1:8">
      <c r="A43" s="1074"/>
    </row>
    <row r="44" spans="1:8">
      <c r="A44" s="1074"/>
    </row>
    <row r="45" spans="1:8" ht="15" customHeight="1">
      <c r="A45" s="1074"/>
    </row>
    <row r="46" spans="1:8" ht="30.75" customHeight="1">
      <c r="A46" s="2384" t="s">
        <v>832</v>
      </c>
      <c r="B46" s="2384"/>
      <c r="C46" s="2384"/>
      <c r="D46" s="2384"/>
      <c r="E46" s="2384"/>
    </row>
    <row r="47" spans="1:8" s="1056" customFormat="1" ht="15" customHeight="1">
      <c r="A47" s="1106" t="s">
        <v>668</v>
      </c>
      <c r="B47" s="1098"/>
      <c r="C47" s="1098"/>
      <c r="D47" s="1098"/>
      <c r="E47" s="1073"/>
    </row>
    <row r="48" spans="1:8" s="1059" customFormat="1" ht="27" customHeight="1">
      <c r="A48" s="1163" t="s">
        <v>98</v>
      </c>
      <c r="B48" s="1093" t="s">
        <v>100</v>
      </c>
      <c r="C48" s="1093" t="s">
        <v>831</v>
      </c>
      <c r="D48" s="1093" t="s">
        <v>99</v>
      </c>
      <c r="E48" s="1093" t="s">
        <v>830</v>
      </c>
    </row>
    <row r="49" spans="1:5" s="1059" customFormat="1" ht="27" customHeight="1">
      <c r="A49" s="1092" t="s">
        <v>8</v>
      </c>
      <c r="B49" s="1175">
        <v>11478.007603</v>
      </c>
      <c r="C49" s="1175">
        <v>11567.019294</v>
      </c>
      <c r="D49" s="1175">
        <v>116374.008011</v>
      </c>
      <c r="E49" s="1175">
        <v>-93328.981113999995</v>
      </c>
    </row>
    <row r="50" spans="1:5" s="1059" customFormat="1" ht="27" customHeight="1">
      <c r="A50" s="1090" t="s">
        <v>746</v>
      </c>
      <c r="B50" s="1174">
        <v>94.625510000000006</v>
      </c>
      <c r="C50" s="1174">
        <v>24.552026999999999</v>
      </c>
      <c r="D50" s="1174">
        <v>2186.1423009999999</v>
      </c>
      <c r="E50" s="1174">
        <v>-2066.9647639999998</v>
      </c>
    </row>
    <row r="51" spans="1:5" s="1059" customFormat="1" ht="27" customHeight="1">
      <c r="A51" s="1090" t="s">
        <v>93</v>
      </c>
      <c r="B51" s="1174">
        <v>64.564832999999993</v>
      </c>
      <c r="C51" s="1174">
        <v>59.341707999999997</v>
      </c>
      <c r="D51" s="1174">
        <v>3635.564104</v>
      </c>
      <c r="E51" s="1174">
        <v>-3511.6575630000002</v>
      </c>
    </row>
    <row r="52" spans="1:5" s="1059" customFormat="1" ht="27" customHeight="1">
      <c r="A52" s="1090" t="s">
        <v>745</v>
      </c>
      <c r="B52" s="1174">
        <v>175.40353099999999</v>
      </c>
      <c r="C52" s="1174">
        <v>1.5808549999999999</v>
      </c>
      <c r="D52" s="1174">
        <v>509.402063</v>
      </c>
      <c r="E52" s="1174">
        <v>-332.41767700000003</v>
      </c>
    </row>
    <row r="53" spans="1:5" s="1059" customFormat="1" ht="27" customHeight="1">
      <c r="A53" s="1090" t="s">
        <v>95</v>
      </c>
      <c r="B53" s="1174">
        <v>188.734655</v>
      </c>
      <c r="C53" s="1174">
        <v>29.383461</v>
      </c>
      <c r="D53" s="1174">
        <v>1859.381721</v>
      </c>
      <c r="E53" s="1174">
        <v>-1641.2636049999999</v>
      </c>
    </row>
    <row r="54" spans="1:5" s="1059" customFormat="1" ht="27" customHeight="1">
      <c r="A54" s="1090" t="s">
        <v>744</v>
      </c>
      <c r="B54" s="1174">
        <v>47.817323999999999</v>
      </c>
      <c r="C54" s="1174">
        <v>29.752704000000001</v>
      </c>
      <c r="D54" s="1174">
        <v>4844.3170259999997</v>
      </c>
      <c r="E54" s="1174">
        <v>-4766.7469979999996</v>
      </c>
    </row>
    <row r="55" spans="1:5" s="1059" customFormat="1" ht="27" customHeight="1">
      <c r="A55" s="1090" t="s">
        <v>743</v>
      </c>
      <c r="B55" s="1174">
        <v>337.01843300000002</v>
      </c>
      <c r="C55" s="1174">
        <v>605.76643000000001</v>
      </c>
      <c r="D55" s="1174">
        <v>6957.5848779999997</v>
      </c>
      <c r="E55" s="1174">
        <v>-6014.8000149999998</v>
      </c>
    </row>
    <row r="56" spans="1:5" s="1059" customFormat="1" ht="27" customHeight="1">
      <c r="A56" s="1090" t="s">
        <v>742</v>
      </c>
      <c r="B56" s="1174">
        <v>2441.9885199999999</v>
      </c>
      <c r="C56" s="1174">
        <v>130.86917800000001</v>
      </c>
      <c r="D56" s="1174">
        <v>4963.3532640000003</v>
      </c>
      <c r="E56" s="1174">
        <v>-2390.4955660000005</v>
      </c>
    </row>
    <row r="57" spans="1:5" s="1059" customFormat="1" ht="27" customHeight="1">
      <c r="A57" s="1090" t="s">
        <v>741</v>
      </c>
      <c r="B57" s="1174">
        <v>0.77714099999999997</v>
      </c>
      <c r="C57" s="1174">
        <v>28.181408999999999</v>
      </c>
      <c r="D57" s="1174">
        <v>86.734459999999999</v>
      </c>
      <c r="E57" s="1174">
        <v>-57.775909999999996</v>
      </c>
    </row>
    <row r="58" spans="1:5" s="1059" customFormat="1" ht="27" customHeight="1">
      <c r="A58" s="1090" t="s">
        <v>740</v>
      </c>
      <c r="B58" s="1174">
        <v>6.5477999999999996</v>
      </c>
      <c r="C58" s="1174">
        <v>60.359209</v>
      </c>
      <c r="D58" s="1174">
        <v>438.425431</v>
      </c>
      <c r="E58" s="1174">
        <v>-371.51842199999999</v>
      </c>
    </row>
    <row r="59" spans="1:5" s="1059" customFormat="1" ht="27" customHeight="1">
      <c r="A59" s="1090" t="s">
        <v>739</v>
      </c>
      <c r="B59" s="1174">
        <v>232.210823</v>
      </c>
      <c r="C59" s="1174">
        <v>36.959169000000003</v>
      </c>
      <c r="D59" s="1174">
        <v>1403.9846649999999</v>
      </c>
      <c r="E59" s="1174">
        <v>-1134.8146729999999</v>
      </c>
    </row>
    <row r="60" spans="1:5" s="1059" customFormat="1" ht="27" customHeight="1">
      <c r="A60" s="1090" t="s">
        <v>738</v>
      </c>
      <c r="B60" s="1174">
        <v>116.764411</v>
      </c>
      <c r="C60" s="1174">
        <v>1417.1252979999999</v>
      </c>
      <c r="D60" s="1174">
        <v>987.12371099999996</v>
      </c>
      <c r="E60" s="1174">
        <v>546.76599800000008</v>
      </c>
    </row>
    <row r="61" spans="1:5" s="1059" customFormat="1" ht="27" customHeight="1">
      <c r="A61" s="1090" t="s">
        <v>737</v>
      </c>
      <c r="B61" s="1174">
        <v>4.0936399999999997</v>
      </c>
      <c r="C61" s="1174">
        <v>138.73278300000001</v>
      </c>
      <c r="D61" s="1174">
        <v>142.75447800000001</v>
      </c>
      <c r="E61" s="1174">
        <v>7.1944999999999482E-2</v>
      </c>
    </row>
    <row r="62" spans="1:5" s="1059" customFormat="1" ht="27" customHeight="1">
      <c r="A62" s="1090" t="s">
        <v>736</v>
      </c>
      <c r="B62" s="1174">
        <v>174.242142</v>
      </c>
      <c r="C62" s="1174">
        <v>95.936510999999996</v>
      </c>
      <c r="D62" s="1174">
        <v>2301.9720929999999</v>
      </c>
      <c r="E62" s="1174">
        <v>-2031.7934399999999</v>
      </c>
    </row>
    <row r="63" spans="1:5" s="1059" customFormat="1" ht="27" customHeight="1">
      <c r="A63" s="1090" t="s">
        <v>735</v>
      </c>
      <c r="B63" s="1174">
        <v>3.5398399999999999</v>
      </c>
      <c r="C63" s="1174">
        <v>12.472160000000001</v>
      </c>
      <c r="D63" s="1174">
        <v>432.563446</v>
      </c>
      <c r="E63" s="1174">
        <v>-416.551446</v>
      </c>
    </row>
    <row r="64" spans="1:5" s="1059" customFormat="1" ht="27" customHeight="1">
      <c r="A64" s="1090" t="s">
        <v>734</v>
      </c>
      <c r="B64" s="1174">
        <v>2525.3072080000002</v>
      </c>
      <c r="C64" s="1174">
        <v>399.35149200000001</v>
      </c>
      <c r="D64" s="1174">
        <v>24603.488857</v>
      </c>
      <c r="E64" s="1174">
        <v>-21678.830157</v>
      </c>
    </row>
    <row r="65" spans="1:5" s="1059" customFormat="1" ht="27" customHeight="1">
      <c r="A65" s="1090" t="s">
        <v>733</v>
      </c>
      <c r="B65" s="1174">
        <v>476.81194099999999</v>
      </c>
      <c r="C65" s="1174">
        <v>5980.9883220000002</v>
      </c>
      <c r="D65" s="1174">
        <v>34375.179893</v>
      </c>
      <c r="E65" s="1174">
        <v>-27917.379629999999</v>
      </c>
    </row>
    <row r="66" spans="1:5" s="1059" customFormat="1" ht="27" customHeight="1">
      <c r="A66" s="1090" t="s">
        <v>732</v>
      </c>
      <c r="B66" s="1174">
        <v>4529.3809440000005</v>
      </c>
      <c r="C66" s="1174">
        <v>1765.9084170000001</v>
      </c>
      <c r="D66" s="1174">
        <v>22504.552553000001</v>
      </c>
      <c r="E66" s="1174">
        <v>-16209.263192</v>
      </c>
    </row>
    <row r="67" spans="1:5" s="1059" customFormat="1" ht="27" customHeight="1">
      <c r="A67" s="1090" t="s">
        <v>731</v>
      </c>
      <c r="B67" s="1174">
        <v>6.2959170000000002</v>
      </c>
      <c r="C67" s="1174">
        <v>135.401939</v>
      </c>
      <c r="D67" s="1174">
        <v>2418.3182219999999</v>
      </c>
      <c r="E67" s="1174">
        <v>-2276.6203660000001</v>
      </c>
    </row>
    <row r="68" spans="1:5" s="1059" customFormat="1" ht="27" customHeight="1">
      <c r="A68" s="1090" t="s">
        <v>730</v>
      </c>
      <c r="B68" s="1174">
        <v>10.342734999999999</v>
      </c>
      <c r="C68" s="1174">
        <v>8.2093389999999999</v>
      </c>
      <c r="D68" s="1174">
        <v>761.90749900000003</v>
      </c>
      <c r="E68" s="1174">
        <v>-743.35542500000008</v>
      </c>
    </row>
    <row r="69" spans="1:5" s="1059" customFormat="1" ht="27" customHeight="1">
      <c r="A69" s="1090" t="s">
        <v>729</v>
      </c>
      <c r="B69" s="1174">
        <v>39.943114000000001</v>
      </c>
      <c r="C69" s="1174">
        <v>117.38624900000001</v>
      </c>
      <c r="D69" s="1174">
        <v>858.15165500000001</v>
      </c>
      <c r="E69" s="1174">
        <v>-700.82229200000006</v>
      </c>
    </row>
    <row r="70" spans="1:5" s="1059" customFormat="1" ht="27" customHeight="1">
      <c r="A70" s="1061" t="s">
        <v>728</v>
      </c>
      <c r="B70" s="1173">
        <v>1.5971409999999999</v>
      </c>
      <c r="C70" s="1173">
        <v>488.76063399999998</v>
      </c>
      <c r="D70" s="1173">
        <v>103.10569099999999</v>
      </c>
      <c r="E70" s="1173">
        <v>387.25208400000002</v>
      </c>
    </row>
    <row r="71" spans="1:5" s="1056" customFormat="1" ht="15" customHeight="1">
      <c r="A71" s="1058" t="s">
        <v>73</v>
      </c>
      <c r="B71" s="1172"/>
      <c r="C71" s="1172"/>
      <c r="D71" s="1172"/>
      <c r="E71" s="1172"/>
    </row>
    <row r="72" spans="1:5" s="1056" customFormat="1" ht="15" customHeight="1">
      <c r="A72" s="1074"/>
      <c r="B72" s="1073"/>
      <c r="C72" s="1073"/>
      <c r="D72" s="1073"/>
      <c r="E72" s="1073"/>
    </row>
    <row r="73" spans="1:5" ht="20.100000000000001" customHeight="1">
      <c r="A73" s="1072" t="s">
        <v>829</v>
      </c>
      <c r="B73" s="1071"/>
      <c r="C73" s="1071"/>
      <c r="D73" s="1071"/>
      <c r="E73" s="1071"/>
    </row>
    <row r="74" spans="1:5" s="1056" customFormat="1" ht="15" customHeight="1">
      <c r="A74" s="1126" t="s">
        <v>151</v>
      </c>
      <c r="B74" s="1171"/>
      <c r="C74" s="1171"/>
      <c r="D74" s="1171"/>
      <c r="E74" s="1171"/>
    </row>
    <row r="75" spans="1:5" s="1059" customFormat="1" ht="27" customHeight="1">
      <c r="A75" s="1094" t="s">
        <v>98</v>
      </c>
      <c r="B75" s="1093">
        <v>2005</v>
      </c>
      <c r="C75" s="1093">
        <v>2009</v>
      </c>
      <c r="D75" s="1093">
        <v>2010</v>
      </c>
      <c r="E75" s="1093">
        <v>2011</v>
      </c>
    </row>
    <row r="76" spans="1:5" s="1059" customFormat="1" ht="27" customHeight="1">
      <c r="A76" s="1092" t="s">
        <v>8</v>
      </c>
      <c r="B76" s="1170">
        <v>18.21286978216089</v>
      </c>
      <c r="C76" s="1170">
        <v>19.38274826224194</v>
      </c>
      <c r="D76" s="1170">
        <v>26.101107465457101</v>
      </c>
      <c r="E76" s="1170">
        <v>19.802554961260523</v>
      </c>
    </row>
    <row r="77" spans="1:5" s="1059" customFormat="1" ht="27" customHeight="1">
      <c r="A77" s="1090" t="s">
        <v>746</v>
      </c>
      <c r="B77" s="1169">
        <v>8.8035417326519898</v>
      </c>
      <c r="C77" s="1169">
        <v>7.8892493478349524</v>
      </c>
      <c r="D77" s="1140">
        <v>7.0275412397323027</v>
      </c>
      <c r="E77" s="1140">
        <v>5.451499517917247</v>
      </c>
    </row>
    <row r="78" spans="1:5" s="1059" customFormat="1" ht="27" customHeight="1">
      <c r="A78" s="1090" t="s">
        <v>93</v>
      </c>
      <c r="B78" s="1169">
        <v>5.6602701566435334</v>
      </c>
      <c r="C78" s="1169">
        <v>1.9737261970968589</v>
      </c>
      <c r="D78" s="1140">
        <v>4.4376746401413616</v>
      </c>
      <c r="E78" s="1140">
        <v>3.4081792386406504</v>
      </c>
    </row>
    <row r="79" spans="1:5" s="1059" customFormat="1" ht="27" customHeight="1">
      <c r="A79" s="1090" t="s">
        <v>745</v>
      </c>
      <c r="B79" s="1169">
        <v>84.055252981477565</v>
      </c>
      <c r="C79" s="1169">
        <v>43.717268655387322</v>
      </c>
      <c r="D79" s="1140">
        <v>47.396717725878716</v>
      </c>
      <c r="E79" s="1140">
        <v>34.743555013831973</v>
      </c>
    </row>
    <row r="80" spans="1:5" s="1059" customFormat="1" ht="27" customHeight="1">
      <c r="A80" s="1090" t="s">
        <v>95</v>
      </c>
      <c r="B80" s="1169">
        <v>11.378983562289108</v>
      </c>
      <c r="C80" s="1169">
        <v>12.232984981014319</v>
      </c>
      <c r="D80" s="1140">
        <v>13.244954619034047</v>
      </c>
      <c r="E80" s="1140">
        <v>11.730679802676194</v>
      </c>
    </row>
    <row r="81" spans="1:5" s="1059" customFormat="1" ht="27" customHeight="1">
      <c r="A81" s="1090" t="s">
        <v>744</v>
      </c>
      <c r="B81" s="1169">
        <v>15.910484282452348</v>
      </c>
      <c r="C81" s="1169">
        <v>6.1486246465039152</v>
      </c>
      <c r="D81" s="1140">
        <v>2.7599027919343668</v>
      </c>
      <c r="E81" s="1140">
        <v>1.6012582905634138</v>
      </c>
    </row>
    <row r="82" spans="1:5" s="1059" customFormat="1" ht="27" customHeight="1">
      <c r="A82" s="1090" t="s">
        <v>743</v>
      </c>
      <c r="B82" s="1169">
        <v>10.866452263284597</v>
      </c>
      <c r="C82" s="1169">
        <v>12.861353295728986</v>
      </c>
      <c r="D82" s="1140">
        <v>23.855902723779867</v>
      </c>
      <c r="E82" s="1140">
        <v>13.550461539910231</v>
      </c>
    </row>
    <row r="83" spans="1:5" s="1059" customFormat="1" ht="27" customHeight="1">
      <c r="A83" s="1090" t="s">
        <v>742</v>
      </c>
      <c r="B83" s="1169">
        <v>86.326920002490823</v>
      </c>
      <c r="C83" s="1169">
        <v>67.659789225392231</v>
      </c>
      <c r="D83" s="1140">
        <v>52.789662422596621</v>
      </c>
      <c r="E83" s="1140">
        <v>51.837085960843254</v>
      </c>
    </row>
    <row r="84" spans="1:5" s="1059" customFormat="1" ht="27" customHeight="1">
      <c r="A84" s="1090" t="s">
        <v>741</v>
      </c>
      <c r="B84" s="1169">
        <v>14.938948670453378</v>
      </c>
      <c r="C84" s="1169">
        <v>169.18638944826353</v>
      </c>
      <c r="D84" s="1140">
        <v>88.036096225255363</v>
      </c>
      <c r="E84" s="1140">
        <v>33.387594734549566</v>
      </c>
    </row>
    <row r="85" spans="1:5" s="1059" customFormat="1" ht="27" customHeight="1">
      <c r="A85" s="1090" t="s">
        <v>740</v>
      </c>
      <c r="B85" s="1169">
        <v>16.830112997657441</v>
      </c>
      <c r="C85" s="1169">
        <v>8.1544402317652107</v>
      </c>
      <c r="D85" s="1140">
        <v>19.751418515601046</v>
      </c>
      <c r="E85" s="1140">
        <v>15.260750008819629</v>
      </c>
    </row>
    <row r="86" spans="1:5" s="1059" customFormat="1" ht="27" customHeight="1">
      <c r="A86" s="1090" t="s">
        <v>739</v>
      </c>
      <c r="B86" s="1169">
        <v>20.770694814585571</v>
      </c>
      <c r="C86" s="1169">
        <v>37.09252493035055</v>
      </c>
      <c r="D86" s="1140">
        <v>30.421262093024389</v>
      </c>
      <c r="E86" s="1140">
        <v>19.171861253911914</v>
      </c>
    </row>
    <row r="87" spans="1:5" s="1059" customFormat="1" ht="27" customHeight="1">
      <c r="A87" s="1090" t="s">
        <v>738</v>
      </c>
      <c r="B87" s="1169">
        <v>49.297404371213048</v>
      </c>
      <c r="C87" s="1169">
        <v>83.846047767920297</v>
      </c>
      <c r="D87" s="1140">
        <v>159.82350397200119</v>
      </c>
      <c r="E87" s="1140">
        <v>155.3898150664522</v>
      </c>
    </row>
    <row r="88" spans="1:5" s="1059" customFormat="1" ht="27" customHeight="1">
      <c r="A88" s="1090" t="s">
        <v>737</v>
      </c>
      <c r="B88" s="1169">
        <v>8.1929933589440971</v>
      </c>
      <c r="C88" s="1169">
        <v>40.629135108066215</v>
      </c>
      <c r="D88" s="1140">
        <v>63.178481207937295</v>
      </c>
      <c r="E88" s="1140">
        <v>100.05039771852199</v>
      </c>
    </row>
    <row r="89" spans="1:5" s="1059" customFormat="1" ht="27" customHeight="1">
      <c r="A89" s="1090" t="s">
        <v>736</v>
      </c>
      <c r="B89" s="1169">
        <v>12.292225277181396</v>
      </c>
      <c r="C89" s="1169">
        <v>13.581472984464737</v>
      </c>
      <c r="D89" s="1140">
        <v>22.251840614692181</v>
      </c>
      <c r="E89" s="1140">
        <v>11.736834422171251</v>
      </c>
    </row>
    <row r="90" spans="1:5" s="1059" customFormat="1" ht="27" customHeight="1">
      <c r="A90" s="1090" t="s">
        <v>735</v>
      </c>
      <c r="B90" s="1169">
        <v>7.5448564123744806</v>
      </c>
      <c r="C90" s="1169">
        <v>14.959069826017149</v>
      </c>
      <c r="D90" s="1140">
        <v>8.4640658192097629</v>
      </c>
      <c r="E90" s="1140">
        <v>3.7016535141991636</v>
      </c>
    </row>
    <row r="91" spans="1:5" s="1059" customFormat="1" ht="27" customHeight="1">
      <c r="A91" s="1090" t="s">
        <v>734</v>
      </c>
      <c r="B91" s="1169">
        <v>10.196563128783186</v>
      </c>
      <c r="C91" s="1169">
        <v>10.439313230255069</v>
      </c>
      <c r="D91" s="1140">
        <v>11.345919425963194</v>
      </c>
      <c r="E91" s="1140">
        <v>11.887170624453523</v>
      </c>
    </row>
    <row r="92" spans="1:5" s="1059" customFormat="1" ht="27" customHeight="1">
      <c r="A92" s="1090" t="s">
        <v>733</v>
      </c>
      <c r="B92" s="1169">
        <v>12.218808247028571</v>
      </c>
      <c r="C92" s="1169">
        <v>16.396806934596857</v>
      </c>
      <c r="D92" s="1140">
        <v>26.026912620749059</v>
      </c>
      <c r="E92" s="1140">
        <v>18.786229724764397</v>
      </c>
    </row>
    <row r="93" spans="1:5" s="1059" customFormat="1" ht="27" customHeight="1">
      <c r="A93" s="1090" t="s">
        <v>732</v>
      </c>
      <c r="B93" s="1169">
        <v>14.702588205001184</v>
      </c>
      <c r="C93" s="1169">
        <v>23.056399700708376</v>
      </c>
      <c r="D93" s="1140">
        <v>34.210886354743458</v>
      </c>
      <c r="E93" s="1140">
        <v>27.973403808736464</v>
      </c>
    </row>
    <row r="94" spans="1:5" s="1059" customFormat="1" ht="27" customHeight="1">
      <c r="A94" s="1090" t="s">
        <v>731</v>
      </c>
      <c r="B94" s="1169">
        <v>9.4005326817865438</v>
      </c>
      <c r="C94" s="1169">
        <v>6.8192968558453915</v>
      </c>
      <c r="D94" s="1140">
        <v>10.972851371680754</v>
      </c>
      <c r="E94" s="1140">
        <v>5.8593552623034411</v>
      </c>
    </row>
    <row r="95" spans="1:5" s="1059" customFormat="1" ht="27" customHeight="1">
      <c r="A95" s="1090" t="s">
        <v>730</v>
      </c>
      <c r="B95" s="1169">
        <v>0.93625396718163367</v>
      </c>
      <c r="C95" s="1169">
        <v>2.8856968825641602</v>
      </c>
      <c r="D95" s="1140">
        <v>12.902375237398767</v>
      </c>
      <c r="E95" s="1140">
        <v>2.4349509650908421</v>
      </c>
    </row>
    <row r="96" spans="1:5" s="1059" customFormat="1" ht="27" customHeight="1">
      <c r="A96" s="1090" t="s">
        <v>729</v>
      </c>
      <c r="B96" s="1169">
        <v>31.663493243717088</v>
      </c>
      <c r="C96" s="1169">
        <v>9.0552927658580469</v>
      </c>
      <c r="D96" s="1140">
        <v>21.129181813787344</v>
      </c>
      <c r="E96" s="1140">
        <v>18.333515070829758</v>
      </c>
    </row>
    <row r="97" spans="1:6" s="1059" customFormat="1" ht="27" customHeight="1">
      <c r="A97" s="1061" t="s">
        <v>728</v>
      </c>
      <c r="B97" s="1169">
        <v>4.8957114896722018</v>
      </c>
      <c r="C97" s="1169">
        <v>120.53534748527753</v>
      </c>
      <c r="D97" s="1075">
        <v>572.23039697064678</v>
      </c>
      <c r="E97" s="1075">
        <v>475.58749691130055</v>
      </c>
    </row>
    <row r="98" spans="1:6" s="1056" customFormat="1" ht="15" customHeight="1">
      <c r="A98" s="1058" t="s">
        <v>73</v>
      </c>
      <c r="B98" s="1161"/>
      <c r="C98" s="1161"/>
      <c r="D98" s="1161"/>
      <c r="E98" s="1073"/>
    </row>
    <row r="99" spans="1:6" s="1056" customFormat="1" ht="15" customHeight="1">
      <c r="A99" s="1074"/>
      <c r="B99" s="1073"/>
      <c r="C99" s="1073"/>
      <c r="D99" s="1073"/>
      <c r="E99" s="1073"/>
    </row>
    <row r="100" spans="1:6" ht="20.100000000000001" customHeight="1">
      <c r="A100" s="2375" t="s">
        <v>828</v>
      </c>
      <c r="B100" s="2390"/>
      <c r="C100" s="2390"/>
      <c r="D100" s="2390"/>
      <c r="E100" s="2390"/>
    </row>
    <row r="101" spans="1:6" s="1056" customFormat="1" ht="15" customHeight="1">
      <c r="A101" s="1099" t="s">
        <v>668</v>
      </c>
      <c r="B101" s="1098"/>
      <c r="C101" s="1073"/>
      <c r="D101" s="1073"/>
      <c r="E101" s="1097"/>
    </row>
    <row r="102" spans="1:6" s="1059" customFormat="1" ht="20.100000000000001" customHeight="1">
      <c r="A102" s="1167" t="s">
        <v>827</v>
      </c>
      <c r="B102" s="1168">
        <v>2008</v>
      </c>
      <c r="C102" s="1093">
        <v>2009</v>
      </c>
      <c r="D102" s="1093">
        <v>2010</v>
      </c>
      <c r="E102" s="1093">
        <v>2011</v>
      </c>
    </row>
    <row r="103" spans="1:6" s="1059" customFormat="1" ht="20.100000000000001" customHeight="1">
      <c r="A103" s="1167" t="s">
        <v>8</v>
      </c>
      <c r="B103" s="1091">
        <v>6252.0257890000003</v>
      </c>
      <c r="C103" s="1091">
        <v>9500.8363050000007</v>
      </c>
      <c r="D103" s="1091">
        <v>11610.816511999999</v>
      </c>
      <c r="E103" s="1091">
        <v>11478.007602999998</v>
      </c>
      <c r="F103" s="1166"/>
    </row>
    <row r="104" spans="1:6" s="1059" customFormat="1" ht="20.100000000000001" customHeight="1">
      <c r="A104" s="1063" t="s">
        <v>826</v>
      </c>
      <c r="B104" s="1088">
        <v>16.410834000000001</v>
      </c>
      <c r="C104" s="1088">
        <v>17.150382</v>
      </c>
      <c r="D104" s="1088">
        <v>21.299734000000001</v>
      </c>
      <c r="E104" s="1088">
        <v>46.786659</v>
      </c>
      <c r="F104" s="1165"/>
    </row>
    <row r="105" spans="1:6" s="1059" customFormat="1" ht="20.100000000000001" customHeight="1">
      <c r="A105" s="1063" t="s">
        <v>825</v>
      </c>
      <c r="B105" s="1088">
        <v>521.07030499999996</v>
      </c>
      <c r="C105" s="1088">
        <v>385.83199000000002</v>
      </c>
      <c r="D105" s="1088">
        <v>493.54550499999999</v>
      </c>
      <c r="E105" s="1088">
        <v>509.69133499999998</v>
      </c>
      <c r="F105" s="1165"/>
    </row>
    <row r="106" spans="1:6" s="1059" customFormat="1" ht="20.100000000000001" customHeight="1">
      <c r="A106" s="1063" t="s">
        <v>824</v>
      </c>
      <c r="B106" s="1088">
        <v>5549.5506740000001</v>
      </c>
      <c r="C106" s="1088">
        <v>8838.3333789999997</v>
      </c>
      <c r="D106" s="1088">
        <v>10319.497647</v>
      </c>
      <c r="E106" s="1088">
        <v>9880.5820839999997</v>
      </c>
      <c r="F106" s="1165"/>
    </row>
    <row r="107" spans="1:6" s="1059" customFormat="1" ht="20.100000000000001" customHeight="1">
      <c r="A107" s="1063" t="s">
        <v>749</v>
      </c>
      <c r="B107" s="1088">
        <v>97.169327999999993</v>
      </c>
      <c r="C107" s="1088">
        <v>216.14126099999999</v>
      </c>
      <c r="D107" s="1088">
        <v>737.74015399999996</v>
      </c>
      <c r="E107" s="1088">
        <v>989.27300100000002</v>
      </c>
      <c r="F107" s="1165"/>
    </row>
    <row r="108" spans="1:6" s="1059" customFormat="1" ht="20.100000000000001" customHeight="1">
      <c r="A108" s="1061" t="s">
        <v>766</v>
      </c>
      <c r="B108" s="1109">
        <v>67.824648000000707</v>
      </c>
      <c r="C108" s="1109">
        <v>43.379292999999961</v>
      </c>
      <c r="D108" s="1109">
        <v>38.733471999999892</v>
      </c>
      <c r="E108" s="1109">
        <v>51.674524000000019</v>
      </c>
      <c r="F108" s="1165"/>
    </row>
    <row r="109" spans="1:6" s="1056" customFormat="1" ht="15" customHeight="1">
      <c r="A109" s="1074" t="s">
        <v>73</v>
      </c>
      <c r="B109" s="1073"/>
      <c r="C109" s="1073"/>
      <c r="D109" s="1073"/>
      <c r="E109" s="1073"/>
    </row>
    <row r="110" spans="1:6" s="1056" customFormat="1" ht="15" customHeight="1">
      <c r="A110" s="1074"/>
      <c r="B110" s="1073"/>
      <c r="C110" s="1073"/>
      <c r="D110" s="1073"/>
      <c r="E110" s="1073"/>
    </row>
    <row r="111" spans="1:6" ht="20.100000000000001" customHeight="1">
      <c r="A111" s="2381" t="s">
        <v>823</v>
      </c>
      <c r="B111" s="2381"/>
      <c r="C111" s="2381"/>
      <c r="D111" s="2381"/>
      <c r="E111" s="2381"/>
    </row>
    <row r="112" spans="1:6" s="1056" customFormat="1" ht="15" customHeight="1">
      <c r="A112" s="1070" t="s">
        <v>668</v>
      </c>
      <c r="B112" s="1069"/>
      <c r="C112" s="1069"/>
      <c r="D112" s="1069"/>
      <c r="E112" s="1069"/>
    </row>
    <row r="113" spans="1:5" s="1059" customFormat="1" ht="15" customHeight="1">
      <c r="A113" s="2382" t="s">
        <v>7</v>
      </c>
      <c r="B113" s="2378">
        <v>2010</v>
      </c>
      <c r="C113" s="2379"/>
      <c r="D113" s="2379">
        <v>2011</v>
      </c>
      <c r="E113" s="2380"/>
    </row>
    <row r="114" spans="1:5" s="1059" customFormat="1" ht="15" customHeight="1">
      <c r="A114" s="2383"/>
      <c r="B114" s="1068" t="s">
        <v>57</v>
      </c>
      <c r="C114" s="1067" t="s">
        <v>113</v>
      </c>
      <c r="D114" s="1067" t="s">
        <v>57</v>
      </c>
      <c r="E114" s="1066" t="s">
        <v>113</v>
      </c>
    </row>
    <row r="115" spans="1:5" s="1059" customFormat="1" ht="20.100000000000001" customHeight="1">
      <c r="A115" s="1065" t="s">
        <v>8</v>
      </c>
      <c r="B115" s="1064">
        <v>11610.816511999999</v>
      </c>
      <c r="C115" s="1164">
        <v>100</v>
      </c>
      <c r="D115" s="1064">
        <v>11478.007603</v>
      </c>
      <c r="E115" s="1079">
        <v>99.999999999999986</v>
      </c>
    </row>
    <row r="116" spans="1:5" s="1059" customFormat="1" ht="20.100000000000001" customHeight="1">
      <c r="A116" s="1063" t="s">
        <v>725</v>
      </c>
      <c r="B116" s="1078">
        <v>5372.2147869999999</v>
      </c>
      <c r="C116" s="1095">
        <v>46.269052494695046</v>
      </c>
      <c r="D116" s="1078">
        <v>6345.9070469999997</v>
      </c>
      <c r="E116" s="1095">
        <v>55.287531307623226</v>
      </c>
    </row>
    <row r="117" spans="1:5" s="1059" customFormat="1" ht="20.100000000000001" customHeight="1">
      <c r="A117" s="1063" t="s">
        <v>724</v>
      </c>
      <c r="B117" s="1078">
        <v>746.06223899999998</v>
      </c>
      <c r="C117" s="1095">
        <v>6.4255794433486262</v>
      </c>
      <c r="D117" s="1078">
        <v>575.20315500000004</v>
      </c>
      <c r="E117" s="1095">
        <v>5.0113501828458409</v>
      </c>
    </row>
    <row r="118" spans="1:5" s="1059" customFormat="1" ht="20.100000000000001" customHeight="1">
      <c r="A118" s="1063" t="s">
        <v>698</v>
      </c>
      <c r="B118" s="1078">
        <v>21.886564</v>
      </c>
      <c r="C118" s="1095">
        <v>0.18850150613765895</v>
      </c>
      <c r="D118" s="1078">
        <v>5.6257700000000002</v>
      </c>
      <c r="E118" s="1095">
        <v>4.9013471628382578E-2</v>
      </c>
    </row>
    <row r="119" spans="1:5" s="1059" customFormat="1" ht="20.100000000000001" customHeight="1">
      <c r="A119" s="1063" t="s">
        <v>723</v>
      </c>
      <c r="B119" s="1078">
        <v>1.4456260000000001</v>
      </c>
      <c r="C119" s="1095">
        <v>1.2450683364997786E-2</v>
      </c>
      <c r="D119" s="1078">
        <v>4.6390130000000003</v>
      </c>
      <c r="E119" s="1095">
        <v>4.0416535347018799E-2</v>
      </c>
    </row>
    <row r="120" spans="1:5" s="1059" customFormat="1" ht="20.100000000000001" customHeight="1">
      <c r="A120" s="1063" t="s">
        <v>722</v>
      </c>
      <c r="B120" s="1078">
        <v>3.6997429999999998</v>
      </c>
      <c r="C120" s="1095">
        <v>3.1864623785728116E-2</v>
      </c>
      <c r="D120" s="1078">
        <v>5.1466750000000001</v>
      </c>
      <c r="E120" s="1095">
        <v>4.4839445816840344E-2</v>
      </c>
    </row>
    <row r="121" spans="1:5" s="1059" customFormat="1" ht="20.100000000000001" customHeight="1">
      <c r="A121" s="1063" t="s">
        <v>721</v>
      </c>
      <c r="B121" s="1078">
        <v>2636.6592959999998</v>
      </c>
      <c r="C121" s="1095">
        <v>22.70864665956061</v>
      </c>
      <c r="D121" s="1078">
        <v>131.44978399999999</v>
      </c>
      <c r="E121" s="1095">
        <v>1.1452317209272718</v>
      </c>
    </row>
    <row r="122" spans="1:5" s="1059" customFormat="1" ht="20.100000000000001" customHeight="1">
      <c r="A122" s="1087" t="s">
        <v>718</v>
      </c>
      <c r="B122" s="1078">
        <v>27.021850000000001</v>
      </c>
      <c r="C122" s="1095">
        <v>0.2327299718505792</v>
      </c>
      <c r="D122" s="1078">
        <v>2740.3776509999998</v>
      </c>
      <c r="E122" s="1095">
        <v>23.875029062393622</v>
      </c>
    </row>
    <row r="123" spans="1:5" s="1059" customFormat="1" ht="20.100000000000001" customHeight="1">
      <c r="A123" s="1061" t="s">
        <v>716</v>
      </c>
      <c r="B123" s="1076">
        <v>2801.826407</v>
      </c>
      <c r="C123" s="1084">
        <v>24.131174617256757</v>
      </c>
      <c r="D123" s="1076">
        <v>1669.658508</v>
      </c>
      <c r="E123" s="1084">
        <v>14.546588273417788</v>
      </c>
    </row>
    <row r="124" spans="1:5" s="1056" customFormat="1" ht="15" customHeight="1">
      <c r="A124" s="1058" t="s">
        <v>691</v>
      </c>
      <c r="B124" s="1057"/>
      <c r="C124" s="1057"/>
      <c r="D124" s="1057"/>
      <c r="E124" s="1057"/>
    </row>
    <row r="125" spans="1:5" s="1056" customFormat="1" ht="15" customHeight="1">
      <c r="A125" s="1058"/>
      <c r="B125" s="1057"/>
      <c r="C125" s="1057"/>
      <c r="D125" s="1057"/>
      <c r="E125" s="1057"/>
    </row>
    <row r="126" spans="1:5" ht="20.100000000000001" customHeight="1">
      <c r="A126" s="2381" t="s">
        <v>822</v>
      </c>
      <c r="B126" s="2381"/>
      <c r="C126" s="2381"/>
      <c r="D126" s="2381"/>
      <c r="E126" s="2381"/>
    </row>
    <row r="127" spans="1:5" s="1056" customFormat="1" ht="15" customHeight="1">
      <c r="A127" s="2391" t="s">
        <v>668</v>
      </c>
      <c r="B127" s="2391"/>
      <c r="C127" s="2391"/>
      <c r="D127" s="2391"/>
      <c r="E127" s="1073"/>
    </row>
    <row r="128" spans="1:5" s="1059" customFormat="1" ht="27" customHeight="1">
      <c r="A128" s="1163" t="s">
        <v>98</v>
      </c>
      <c r="B128" s="1093">
        <v>2005</v>
      </c>
      <c r="C128" s="1093">
        <v>2009</v>
      </c>
      <c r="D128" s="1093">
        <v>2010</v>
      </c>
      <c r="E128" s="1093">
        <v>2011</v>
      </c>
    </row>
    <row r="129" spans="1:5" s="1059" customFormat="1" ht="27" customHeight="1">
      <c r="A129" s="1092" t="s">
        <v>8</v>
      </c>
      <c r="B129" s="1091">
        <v>3186.3912770000002</v>
      </c>
      <c r="C129" s="1091">
        <v>9500.8363050000007</v>
      </c>
      <c r="D129" s="1091">
        <v>11610.816511999999</v>
      </c>
      <c r="E129" s="1091">
        <v>11478.007603</v>
      </c>
    </row>
    <row r="130" spans="1:5" s="1059" customFormat="1" ht="27" customHeight="1">
      <c r="A130" s="1090" t="s">
        <v>746</v>
      </c>
      <c r="B130" s="1078">
        <v>48.646966999999997</v>
      </c>
      <c r="C130" s="1078">
        <v>107.913068</v>
      </c>
      <c r="D130" s="1078">
        <v>112.270416</v>
      </c>
      <c r="E130" s="1078">
        <v>94.625510000000006</v>
      </c>
    </row>
    <row r="131" spans="1:5" s="1059" customFormat="1" ht="27" customHeight="1">
      <c r="A131" s="1090" t="s">
        <v>93</v>
      </c>
      <c r="B131" s="1078">
        <v>34.120258999999997</v>
      </c>
      <c r="C131" s="1078">
        <v>37.666778000000001</v>
      </c>
      <c r="D131" s="1078">
        <v>60.009157000000002</v>
      </c>
      <c r="E131" s="1078">
        <v>64.564832999999993</v>
      </c>
    </row>
    <row r="132" spans="1:5" s="1059" customFormat="1" ht="27" customHeight="1">
      <c r="A132" s="1090" t="s">
        <v>745</v>
      </c>
      <c r="B132" s="1078">
        <v>125.750758</v>
      </c>
      <c r="C132" s="1078">
        <v>107.554214</v>
      </c>
      <c r="D132" s="1078">
        <v>154.475179</v>
      </c>
      <c r="E132" s="1078">
        <v>175.40353099999999</v>
      </c>
    </row>
    <row r="133" spans="1:5" s="1059" customFormat="1" ht="27" customHeight="1">
      <c r="A133" s="1090" t="s">
        <v>95</v>
      </c>
      <c r="B133" s="1078">
        <v>47.760586000000004</v>
      </c>
      <c r="C133" s="1078">
        <v>143.32621700000001</v>
      </c>
      <c r="D133" s="1078">
        <v>181.10819599999999</v>
      </c>
      <c r="E133" s="1078">
        <v>188.734655</v>
      </c>
    </row>
    <row r="134" spans="1:5" s="1059" customFormat="1" ht="27" customHeight="1">
      <c r="A134" s="1090" t="s">
        <v>744</v>
      </c>
      <c r="B134" s="1078">
        <v>61.407594000000003</v>
      </c>
      <c r="C134" s="1078">
        <v>43.643000999999998</v>
      </c>
      <c r="D134" s="1078">
        <v>35.912781000000003</v>
      </c>
      <c r="E134" s="1078">
        <v>47.817323999999999</v>
      </c>
    </row>
    <row r="135" spans="1:5" s="1059" customFormat="1" ht="27" customHeight="1">
      <c r="A135" s="1090" t="s">
        <v>743</v>
      </c>
      <c r="B135" s="1078">
        <v>147.95201599999999</v>
      </c>
      <c r="C135" s="1078">
        <v>237.721665</v>
      </c>
      <c r="D135" s="1078">
        <v>508.98323499999998</v>
      </c>
      <c r="E135" s="1078">
        <v>337.01843300000002</v>
      </c>
    </row>
    <row r="136" spans="1:5" s="1059" customFormat="1" ht="27" customHeight="1">
      <c r="A136" s="1090" t="s">
        <v>742</v>
      </c>
      <c r="B136" s="1078">
        <v>1874.5171499999999</v>
      </c>
      <c r="C136" s="1078">
        <v>2506.34674</v>
      </c>
      <c r="D136" s="1078">
        <v>2147.805777</v>
      </c>
      <c r="E136" s="1078">
        <v>2441.9885199999999</v>
      </c>
    </row>
    <row r="137" spans="1:5" s="1059" customFormat="1" ht="27" customHeight="1">
      <c r="A137" s="1090" t="s">
        <v>741</v>
      </c>
      <c r="B137" s="1078">
        <v>8.8472340000000003</v>
      </c>
      <c r="C137" s="1078">
        <v>1.382352</v>
      </c>
      <c r="D137" s="1078">
        <v>1.389219</v>
      </c>
      <c r="E137" s="1078">
        <v>0.77714099999999997</v>
      </c>
    </row>
    <row r="138" spans="1:5" s="1059" customFormat="1" ht="27" customHeight="1">
      <c r="A138" s="1090" t="s">
        <v>740</v>
      </c>
      <c r="B138" s="1078">
        <v>39.656385999999998</v>
      </c>
      <c r="C138" s="1078">
        <v>3.6432500000000001</v>
      </c>
      <c r="D138" s="1078">
        <v>11.487769999999999</v>
      </c>
      <c r="E138" s="1078">
        <v>6.5477999999999996</v>
      </c>
    </row>
    <row r="139" spans="1:5" s="1059" customFormat="1" ht="27" customHeight="1">
      <c r="A139" s="1090" t="s">
        <v>739</v>
      </c>
      <c r="B139" s="1078">
        <v>114.883124</v>
      </c>
      <c r="C139" s="1078">
        <v>217.88822400000001</v>
      </c>
      <c r="D139" s="1078">
        <v>184.10165799999999</v>
      </c>
      <c r="E139" s="1078">
        <v>232.210823</v>
      </c>
    </row>
    <row r="140" spans="1:5" s="1059" customFormat="1" ht="27" customHeight="1">
      <c r="A140" s="1090" t="s">
        <v>738</v>
      </c>
      <c r="B140" s="1078">
        <v>38.511668999999998</v>
      </c>
      <c r="C140" s="1078">
        <v>33.405979000000002</v>
      </c>
      <c r="D140" s="1078">
        <v>69.956659999999999</v>
      </c>
      <c r="E140" s="1078">
        <v>116.764411</v>
      </c>
    </row>
    <row r="141" spans="1:5" s="1059" customFormat="1" ht="27" customHeight="1">
      <c r="A141" s="1090" t="s">
        <v>737</v>
      </c>
      <c r="B141" s="1078">
        <v>0.39665499999999998</v>
      </c>
      <c r="C141" s="1078">
        <v>6.0470319999999997</v>
      </c>
      <c r="D141" s="1078">
        <v>9.0796050000000008</v>
      </c>
      <c r="E141" s="1078">
        <v>4.0936399999999997</v>
      </c>
    </row>
    <row r="142" spans="1:5" s="1059" customFormat="1" ht="27" customHeight="1">
      <c r="A142" s="1090" t="s">
        <v>736</v>
      </c>
      <c r="B142" s="1078">
        <v>76.395649000000006</v>
      </c>
      <c r="C142" s="1078">
        <v>270.37397499999997</v>
      </c>
      <c r="D142" s="1078">
        <v>398.98666500000002</v>
      </c>
      <c r="E142" s="1078">
        <v>174.242142</v>
      </c>
    </row>
    <row r="143" spans="1:5" s="1059" customFormat="1" ht="27" customHeight="1">
      <c r="A143" s="1090" t="s">
        <v>735</v>
      </c>
      <c r="B143" s="1078">
        <v>3.9267970000000001</v>
      </c>
      <c r="C143" s="1078">
        <v>5.1724309999999996</v>
      </c>
      <c r="D143" s="1078">
        <v>12.266532</v>
      </c>
      <c r="E143" s="1078">
        <v>3.5398399999999999</v>
      </c>
    </row>
    <row r="144" spans="1:5" s="1059" customFormat="1" ht="27" customHeight="1">
      <c r="A144" s="1090" t="s">
        <v>821</v>
      </c>
      <c r="B144" s="1078">
        <v>229.432096</v>
      </c>
      <c r="C144" s="1078">
        <v>1188.4000000000001</v>
      </c>
      <c r="D144" s="1078">
        <v>1414.402644</v>
      </c>
      <c r="E144" s="1078">
        <v>2525.3072080000002</v>
      </c>
    </row>
    <row r="145" spans="1:7" s="1059" customFormat="1" ht="27" customHeight="1">
      <c r="A145" s="1090" t="s">
        <v>733</v>
      </c>
      <c r="B145" s="1078">
        <v>260.86878000000002</v>
      </c>
      <c r="C145" s="1078">
        <v>703.65893800000003</v>
      </c>
      <c r="D145" s="1078">
        <v>553.421469</v>
      </c>
      <c r="E145" s="1078">
        <v>476.81194099999999</v>
      </c>
    </row>
    <row r="146" spans="1:7" s="1059" customFormat="1" ht="27" customHeight="1">
      <c r="A146" s="1090" t="s">
        <v>820</v>
      </c>
      <c r="B146" s="1078">
        <v>39.821105000000003</v>
      </c>
      <c r="C146" s="1078">
        <v>3814.3</v>
      </c>
      <c r="D146" s="1078">
        <v>5699.3882039999999</v>
      </c>
      <c r="E146" s="1078">
        <v>4529.3809440000005</v>
      </c>
    </row>
    <row r="147" spans="1:7" s="1059" customFormat="1" ht="27" customHeight="1">
      <c r="A147" s="1090" t="s">
        <v>731</v>
      </c>
      <c r="B147" s="1078">
        <v>11.423543</v>
      </c>
      <c r="C147" s="1078">
        <v>45.077041999999999</v>
      </c>
      <c r="D147" s="1078">
        <v>8.3352050000000002</v>
      </c>
      <c r="E147" s="1078">
        <v>6.2959170000000002</v>
      </c>
    </row>
    <row r="148" spans="1:7" s="1059" customFormat="1" ht="27" customHeight="1">
      <c r="A148" s="1090" t="s">
        <v>730</v>
      </c>
      <c r="B148" s="1078">
        <v>1.1895180000000001</v>
      </c>
      <c r="C148" s="1078">
        <v>3.7612869999999998</v>
      </c>
      <c r="D148" s="1078">
        <v>35.770786999999999</v>
      </c>
      <c r="E148" s="1078">
        <v>10.342734999999999</v>
      </c>
    </row>
    <row r="149" spans="1:7" s="1059" customFormat="1" ht="27" customHeight="1">
      <c r="A149" s="1090" t="s">
        <v>729</v>
      </c>
      <c r="B149" s="1078">
        <v>20.506913000000001</v>
      </c>
      <c r="C149" s="1078">
        <v>22.505759000000001</v>
      </c>
      <c r="D149" s="1078">
        <v>10.071265</v>
      </c>
      <c r="E149" s="1078">
        <v>39.943114000000001</v>
      </c>
    </row>
    <row r="150" spans="1:7" s="1059" customFormat="1" ht="27" customHeight="1">
      <c r="A150" s="1061" t="s">
        <v>728</v>
      </c>
      <c r="B150" s="1078">
        <v>0.33549299999999999</v>
      </c>
      <c r="C150" s="1078">
        <v>1.0635110000000001</v>
      </c>
      <c r="D150" s="1076">
        <v>1.5940879999999999</v>
      </c>
      <c r="E150" s="1076">
        <v>1.5971409999999999</v>
      </c>
    </row>
    <row r="151" spans="1:7" s="1056" customFormat="1" ht="15" customHeight="1">
      <c r="A151" s="1162" t="s">
        <v>727</v>
      </c>
      <c r="B151" s="1161"/>
      <c r="C151" s="1161"/>
      <c r="D151" s="1161"/>
      <c r="E151" s="1160"/>
    </row>
    <row r="152" spans="1:7" s="1056" customFormat="1" ht="15" customHeight="1">
      <c r="A152" s="1159" t="s">
        <v>819</v>
      </c>
      <c r="B152" s="1073"/>
      <c r="C152" s="1073"/>
      <c r="D152" s="1073"/>
      <c r="E152" s="1073"/>
    </row>
    <row r="153" spans="1:7" s="1056" customFormat="1" ht="15" customHeight="1">
      <c r="A153" s="1158" t="s">
        <v>818</v>
      </c>
      <c r="B153" s="1073"/>
      <c r="C153" s="1073"/>
      <c r="D153" s="1073"/>
      <c r="E153" s="1073"/>
    </row>
    <row r="154" spans="1:7" s="1056" customFormat="1" ht="15" customHeight="1">
      <c r="A154" s="1158"/>
      <c r="B154" s="1073"/>
      <c r="C154" s="1073"/>
      <c r="D154" s="1073"/>
      <c r="E154" s="1073"/>
    </row>
    <row r="155" spans="1:7" ht="20.100000000000001" customHeight="1">
      <c r="A155" s="2381" t="s">
        <v>817</v>
      </c>
      <c r="B155" s="2381"/>
      <c r="C155" s="2381"/>
      <c r="D155" s="2381"/>
      <c r="E155" s="2381"/>
    </row>
    <row r="156" spans="1:7" s="1056" customFormat="1" ht="15" customHeight="1">
      <c r="A156" s="1070" t="s">
        <v>668</v>
      </c>
      <c r="B156" s="1069"/>
      <c r="C156" s="1069"/>
      <c r="D156" s="1069"/>
      <c r="E156" s="1069"/>
    </row>
    <row r="157" spans="1:7" s="1059" customFormat="1" ht="15" customHeight="1">
      <c r="A157" s="2376" t="s">
        <v>708</v>
      </c>
      <c r="B157" s="2378">
        <v>2010</v>
      </c>
      <c r="C157" s="2379"/>
      <c r="D157" s="2379">
        <v>2011</v>
      </c>
      <c r="E157" s="2380"/>
    </row>
    <row r="158" spans="1:7" s="1059" customFormat="1" ht="15" customHeight="1">
      <c r="A158" s="2377"/>
      <c r="B158" s="1068" t="s">
        <v>57</v>
      </c>
      <c r="C158" s="1067" t="s">
        <v>113</v>
      </c>
      <c r="D158" s="1067" t="s">
        <v>57</v>
      </c>
      <c r="E158" s="1066" t="s">
        <v>113</v>
      </c>
    </row>
    <row r="159" spans="1:7" s="1059" customFormat="1" ht="20.100000000000001" customHeight="1">
      <c r="A159" s="1065" t="s">
        <v>8</v>
      </c>
      <c r="B159" s="1064">
        <v>3096.0089339999995</v>
      </c>
      <c r="C159" s="1152">
        <v>100.00000000000001</v>
      </c>
      <c r="D159" s="1064">
        <v>3904.5396610000003</v>
      </c>
      <c r="E159" s="1152">
        <v>100</v>
      </c>
    </row>
    <row r="160" spans="1:7" s="1059" customFormat="1" ht="20.100000000000001" customHeight="1">
      <c r="A160" s="1063" t="s">
        <v>706</v>
      </c>
      <c r="B160" s="1078">
        <v>1205.5718429999999</v>
      </c>
      <c r="C160" s="1095">
        <v>38.939546645378002</v>
      </c>
      <c r="D160" s="1078">
        <v>2057.9506070000002</v>
      </c>
      <c r="E160" s="1095">
        <v>52.706612960180152</v>
      </c>
      <c r="F160" s="1157"/>
      <c r="G160" s="1155"/>
    </row>
    <row r="161" spans="1:7" s="1059" customFormat="1" ht="20.100000000000001" customHeight="1">
      <c r="A161" s="1063" t="s">
        <v>711</v>
      </c>
      <c r="B161" s="1078">
        <v>976.86318100000005</v>
      </c>
      <c r="C161" s="1095">
        <v>31.552337277590048</v>
      </c>
      <c r="D161" s="1078">
        <v>775.99415699999997</v>
      </c>
      <c r="E161" s="1095">
        <v>19.874152252848635</v>
      </c>
      <c r="F161" s="1157"/>
      <c r="G161" s="1155"/>
    </row>
    <row r="162" spans="1:7" s="1059" customFormat="1" ht="20.100000000000001" customHeight="1">
      <c r="A162" s="1063" t="s">
        <v>713</v>
      </c>
      <c r="B162" s="1078">
        <v>650.452539</v>
      </c>
      <c r="C162" s="1095">
        <v>21.009388308179865</v>
      </c>
      <c r="D162" s="1078">
        <v>632.02138500000001</v>
      </c>
      <c r="E162" s="1095">
        <v>16.186834809564505</v>
      </c>
      <c r="F162" s="1156"/>
      <c r="G162" s="1155"/>
    </row>
    <row r="163" spans="1:7" s="1059" customFormat="1" ht="20.100000000000001" customHeight="1">
      <c r="A163" s="1063" t="s">
        <v>712</v>
      </c>
      <c r="B163" s="1078">
        <v>157.89236399999999</v>
      </c>
      <c r="C163" s="1095">
        <v>5.0998678416604344</v>
      </c>
      <c r="D163" s="1078">
        <v>277.28718300000003</v>
      </c>
      <c r="E163" s="1095">
        <v>7.1016613243719346</v>
      </c>
      <c r="F163" s="1156"/>
      <c r="G163" s="1155"/>
    </row>
    <row r="164" spans="1:7" s="1059" customFormat="1" ht="20.100000000000001" customHeight="1">
      <c r="A164" s="1061" t="s">
        <v>714</v>
      </c>
      <c r="B164" s="1076">
        <v>105.229007</v>
      </c>
      <c r="C164" s="1084">
        <v>3.3988599271916704</v>
      </c>
      <c r="D164" s="1076">
        <v>161.28632899999999</v>
      </c>
      <c r="E164" s="1084">
        <v>4.1307386530347756</v>
      </c>
    </row>
    <row r="165" spans="1:7" s="1056" customFormat="1" ht="15" customHeight="1">
      <c r="A165" s="1058" t="s">
        <v>691</v>
      </c>
      <c r="B165" s="1057"/>
      <c r="C165" s="1057"/>
      <c r="D165" s="1057"/>
      <c r="E165" s="1057"/>
    </row>
    <row r="166" spans="1:7" s="1056" customFormat="1" ht="15" customHeight="1">
      <c r="A166" s="1074"/>
      <c r="B166" s="1073"/>
      <c r="C166" s="1073"/>
      <c r="D166" s="1073"/>
      <c r="E166" s="1073"/>
    </row>
    <row r="167" spans="1:7" ht="20.100000000000001" customHeight="1">
      <c r="A167" s="2381" t="s">
        <v>816</v>
      </c>
      <c r="B167" s="2381"/>
      <c r="C167" s="2381"/>
      <c r="D167" s="2381"/>
      <c r="E167" s="2381"/>
    </row>
    <row r="168" spans="1:7" s="1056" customFormat="1" ht="15" customHeight="1">
      <c r="A168" s="1070" t="s">
        <v>625</v>
      </c>
      <c r="B168" s="1069"/>
      <c r="C168" s="1069"/>
      <c r="D168" s="1069"/>
      <c r="E168" s="1069"/>
    </row>
    <row r="169" spans="1:7" s="1059" customFormat="1" ht="15" customHeight="1">
      <c r="A169" s="2376" t="s">
        <v>708</v>
      </c>
      <c r="B169" s="2378">
        <v>2010</v>
      </c>
      <c r="C169" s="2379"/>
      <c r="D169" s="2379">
        <v>2011</v>
      </c>
      <c r="E169" s="2380"/>
    </row>
    <row r="170" spans="1:7" s="1059" customFormat="1" ht="15" customHeight="1">
      <c r="A170" s="2377"/>
      <c r="B170" s="1068" t="s">
        <v>57</v>
      </c>
      <c r="C170" s="1067" t="s">
        <v>113</v>
      </c>
      <c r="D170" s="1067" t="s">
        <v>57</v>
      </c>
      <c r="E170" s="1066" t="s">
        <v>113</v>
      </c>
    </row>
    <row r="171" spans="1:7" s="1059" customFormat="1" ht="20.100000000000001" customHeight="1">
      <c r="A171" s="1065" t="s">
        <v>8</v>
      </c>
      <c r="B171" s="1154">
        <v>11610.816512000001</v>
      </c>
      <c r="C171" s="1153">
        <v>99.999999999999986</v>
      </c>
      <c r="D171" s="1064">
        <v>11478.007603000002</v>
      </c>
      <c r="E171" s="1152">
        <v>100</v>
      </c>
    </row>
    <row r="172" spans="1:7" s="1059" customFormat="1" ht="20.100000000000001" customHeight="1">
      <c r="A172" s="1063" t="s">
        <v>815</v>
      </c>
      <c r="B172" s="1148">
        <v>1.9095869999999999</v>
      </c>
      <c r="C172" s="1148">
        <v>1.6446621114255017E-2</v>
      </c>
      <c r="D172" s="1148">
        <v>2647.413024</v>
      </c>
      <c r="E172" s="1148">
        <v>23.065092092359713</v>
      </c>
    </row>
    <row r="173" spans="1:7" s="1059" customFormat="1" ht="20.100000000000001" customHeight="1">
      <c r="A173" s="1063" t="s">
        <v>706</v>
      </c>
      <c r="B173" s="1148">
        <v>1205.5718429999999</v>
      </c>
      <c r="C173" s="1148">
        <v>10.38317883806034</v>
      </c>
      <c r="D173" s="1151">
        <v>2057.9506070000002</v>
      </c>
      <c r="E173" s="1148">
        <v>17.929510749427578</v>
      </c>
    </row>
    <row r="174" spans="1:7" s="1059" customFormat="1" ht="20.100000000000001" customHeight="1">
      <c r="A174" s="1063" t="s">
        <v>794</v>
      </c>
      <c r="B174" s="1150">
        <v>2800.9393789999999</v>
      </c>
      <c r="C174" s="1148">
        <v>24.123534947823654</v>
      </c>
      <c r="D174" s="1148">
        <v>1667.708928</v>
      </c>
      <c r="E174" s="1148">
        <v>14.529602921365131</v>
      </c>
    </row>
    <row r="175" spans="1:7" s="1059" customFormat="1" ht="20.100000000000001" customHeight="1">
      <c r="A175" s="1063" t="s">
        <v>711</v>
      </c>
      <c r="B175" s="1150">
        <v>976.86318100000005</v>
      </c>
      <c r="C175" s="1148">
        <v>8.4133891874907611</v>
      </c>
      <c r="D175" s="1151">
        <v>775.99415699999997</v>
      </c>
      <c r="E175" s="1148">
        <v>6.7607043298802028</v>
      </c>
    </row>
    <row r="176" spans="1:7" s="1059" customFormat="1" ht="20.100000000000001" customHeight="1">
      <c r="A176" s="1063" t="s">
        <v>713</v>
      </c>
      <c r="B176" s="1148">
        <v>650.452539</v>
      </c>
      <c r="C176" s="1148">
        <v>5.6021257275726031</v>
      </c>
      <c r="D176" s="1148">
        <v>632.02138500000001</v>
      </c>
      <c r="E176" s="1148">
        <v>5.506368412186875</v>
      </c>
    </row>
    <row r="177" spans="1:5" s="1059" customFormat="1" ht="20.100000000000001" customHeight="1">
      <c r="A177" s="1063" t="s">
        <v>759</v>
      </c>
      <c r="B177" s="1150">
        <v>434.24087400000002</v>
      </c>
      <c r="C177" s="1148">
        <v>3.739968447104506</v>
      </c>
      <c r="D177" s="1148">
        <v>629.27960099999996</v>
      </c>
      <c r="E177" s="1148">
        <v>5.4824811305711751</v>
      </c>
    </row>
    <row r="178" spans="1:5" s="1059" customFormat="1" ht="20.100000000000001" customHeight="1">
      <c r="A178" s="1063" t="s">
        <v>699</v>
      </c>
      <c r="B178" s="1150">
        <v>508.520735</v>
      </c>
      <c r="C178" s="1148">
        <v>4.3797155391650033</v>
      </c>
      <c r="D178" s="1150">
        <v>545.28107499999999</v>
      </c>
      <c r="E178" s="1148">
        <v>4.7506596428589241</v>
      </c>
    </row>
    <row r="179" spans="1:5" s="1059" customFormat="1" ht="20.100000000000001" customHeight="1">
      <c r="A179" s="1063" t="s">
        <v>814</v>
      </c>
      <c r="B179" s="1148">
        <v>258.73930300000001</v>
      </c>
      <c r="C179" s="1148">
        <v>2.2284333124426516</v>
      </c>
      <c r="D179" s="1148">
        <v>352.65977500000002</v>
      </c>
      <c r="E179" s="1148">
        <v>3.0724825004282583</v>
      </c>
    </row>
    <row r="180" spans="1:5" s="1059" customFormat="1" ht="20.100000000000001" customHeight="1">
      <c r="A180" s="1063" t="s">
        <v>712</v>
      </c>
      <c r="B180" s="1150">
        <v>157.89236399999999</v>
      </c>
      <c r="C180" s="1148">
        <v>1.359873044559917</v>
      </c>
      <c r="D180" s="1150">
        <v>277.28718300000003</v>
      </c>
      <c r="E180" s="1148">
        <v>2.4158128535088754</v>
      </c>
    </row>
    <row r="181" spans="1:5" s="1059" customFormat="1" ht="20.100000000000001" customHeight="1">
      <c r="A181" s="1063" t="s">
        <v>813</v>
      </c>
      <c r="B181" s="1149">
        <v>518.67588899999998</v>
      </c>
      <c r="C181" s="1148">
        <v>4.4671784147474778</v>
      </c>
      <c r="D181" s="1148">
        <v>227.383388</v>
      </c>
      <c r="E181" s="1148">
        <v>1.9810353492061541</v>
      </c>
    </row>
    <row r="182" spans="1:5" s="1059" customFormat="1" ht="20.100000000000001" customHeight="1">
      <c r="A182" s="1061" t="s">
        <v>773</v>
      </c>
      <c r="B182" s="1146">
        <v>4097.0108179999997</v>
      </c>
      <c r="C182" s="1147">
        <v>35.286155919918812</v>
      </c>
      <c r="D182" s="1146">
        <v>1665.0284799999999</v>
      </c>
      <c r="E182" s="1146">
        <v>14.506250018207098</v>
      </c>
    </row>
    <row r="183" spans="1:5" s="1056" customFormat="1" ht="15" customHeight="1">
      <c r="A183" s="1058" t="s">
        <v>691</v>
      </c>
      <c r="B183" s="1057"/>
      <c r="C183" s="1057"/>
      <c r="D183" s="1057"/>
      <c r="E183" s="1057"/>
    </row>
    <row r="184" spans="1:5" s="1056" customFormat="1" ht="15" customHeight="1">
      <c r="A184" s="1074"/>
      <c r="B184" s="1073"/>
      <c r="C184" s="1073"/>
      <c r="D184" s="1073"/>
      <c r="E184" s="1073"/>
    </row>
    <row r="185" spans="1:5" ht="20.100000000000001" customHeight="1">
      <c r="A185" s="2381" t="s">
        <v>812</v>
      </c>
      <c r="B185" s="2381"/>
      <c r="C185" s="2381"/>
      <c r="D185" s="2381"/>
      <c r="E185" s="2381"/>
    </row>
    <row r="186" spans="1:5" s="1056" customFormat="1" ht="15" customHeight="1">
      <c r="A186" s="1070" t="s">
        <v>811</v>
      </c>
      <c r="B186" s="1069"/>
      <c r="C186" s="1069"/>
      <c r="D186" s="1069"/>
      <c r="E186" s="1069"/>
    </row>
    <row r="187" spans="1:5" s="1059" customFormat="1" ht="15" customHeight="1">
      <c r="A187" s="2376" t="s">
        <v>695</v>
      </c>
      <c r="B187" s="2378">
        <v>2010</v>
      </c>
      <c r="C187" s="2379"/>
      <c r="D187" s="2379">
        <v>2011</v>
      </c>
      <c r="E187" s="2380"/>
    </row>
    <row r="188" spans="1:5" s="1059" customFormat="1" ht="15" customHeight="1">
      <c r="A188" s="2377"/>
      <c r="B188" s="1068" t="s">
        <v>57</v>
      </c>
      <c r="C188" s="1067" t="s">
        <v>113</v>
      </c>
      <c r="D188" s="1067" t="s">
        <v>57</v>
      </c>
      <c r="E188" s="1066" t="s">
        <v>113</v>
      </c>
    </row>
    <row r="189" spans="1:5" s="1059" customFormat="1" ht="20.100000000000001" customHeight="1">
      <c r="A189" s="1065" t="s">
        <v>8</v>
      </c>
      <c r="B189" s="1064">
        <v>11610.816511999999</v>
      </c>
      <c r="C189" s="1079">
        <v>100.00000000000001</v>
      </c>
      <c r="D189" s="1064">
        <v>11478.007602999998</v>
      </c>
      <c r="E189" s="1079">
        <v>100.00000000000003</v>
      </c>
    </row>
    <row r="190" spans="1:5" s="1059" customFormat="1" ht="20.100000000000001" customHeight="1">
      <c r="A190" s="1063" t="s">
        <v>694</v>
      </c>
      <c r="B190" s="1095">
        <v>8348.3247769999998</v>
      </c>
      <c r="C190" s="1095">
        <v>71.901272131652831</v>
      </c>
      <c r="D190" s="1095">
        <v>7262.5501359999998</v>
      </c>
      <c r="E190" s="1095">
        <v>63.273613219264583</v>
      </c>
    </row>
    <row r="191" spans="1:5" s="1059" customFormat="1" ht="20.100000000000001" customHeight="1">
      <c r="A191" s="1063" t="s">
        <v>693</v>
      </c>
      <c r="B191" s="1095">
        <v>3124.3916140000001</v>
      </c>
      <c r="C191" s="1095">
        <v>26.909318657915936</v>
      </c>
      <c r="D191" s="1095">
        <v>3914.7145300000002</v>
      </c>
      <c r="E191" s="1095">
        <v>34.106220046210936</v>
      </c>
    </row>
    <row r="192" spans="1:5" s="1059" customFormat="1" ht="20.100000000000001" customHeight="1">
      <c r="A192" s="1061" t="s">
        <v>692</v>
      </c>
      <c r="B192" s="1084">
        <v>138.100121</v>
      </c>
      <c r="C192" s="1084">
        <v>1.1894092104312466</v>
      </c>
      <c r="D192" s="1084">
        <v>300.74293699999998</v>
      </c>
      <c r="E192" s="1084">
        <v>2.6201667345245094</v>
      </c>
    </row>
    <row r="193" spans="1:5" s="1056" customFormat="1" ht="15" customHeight="1">
      <c r="A193" s="1058" t="s">
        <v>691</v>
      </c>
      <c r="B193" s="1057"/>
      <c r="C193" s="1057"/>
      <c r="D193" s="1057"/>
      <c r="E193" s="1057"/>
    </row>
    <row r="194" spans="1:5" s="1056" customFormat="1" ht="15" customHeight="1">
      <c r="A194" s="1058"/>
      <c r="B194" s="1057"/>
      <c r="C194" s="1057"/>
      <c r="D194" s="1057"/>
      <c r="E194" s="1057"/>
    </row>
    <row r="195" spans="1:5" s="1145" customFormat="1" ht="140.1" customHeight="1">
      <c r="A195" s="2387" t="s">
        <v>810</v>
      </c>
      <c r="B195" s="2387"/>
      <c r="C195" s="2387"/>
      <c r="D195" s="2387"/>
      <c r="E195" s="2387"/>
    </row>
    <row r="196" spans="1:5" ht="15" customHeight="1">
      <c r="A196" s="1144"/>
      <c r="B196" s="1144"/>
      <c r="C196" s="1144"/>
      <c r="D196" s="1144"/>
      <c r="E196" s="1144"/>
    </row>
    <row r="197" spans="1:5" ht="20.100000000000001" customHeight="1">
      <c r="A197" s="2381" t="s">
        <v>809</v>
      </c>
      <c r="B197" s="2381"/>
      <c r="C197" s="2381"/>
      <c r="D197" s="2381"/>
      <c r="E197" s="2381"/>
    </row>
    <row r="198" spans="1:5" s="1056" customFormat="1" ht="15" customHeight="1">
      <c r="A198" s="1070" t="s">
        <v>808</v>
      </c>
      <c r="B198" s="1137"/>
      <c r="C198" s="1137"/>
      <c r="D198" s="1137"/>
      <c r="E198" s="1137"/>
    </row>
    <row r="199" spans="1:5" s="1059" customFormat="1" ht="15" customHeight="1">
      <c r="A199" s="2376" t="s">
        <v>777</v>
      </c>
      <c r="B199" s="2378">
        <v>2009</v>
      </c>
      <c r="C199" s="2379">
        <v>2008</v>
      </c>
      <c r="D199" s="2379">
        <v>2010</v>
      </c>
      <c r="E199" s="2380"/>
    </row>
    <row r="200" spans="1:5" s="1059" customFormat="1" ht="15" customHeight="1">
      <c r="A200" s="2377"/>
      <c r="B200" s="1068" t="s">
        <v>800</v>
      </c>
      <c r="C200" s="1067" t="s">
        <v>113</v>
      </c>
      <c r="D200" s="1067" t="s">
        <v>800</v>
      </c>
      <c r="E200" s="1066" t="s">
        <v>113</v>
      </c>
    </row>
    <row r="201" spans="1:5" s="1059" customFormat="1" ht="27" customHeight="1">
      <c r="A201" s="1065" t="s">
        <v>8</v>
      </c>
      <c r="B201" s="1143">
        <v>712994</v>
      </c>
      <c r="C201" s="1142">
        <v>100</v>
      </c>
      <c r="D201" s="1143">
        <v>747184.44300000009</v>
      </c>
      <c r="E201" s="1142">
        <v>100</v>
      </c>
    </row>
    <row r="202" spans="1:5" s="1059" customFormat="1" ht="27" customHeight="1">
      <c r="A202" s="1133" t="s">
        <v>704</v>
      </c>
      <c r="B202" s="1141">
        <v>269891</v>
      </c>
      <c r="C202" s="1140">
        <v>37.85319371551514</v>
      </c>
      <c r="D202" s="1141">
        <v>265954.56</v>
      </c>
      <c r="E202" s="1140">
        <v>35.594231450024978</v>
      </c>
    </row>
    <row r="203" spans="1:5" s="1059" customFormat="1" ht="27" customHeight="1">
      <c r="A203" s="1133" t="s">
        <v>775</v>
      </c>
      <c r="B203" s="1141">
        <v>113153</v>
      </c>
      <c r="C203" s="1140">
        <v>15.870119524147469</v>
      </c>
      <c r="D203" s="1141">
        <v>101997.93799999999</v>
      </c>
      <c r="E203" s="1140">
        <v>13.650971852474717</v>
      </c>
    </row>
    <row r="204" spans="1:5" s="1059" customFormat="1" ht="27" customHeight="1">
      <c r="A204" s="1133" t="s">
        <v>792</v>
      </c>
      <c r="B204" s="1141">
        <v>97278</v>
      </c>
      <c r="C204" s="1140">
        <v>13.643593073714506</v>
      </c>
      <c r="D204" s="1141">
        <v>100374.098</v>
      </c>
      <c r="E204" s="1140">
        <v>13.433643987151376</v>
      </c>
    </row>
    <row r="205" spans="1:5" s="1059" customFormat="1" ht="27" customHeight="1">
      <c r="A205" s="1133" t="s">
        <v>759</v>
      </c>
      <c r="B205" s="1141">
        <v>74534</v>
      </c>
      <c r="C205" s="1140">
        <v>10.453664406713099</v>
      </c>
      <c r="D205" s="1141">
        <v>99754.865999999995</v>
      </c>
      <c r="E205" s="1140">
        <v>13.350768599982747</v>
      </c>
    </row>
    <row r="206" spans="1:5" s="1059" customFormat="1" ht="27" customHeight="1">
      <c r="A206" s="1133" t="s">
        <v>795</v>
      </c>
      <c r="B206" s="1141">
        <v>42116</v>
      </c>
      <c r="C206" s="1140">
        <v>5.9069220778856488</v>
      </c>
      <c r="D206" s="1141">
        <v>45467</v>
      </c>
      <c r="E206" s="1140">
        <v>6.0851106344568251</v>
      </c>
    </row>
    <row r="207" spans="1:5" s="1059" customFormat="1" ht="27" customHeight="1">
      <c r="A207" s="1133" t="s">
        <v>699</v>
      </c>
      <c r="B207" s="1141">
        <v>24224</v>
      </c>
      <c r="C207" s="1140">
        <v>3.3975040463173602</v>
      </c>
      <c r="D207" s="1141">
        <v>40894.548999999999</v>
      </c>
      <c r="E207" s="1140">
        <v>5.4731531662791859</v>
      </c>
    </row>
    <row r="208" spans="1:5" s="1059" customFormat="1" ht="27" customHeight="1">
      <c r="A208" s="1133" t="s">
        <v>698</v>
      </c>
      <c r="B208" s="1141">
        <v>16694</v>
      </c>
      <c r="C208" s="1140">
        <v>2.3413941772301028</v>
      </c>
      <c r="D208" s="1141">
        <v>12994</v>
      </c>
      <c r="E208" s="1140">
        <v>1.7390619038892381</v>
      </c>
    </row>
    <row r="209" spans="1:5" s="1059" customFormat="1" ht="27" customHeight="1">
      <c r="A209" s="1133" t="s">
        <v>776</v>
      </c>
      <c r="B209" s="1141">
        <v>14833</v>
      </c>
      <c r="C209" s="1140">
        <v>2.0803821631037569</v>
      </c>
      <c r="D209" s="1141">
        <v>15369</v>
      </c>
      <c r="E209" s="1140">
        <v>2.0569218409168615</v>
      </c>
    </row>
    <row r="210" spans="1:5" s="1059" customFormat="1" ht="27" customHeight="1">
      <c r="A210" s="1133" t="s">
        <v>793</v>
      </c>
      <c r="B210" s="1141">
        <v>13485</v>
      </c>
      <c r="C210" s="1140">
        <v>1.8913202635646305</v>
      </c>
      <c r="D210" s="1141">
        <v>16004.956</v>
      </c>
      <c r="E210" s="1140">
        <v>2.1420354973852151</v>
      </c>
    </row>
    <row r="211" spans="1:5" s="1059" customFormat="1" ht="27" customHeight="1">
      <c r="A211" s="1133" t="s">
        <v>791</v>
      </c>
      <c r="B211" s="1141">
        <v>11698</v>
      </c>
      <c r="C211" s="1140">
        <v>1.6406870184040818</v>
      </c>
      <c r="D211" s="1141">
        <v>11265</v>
      </c>
      <c r="E211" s="1140">
        <v>1.507659869733128</v>
      </c>
    </row>
    <row r="212" spans="1:5" s="1059" customFormat="1" ht="27" customHeight="1">
      <c r="A212" s="1133" t="s">
        <v>807</v>
      </c>
      <c r="B212" s="1141">
        <v>8794</v>
      </c>
      <c r="C212" s="1140">
        <v>1.2333904633138568</v>
      </c>
      <c r="D212" s="1141">
        <v>14949</v>
      </c>
      <c r="E212" s="1140">
        <v>2.0007108204740818</v>
      </c>
    </row>
    <row r="213" spans="1:5" s="1059" customFormat="1" ht="27" customHeight="1">
      <c r="A213" s="1133" t="s">
        <v>701</v>
      </c>
      <c r="B213" s="1141">
        <v>985</v>
      </c>
      <c r="C213" s="1140">
        <v>0.1381498301528484</v>
      </c>
      <c r="D213" s="1111">
        <v>0</v>
      </c>
      <c r="E213" s="1140">
        <v>0</v>
      </c>
    </row>
    <row r="214" spans="1:5" s="1059" customFormat="1" ht="27" customHeight="1">
      <c r="A214" s="1133" t="s">
        <v>806</v>
      </c>
      <c r="B214" s="1141">
        <v>3019</v>
      </c>
      <c r="C214" s="1140">
        <v>0.4234257230776135</v>
      </c>
      <c r="D214" s="1141">
        <v>6266</v>
      </c>
      <c r="E214" s="1140">
        <v>0.83861489070109019</v>
      </c>
    </row>
    <row r="215" spans="1:5" s="1059" customFormat="1" ht="27" customHeight="1">
      <c r="A215" s="1133" t="s">
        <v>707</v>
      </c>
      <c r="B215" s="1141">
        <v>13483</v>
      </c>
      <c r="C215" s="1140">
        <v>1.8910397562952843</v>
      </c>
      <c r="D215" s="1111">
        <v>0</v>
      </c>
      <c r="E215" s="1140">
        <v>0</v>
      </c>
    </row>
    <row r="216" spans="1:5" s="1059" customFormat="1" ht="27" customHeight="1">
      <c r="A216" s="1133" t="s">
        <v>805</v>
      </c>
      <c r="B216" s="1141">
        <v>3254</v>
      </c>
      <c r="C216" s="1140">
        <v>0.45638532722575503</v>
      </c>
      <c r="D216" s="1141">
        <v>4172.4759999999997</v>
      </c>
      <c r="E216" s="1140">
        <v>0.55842650888811396</v>
      </c>
    </row>
    <row r="217" spans="1:5" s="1059" customFormat="1" ht="27" customHeight="1">
      <c r="A217" s="1133" t="s">
        <v>804</v>
      </c>
      <c r="B217" s="1141">
        <v>2493</v>
      </c>
      <c r="C217" s="1140">
        <v>0.34965231123964574</v>
      </c>
      <c r="D217" s="1141">
        <v>749</v>
      </c>
      <c r="E217" s="1140">
        <v>0.10024298645629054</v>
      </c>
    </row>
    <row r="218" spans="1:5" s="1059" customFormat="1" ht="27" customHeight="1">
      <c r="A218" s="1133" t="s">
        <v>784</v>
      </c>
      <c r="B218" s="1141">
        <v>2369</v>
      </c>
      <c r="C218" s="1140">
        <v>0.33226086054020088</v>
      </c>
      <c r="D218" s="1141">
        <v>6328</v>
      </c>
      <c r="E218" s="1140">
        <v>0.8469127080045481</v>
      </c>
    </row>
    <row r="219" spans="1:5" s="1059" customFormat="1" ht="27" customHeight="1">
      <c r="A219" s="1133" t="s">
        <v>786</v>
      </c>
      <c r="B219" s="1111">
        <v>0</v>
      </c>
      <c r="C219" s="1140">
        <v>0</v>
      </c>
      <c r="D219" s="1141">
        <v>285</v>
      </c>
      <c r="E219" s="1140">
        <v>3.8143192443314822E-2</v>
      </c>
    </row>
    <row r="220" spans="1:5" s="1059" customFormat="1" ht="27" customHeight="1">
      <c r="A220" s="1133" t="s">
        <v>796</v>
      </c>
      <c r="B220" s="1141">
        <v>500</v>
      </c>
      <c r="C220" s="1140">
        <v>7.0126817336471275E-2</v>
      </c>
      <c r="D220" s="1141">
        <v>1035</v>
      </c>
      <c r="E220" s="1140">
        <v>0.13852001466256436</v>
      </c>
    </row>
    <row r="221" spans="1:5" s="1059" customFormat="1" ht="27" customHeight="1">
      <c r="A221" s="1133" t="s">
        <v>803</v>
      </c>
      <c r="B221" s="1088">
        <v>0</v>
      </c>
      <c r="C221" s="1077">
        <v>0</v>
      </c>
      <c r="D221" s="1139">
        <v>1931</v>
      </c>
      <c r="E221" s="1077">
        <v>0.25843685827382784</v>
      </c>
    </row>
    <row r="222" spans="1:5" s="1059" customFormat="1" ht="27" customHeight="1">
      <c r="A222" s="1124" t="s">
        <v>548</v>
      </c>
      <c r="B222" s="1138">
        <v>191</v>
      </c>
      <c r="C222" s="1075">
        <v>2.6788444222532026E-2</v>
      </c>
      <c r="D222" s="1138">
        <v>1393</v>
      </c>
      <c r="E222" s="1075">
        <v>0.18643321780188613</v>
      </c>
    </row>
    <row r="223" spans="1:5" s="1056" customFormat="1" ht="15" customHeight="1">
      <c r="A223" s="1074" t="s">
        <v>771</v>
      </c>
      <c r="B223" s="1073"/>
      <c r="C223" s="1073"/>
      <c r="D223" s="1073"/>
      <c r="E223" s="1073"/>
    </row>
    <row r="224" spans="1:5" s="1056" customFormat="1" ht="15" customHeight="1">
      <c r="A224" s="1074"/>
      <c r="B224" s="1073"/>
      <c r="C224" s="1073"/>
      <c r="D224" s="1073"/>
      <c r="E224" s="1073"/>
    </row>
    <row r="225" spans="1:10" ht="20.100000000000001" customHeight="1">
      <c r="A225" s="2381" t="s">
        <v>802</v>
      </c>
      <c r="B225" s="2381"/>
      <c r="C225" s="2381"/>
      <c r="D225" s="2381"/>
      <c r="E225" s="2381"/>
    </row>
    <row r="226" spans="1:10" s="1056" customFormat="1" ht="15" customHeight="1">
      <c r="A226" s="1081" t="s">
        <v>801</v>
      </c>
      <c r="B226" s="1137"/>
      <c r="C226" s="1137"/>
      <c r="D226" s="1137"/>
      <c r="E226" s="1137"/>
    </row>
    <row r="227" spans="1:10" s="1059" customFormat="1" ht="15" customHeight="1">
      <c r="A227" s="2376" t="s">
        <v>777</v>
      </c>
      <c r="B227" s="2385" t="s">
        <v>620</v>
      </c>
      <c r="C227" s="2386"/>
      <c r="D227" s="2386" t="s">
        <v>619</v>
      </c>
      <c r="E227" s="2388"/>
    </row>
    <row r="228" spans="1:10" s="1059" customFormat="1" ht="15" customHeight="1">
      <c r="A228" s="2377"/>
      <c r="B228" s="1068" t="s">
        <v>800</v>
      </c>
      <c r="C228" s="1122" t="s">
        <v>113</v>
      </c>
      <c r="D228" s="1067" t="s">
        <v>800</v>
      </c>
      <c r="E228" s="1121" t="s">
        <v>113</v>
      </c>
    </row>
    <row r="229" spans="1:10" s="1059" customFormat="1" ht="27" customHeight="1">
      <c r="A229" s="1065" t="s">
        <v>799</v>
      </c>
      <c r="B229" s="1136">
        <v>8288700.0329999998</v>
      </c>
      <c r="C229" s="1119">
        <v>100</v>
      </c>
      <c r="D229" s="1136">
        <v>10001547.5</v>
      </c>
      <c r="E229" s="1119">
        <v>100</v>
      </c>
      <c r="J229" s="1135"/>
    </row>
    <row r="230" spans="1:10" s="1059" customFormat="1" ht="27" customHeight="1">
      <c r="A230" s="1133" t="s">
        <v>798</v>
      </c>
      <c r="B230" s="1134">
        <v>1122807.696</v>
      </c>
      <c r="C230" s="1115">
        <v>13.546245991889425</v>
      </c>
      <c r="D230" s="1134">
        <v>1688484.371</v>
      </c>
      <c r="E230" s="1115">
        <v>16.882231083446435</v>
      </c>
      <c r="J230" s="1135"/>
    </row>
    <row r="231" spans="1:10" s="1059" customFormat="1" ht="27" customHeight="1">
      <c r="A231" s="1133" t="s">
        <v>704</v>
      </c>
      <c r="B231" s="1134">
        <v>1523784.28</v>
      </c>
      <c r="C231" s="1115">
        <v>18.383875323432157</v>
      </c>
      <c r="D231" s="1134">
        <v>1391354.692</v>
      </c>
      <c r="E231" s="1115">
        <v>13.91139404830265</v>
      </c>
    </row>
    <row r="232" spans="1:10" s="1059" customFormat="1" ht="27" customHeight="1">
      <c r="A232" s="1133" t="s">
        <v>775</v>
      </c>
      <c r="B232" s="1134">
        <v>1297917.868</v>
      </c>
      <c r="C232" s="1115">
        <v>15.658883333123031</v>
      </c>
      <c r="D232" s="1134">
        <v>1231475.8119999999</v>
      </c>
      <c r="E232" s="1115">
        <v>12.312852632178044</v>
      </c>
    </row>
    <row r="233" spans="1:10" s="1059" customFormat="1" ht="27" customHeight="1">
      <c r="A233" s="1133" t="s">
        <v>776</v>
      </c>
      <c r="B233" s="1134">
        <v>913315.81600000011</v>
      </c>
      <c r="C233" s="1115">
        <v>11.018806475850182</v>
      </c>
      <c r="D233" s="1134">
        <v>1212292.6109999998</v>
      </c>
      <c r="E233" s="1115">
        <v>12.121050304739029</v>
      </c>
    </row>
    <row r="234" spans="1:10" s="1059" customFormat="1" ht="27" customHeight="1">
      <c r="A234" s="1133" t="s">
        <v>701</v>
      </c>
      <c r="B234" s="1134">
        <v>1622369.0069999998</v>
      </c>
      <c r="C234" s="1115">
        <v>19.573262399903761</v>
      </c>
      <c r="D234" s="1134">
        <v>718563.79800000007</v>
      </c>
      <c r="E234" s="1115">
        <v>7.1845261314739925</v>
      </c>
    </row>
    <row r="235" spans="1:10" s="1059" customFormat="1" ht="27" customHeight="1">
      <c r="A235" s="1133" t="s">
        <v>797</v>
      </c>
      <c r="B235" s="1116">
        <v>0</v>
      </c>
      <c r="C235" s="1115">
        <v>0</v>
      </c>
      <c r="D235" s="1134">
        <v>488132.64099999989</v>
      </c>
      <c r="E235" s="1115">
        <v>4.8805711123369342</v>
      </c>
    </row>
    <row r="236" spans="1:10" s="1059" customFormat="1" ht="27" customHeight="1">
      <c r="A236" s="1133" t="s">
        <v>700</v>
      </c>
      <c r="B236" s="1134">
        <v>276469.304</v>
      </c>
      <c r="C236" s="1115">
        <v>3.3354965543364599</v>
      </c>
      <c r="D236" s="1134">
        <v>394164.78100000002</v>
      </c>
      <c r="E236" s="1115">
        <v>3.9410379107370828</v>
      </c>
    </row>
    <row r="237" spans="1:10" s="1059" customFormat="1" ht="27" customHeight="1">
      <c r="A237" s="1133" t="s">
        <v>796</v>
      </c>
      <c r="B237" s="1134">
        <v>155050.285</v>
      </c>
      <c r="C237" s="1115">
        <v>1.8706224665230327</v>
      </c>
      <c r="D237" s="1134">
        <v>236218.348</v>
      </c>
      <c r="E237" s="1115">
        <v>2.3618179744975367</v>
      </c>
    </row>
    <row r="238" spans="1:10" s="1059" customFormat="1" ht="27" customHeight="1">
      <c r="A238" s="1133" t="s">
        <v>795</v>
      </c>
      <c r="B238" s="1134">
        <v>141871.04199999999</v>
      </c>
      <c r="C238" s="1115">
        <v>1.711619933586273</v>
      </c>
      <c r="D238" s="1134">
        <v>235383.21400000001</v>
      </c>
      <c r="E238" s="1115">
        <v>2.3534679267175314</v>
      </c>
    </row>
    <row r="239" spans="1:10" s="1059" customFormat="1" ht="27" customHeight="1">
      <c r="A239" s="1133" t="s">
        <v>759</v>
      </c>
      <c r="B239" s="1134">
        <v>262991.97699999996</v>
      </c>
      <c r="C239" s="1115">
        <v>3.1728977517939327</v>
      </c>
      <c r="D239" s="1134">
        <v>210106.60500000001</v>
      </c>
      <c r="E239" s="1115">
        <v>2.100740947733891</v>
      </c>
    </row>
    <row r="240" spans="1:10" s="1059" customFormat="1" ht="27" customHeight="1">
      <c r="A240" s="1133" t="s">
        <v>794</v>
      </c>
      <c r="B240" s="1116">
        <v>0</v>
      </c>
      <c r="C240" s="1115">
        <v>0</v>
      </c>
      <c r="D240" s="1134">
        <v>207678.06400000001</v>
      </c>
      <c r="E240" s="1115">
        <v>2.0764592954652694</v>
      </c>
    </row>
    <row r="241" spans="1:5" s="1059" customFormat="1" ht="27" customHeight="1">
      <c r="A241" s="1133" t="s">
        <v>706</v>
      </c>
      <c r="B241" s="1134">
        <v>237024.33799999999</v>
      </c>
      <c r="C241" s="1115">
        <v>2.8596081056900275</v>
      </c>
      <c r="D241" s="1134">
        <v>191099.89500000002</v>
      </c>
      <c r="E241" s="1115">
        <v>1.9107032572067264</v>
      </c>
    </row>
    <row r="242" spans="1:5" s="1059" customFormat="1" ht="27" customHeight="1">
      <c r="A242" s="1133" t="s">
        <v>793</v>
      </c>
      <c r="B242" s="1134">
        <v>39014.303999999996</v>
      </c>
      <c r="C242" s="1115">
        <v>0.47069267610929838</v>
      </c>
      <c r="D242" s="1134">
        <v>167380.30099999998</v>
      </c>
      <c r="E242" s="1115">
        <v>1.6735440190217907</v>
      </c>
    </row>
    <row r="243" spans="1:5" s="1059" customFormat="1" ht="27" customHeight="1">
      <c r="A243" s="1133" t="s">
        <v>792</v>
      </c>
      <c r="B243" s="1134">
        <v>95846.083000000013</v>
      </c>
      <c r="C243" s="1115">
        <v>1.1563463826463223</v>
      </c>
      <c r="D243" s="1134">
        <v>162319.60700000002</v>
      </c>
      <c r="E243" s="1115">
        <v>1.6229449095375783</v>
      </c>
    </row>
    <row r="244" spans="1:5" s="1059" customFormat="1" ht="27" customHeight="1">
      <c r="A244" s="1133" t="s">
        <v>699</v>
      </c>
      <c r="B244" s="1116">
        <v>0</v>
      </c>
      <c r="C244" s="1115">
        <v>0</v>
      </c>
      <c r="D244" s="1134">
        <v>152271.19</v>
      </c>
      <c r="E244" s="1115">
        <v>1.5224762876596256</v>
      </c>
    </row>
    <row r="245" spans="1:5" s="1059" customFormat="1" ht="27" customHeight="1">
      <c r="A245" s="1133" t="s">
        <v>791</v>
      </c>
      <c r="B245" s="1134">
        <v>134929.731</v>
      </c>
      <c r="C245" s="1115">
        <v>1.6278756676294355</v>
      </c>
      <c r="D245" s="1134">
        <v>131272.76800000001</v>
      </c>
      <c r="E245" s="1115">
        <v>1.3125245589493544</v>
      </c>
    </row>
    <row r="246" spans="1:5" s="1059" customFormat="1" ht="27" customHeight="1">
      <c r="A246" s="1133" t="s">
        <v>790</v>
      </c>
      <c r="B246" s="1116">
        <v>0</v>
      </c>
      <c r="C246" s="1115">
        <v>0</v>
      </c>
      <c r="D246" s="1134">
        <v>129543.52800000001</v>
      </c>
      <c r="E246" s="1115">
        <v>1.2952348346379297</v>
      </c>
    </row>
    <row r="247" spans="1:5" s="1059" customFormat="1" ht="27" customHeight="1">
      <c r="A247" s="1133" t="s">
        <v>713</v>
      </c>
      <c r="B247" s="1134">
        <v>27000</v>
      </c>
      <c r="C247" s="1115">
        <v>0.32574468725498879</v>
      </c>
      <c r="D247" s="1134">
        <v>118396.33100000001</v>
      </c>
      <c r="E247" s="1115">
        <v>1.1837801129248433</v>
      </c>
    </row>
    <row r="248" spans="1:5" s="1059" customFormat="1" ht="27" customHeight="1">
      <c r="A248" s="1133" t="s">
        <v>789</v>
      </c>
      <c r="B248" s="1116">
        <v>0</v>
      </c>
      <c r="C248" s="1115">
        <v>0</v>
      </c>
      <c r="D248" s="1134">
        <v>94814.967000000019</v>
      </c>
      <c r="E248" s="1115">
        <v>0.94800296085378943</v>
      </c>
    </row>
    <row r="249" spans="1:5" s="1059" customFormat="1" ht="27" customHeight="1">
      <c r="A249" s="1133" t="s">
        <v>788</v>
      </c>
      <c r="B249" s="1134">
        <v>41902.366000000002</v>
      </c>
      <c r="C249" s="1115">
        <v>0.50553604103385463</v>
      </c>
      <c r="D249" s="1134">
        <v>80141.782999999996</v>
      </c>
      <c r="E249" s="1115">
        <v>0.80129382497282176</v>
      </c>
    </row>
    <row r="250" spans="1:5" s="1059" customFormat="1" ht="27" customHeight="1">
      <c r="A250" s="1133" t="s">
        <v>787</v>
      </c>
      <c r="B250" s="1134">
        <v>64889.401999999987</v>
      </c>
      <c r="C250" s="1115">
        <v>0.78286585039456447</v>
      </c>
      <c r="D250" s="1134">
        <v>68870.266000000003</v>
      </c>
      <c r="E250" s="1115">
        <v>0.68859609562262525</v>
      </c>
    </row>
    <row r="251" spans="1:5" s="1059" customFormat="1" ht="27" customHeight="1">
      <c r="A251" s="1133" t="s">
        <v>758</v>
      </c>
      <c r="B251" s="1116">
        <v>0</v>
      </c>
      <c r="C251" s="1115">
        <v>0</v>
      </c>
      <c r="D251" s="1134">
        <v>47190.976000000002</v>
      </c>
      <c r="E251" s="1115">
        <v>0.47183674043339713</v>
      </c>
    </row>
    <row r="252" spans="1:5" s="1059" customFormat="1" ht="27" customHeight="1">
      <c r="A252" s="1133" t="s">
        <v>711</v>
      </c>
      <c r="B252" s="1116">
        <v>0</v>
      </c>
      <c r="C252" s="1115">
        <v>0</v>
      </c>
      <c r="D252" s="1134">
        <v>38304.137999999999</v>
      </c>
      <c r="E252" s="1115">
        <v>0.38298211122039566</v>
      </c>
    </row>
    <row r="253" spans="1:5" s="1059" customFormat="1" ht="27" customHeight="1">
      <c r="A253" s="1133" t="s">
        <v>786</v>
      </c>
      <c r="B253" s="1116">
        <v>0</v>
      </c>
      <c r="C253" s="1115">
        <v>0</v>
      </c>
      <c r="D253" s="1134">
        <v>25000</v>
      </c>
      <c r="E253" s="1115">
        <v>0.24996131698642823</v>
      </c>
    </row>
    <row r="254" spans="1:5" s="1059" customFormat="1" ht="27" customHeight="1">
      <c r="A254" s="1133" t="s">
        <v>785</v>
      </c>
      <c r="B254" s="1134">
        <v>124984.33900000001</v>
      </c>
      <c r="C254" s="1115">
        <v>1.5078883118269073</v>
      </c>
      <c r="D254" s="1116">
        <v>0</v>
      </c>
      <c r="E254" s="1115">
        <v>0</v>
      </c>
    </row>
    <row r="255" spans="1:5" s="1059" customFormat="1" ht="27" customHeight="1">
      <c r="A255" s="1133" t="s">
        <v>784</v>
      </c>
      <c r="B255" s="1134">
        <v>112417.745</v>
      </c>
      <c r="C255" s="1115">
        <v>1.3562771550717065</v>
      </c>
      <c r="D255" s="1116">
        <v>0</v>
      </c>
      <c r="E255" s="1115">
        <v>0</v>
      </c>
    </row>
    <row r="256" spans="1:5" s="1059" customFormat="1" ht="27" customHeight="1">
      <c r="A256" s="1133" t="s">
        <v>774</v>
      </c>
      <c r="B256" s="1134">
        <v>39787.294000000002</v>
      </c>
      <c r="C256" s="1115">
        <v>0.48001850521304779</v>
      </c>
      <c r="D256" s="1116">
        <v>0</v>
      </c>
      <c r="E256" s="1115">
        <v>0</v>
      </c>
    </row>
    <row r="257" spans="1:7" s="1059" customFormat="1" ht="27" customHeight="1">
      <c r="A257" s="1133" t="s">
        <v>783</v>
      </c>
      <c r="B257" s="1134">
        <v>33327.156000000003</v>
      </c>
      <c r="C257" s="1115">
        <v>0.40207940771548972</v>
      </c>
      <c r="D257" s="1116">
        <v>0</v>
      </c>
      <c r="E257" s="1115">
        <v>0</v>
      </c>
    </row>
    <row r="258" spans="1:7" s="1059" customFormat="1" ht="27" customHeight="1">
      <c r="A258" s="1133" t="s">
        <v>757</v>
      </c>
      <c r="B258" s="1132">
        <v>21000</v>
      </c>
      <c r="C258" s="1130">
        <v>0.25335697897610238</v>
      </c>
      <c r="D258" s="1131">
        <v>0</v>
      </c>
      <c r="E258" s="1130">
        <v>0</v>
      </c>
    </row>
    <row r="259" spans="1:7" s="1059" customFormat="1" ht="27" customHeight="1">
      <c r="A259" s="1124" t="s">
        <v>548</v>
      </c>
      <c r="B259" s="1114">
        <v>0</v>
      </c>
      <c r="C259" s="1113">
        <v>0</v>
      </c>
      <c r="D259" s="1129">
        <v>581086.87300000002</v>
      </c>
      <c r="E259" s="1113">
        <v>5.8099696023442151</v>
      </c>
    </row>
    <row r="260" spans="1:7" s="1056" customFormat="1" ht="15" customHeight="1">
      <c r="A260" s="1074" t="s">
        <v>771</v>
      </c>
      <c r="B260" s="1127"/>
      <c r="C260" s="1128"/>
      <c r="D260" s="1127"/>
      <c r="E260" s="1127"/>
    </row>
    <row r="261" spans="1:7" s="1056" customFormat="1" ht="15" customHeight="1">
      <c r="A261" s="1074" t="s">
        <v>770</v>
      </c>
      <c r="B261" s="1073"/>
      <c r="C261" s="1073"/>
      <c r="D261" s="1073"/>
      <c r="E261" s="1073"/>
      <c r="G261" s="1112"/>
    </row>
    <row r="262" spans="1:7" s="1056" customFormat="1" ht="15" customHeight="1">
      <c r="A262" s="1074"/>
      <c r="B262" s="1073"/>
      <c r="C262" s="1073"/>
      <c r="D262" s="1073"/>
      <c r="E262" s="1073"/>
    </row>
    <row r="263" spans="1:7" ht="20.100000000000001" customHeight="1">
      <c r="A263" s="1072" t="s">
        <v>782</v>
      </c>
      <c r="B263" s="1071"/>
      <c r="C263" s="1071"/>
      <c r="D263" s="1071"/>
      <c r="E263" s="1071"/>
    </row>
    <row r="264" spans="1:7" s="1056" customFormat="1" ht="15" customHeight="1">
      <c r="A264" s="1126" t="s">
        <v>781</v>
      </c>
      <c r="B264" s="1073"/>
      <c r="C264" s="1073"/>
      <c r="D264" s="1073"/>
      <c r="E264" s="1073"/>
    </row>
    <row r="265" spans="1:7" s="1059" customFormat="1" ht="20.100000000000001" customHeight="1">
      <c r="A265" s="1094" t="s">
        <v>14</v>
      </c>
      <c r="B265" s="1093">
        <v>2008</v>
      </c>
      <c r="C265" s="1093">
        <v>2009</v>
      </c>
      <c r="D265" s="1093">
        <v>2010</v>
      </c>
      <c r="E265" s="1093">
        <v>2011</v>
      </c>
    </row>
    <row r="266" spans="1:7" s="1059" customFormat="1" ht="20.100000000000001" customHeight="1">
      <c r="A266" s="1125" t="s">
        <v>780</v>
      </c>
      <c r="B266" s="1111">
        <v>723022.59344804659</v>
      </c>
      <c r="C266" s="1111">
        <v>755206.59000000008</v>
      </c>
      <c r="D266" s="1111">
        <v>794785.69168000005</v>
      </c>
      <c r="E266" s="1111">
        <v>828093.90620000008</v>
      </c>
    </row>
    <row r="267" spans="1:7" s="1059" customFormat="1" ht="20.100000000000001" customHeight="1">
      <c r="A267" s="1124" t="s">
        <v>186</v>
      </c>
      <c r="B267" s="1109">
        <v>1980.883817665881</v>
      </c>
      <c r="C267" s="1109">
        <v>2069.0591506849319</v>
      </c>
      <c r="D267" s="1109">
        <v>2177.4950456986298</v>
      </c>
      <c r="E267" s="1109">
        <v>2268.7504279452055</v>
      </c>
    </row>
    <row r="268" spans="1:7" s="1056" customFormat="1" ht="15" customHeight="1">
      <c r="A268" s="1058" t="s">
        <v>779</v>
      </c>
      <c r="B268" s="1073"/>
      <c r="C268" s="1073"/>
      <c r="D268" s="1123"/>
      <c r="E268" s="1073"/>
    </row>
    <row r="269" spans="1:7" s="1056" customFormat="1" ht="15" customHeight="1">
      <c r="A269" s="1102"/>
      <c r="B269" s="1073"/>
      <c r="C269" s="1073"/>
      <c r="D269" s="1073"/>
      <c r="E269" s="1073"/>
    </row>
    <row r="270" spans="1:7" ht="20.100000000000001" customHeight="1">
      <c r="A270" s="2381" t="s">
        <v>778</v>
      </c>
      <c r="B270" s="2381"/>
      <c r="C270" s="2381"/>
      <c r="D270" s="2381"/>
      <c r="E270" s="2381"/>
    </row>
    <row r="271" spans="1:7" s="1056" customFormat="1" ht="15" customHeight="1">
      <c r="A271" s="1081" t="s">
        <v>668</v>
      </c>
      <c r="B271" s="1097"/>
      <c r="C271" s="1097"/>
      <c r="D271" s="1097"/>
      <c r="E271" s="1097"/>
    </row>
    <row r="272" spans="1:7" s="1059" customFormat="1" ht="15" customHeight="1">
      <c r="A272" s="2376" t="s">
        <v>777</v>
      </c>
      <c r="B272" s="2385" t="s">
        <v>620</v>
      </c>
      <c r="C272" s="2386"/>
      <c r="D272" s="2386" t="s">
        <v>619</v>
      </c>
      <c r="E272" s="2388"/>
    </row>
    <row r="273" spans="1:7" s="1059" customFormat="1" ht="15" customHeight="1">
      <c r="A273" s="2377"/>
      <c r="B273" s="1068" t="s">
        <v>57</v>
      </c>
      <c r="C273" s="1122" t="s">
        <v>113</v>
      </c>
      <c r="D273" s="1067" t="s">
        <v>57</v>
      </c>
      <c r="E273" s="1121" t="s">
        <v>113</v>
      </c>
    </row>
    <row r="274" spans="1:7" s="1059" customFormat="1" ht="20.100000000000001" customHeight="1">
      <c r="A274" s="1065" t="s">
        <v>8</v>
      </c>
      <c r="B274" s="1118">
        <v>14155.170152500001</v>
      </c>
      <c r="C274" s="1119">
        <v>100</v>
      </c>
      <c r="D274" s="1118">
        <v>17128.176295982401</v>
      </c>
      <c r="E274" s="1119">
        <v>100</v>
      </c>
      <c r="F274" s="1120"/>
    </row>
    <row r="275" spans="1:7" s="1059" customFormat="1" ht="20.100000000000001" customHeight="1">
      <c r="A275" s="1063" t="s">
        <v>704</v>
      </c>
      <c r="B275" s="1116">
        <v>12367.698297499999</v>
      </c>
      <c r="C275" s="1115">
        <v>87.372304000992102</v>
      </c>
      <c r="D275" s="1116">
        <v>16853.473337298001</v>
      </c>
      <c r="E275" s="1115">
        <v>98.396192601375603</v>
      </c>
    </row>
    <row r="276" spans="1:7" s="1059" customFormat="1" ht="20.100000000000001" customHeight="1">
      <c r="A276" s="1063" t="s">
        <v>759</v>
      </c>
      <c r="B276" s="1116">
        <v>0</v>
      </c>
      <c r="C276" s="1115">
        <v>0</v>
      </c>
      <c r="D276" s="1116">
        <v>166.38132767587499</v>
      </c>
      <c r="E276" s="1115">
        <v>0.97138962608004897</v>
      </c>
    </row>
    <row r="277" spans="1:7" s="1059" customFormat="1" ht="20.100000000000001" customHeight="1">
      <c r="A277" s="1063" t="s">
        <v>776</v>
      </c>
      <c r="B277" s="1116">
        <v>796.62768249999999</v>
      </c>
      <c r="C277" s="1115">
        <v>5.6278213113482387</v>
      </c>
      <c r="D277" s="1116">
        <v>108.32163100849999</v>
      </c>
      <c r="E277" s="1115">
        <v>0.63241777254422582</v>
      </c>
    </row>
    <row r="278" spans="1:7" s="1059" customFormat="1" ht="20.100000000000001" customHeight="1">
      <c r="A278" s="1063" t="s">
        <v>775</v>
      </c>
      <c r="B278" s="1116">
        <v>308.03828249999998</v>
      </c>
      <c r="C278" s="1115">
        <v>2.1761538659116444</v>
      </c>
      <c r="D278" s="1116">
        <v>0</v>
      </c>
      <c r="E278" s="1115">
        <v>0</v>
      </c>
    </row>
    <row r="279" spans="1:7" s="1059" customFormat="1" ht="20.100000000000001" customHeight="1">
      <c r="A279" s="1063" t="s">
        <v>774</v>
      </c>
      <c r="B279" s="1116">
        <v>67.412409999999994</v>
      </c>
      <c r="C279" s="1115">
        <v>0.47623878253483254</v>
      </c>
      <c r="D279" s="1116">
        <v>0</v>
      </c>
      <c r="E279" s="1115">
        <v>0</v>
      </c>
    </row>
    <row r="280" spans="1:7" s="1059" customFormat="1" ht="20.100000000000001" customHeight="1">
      <c r="A280" s="1061" t="s">
        <v>773</v>
      </c>
      <c r="B280" s="1114">
        <v>615.39347999999995</v>
      </c>
      <c r="C280" s="1113">
        <v>4.3474820392131619</v>
      </c>
      <c r="D280" s="1114">
        <v>0</v>
      </c>
      <c r="E280" s="1113">
        <v>0</v>
      </c>
    </row>
    <row r="281" spans="1:7" s="1056" customFormat="1" ht="15" customHeight="1">
      <c r="A281" s="1074" t="s">
        <v>771</v>
      </c>
      <c r="B281" s="1073"/>
      <c r="C281" s="1073"/>
      <c r="D281" s="1073"/>
      <c r="E281" s="1073"/>
    </row>
    <row r="282" spans="1:7" s="1056" customFormat="1" ht="15" customHeight="1">
      <c r="A282" s="1074" t="s">
        <v>770</v>
      </c>
      <c r="B282" s="1073"/>
      <c r="C282" s="1073"/>
      <c r="D282" s="1073"/>
      <c r="E282" s="1073"/>
      <c r="G282" s="1112"/>
    </row>
    <row r="283" spans="1:7" s="1056" customFormat="1" ht="15" customHeight="1">
      <c r="A283" s="1074"/>
      <c r="B283" s="1073"/>
      <c r="C283" s="1073"/>
      <c r="D283" s="1073"/>
      <c r="E283" s="1073"/>
    </row>
    <row r="284" spans="1:7" ht="20.100000000000001" customHeight="1">
      <c r="A284" s="2381" t="s">
        <v>772</v>
      </c>
      <c r="B284" s="2381"/>
      <c r="C284" s="2381"/>
      <c r="D284" s="2381"/>
      <c r="E284" s="2381"/>
    </row>
    <row r="285" spans="1:7" s="1056" customFormat="1" ht="15" customHeight="1">
      <c r="A285" s="1070" t="s">
        <v>668</v>
      </c>
      <c r="B285" s="1098"/>
      <c r="C285" s="1098"/>
      <c r="D285" s="1098"/>
      <c r="E285" s="1098"/>
    </row>
    <row r="286" spans="1:7" s="1059" customFormat="1" ht="15" customHeight="1">
      <c r="A286" s="2382" t="s">
        <v>7</v>
      </c>
      <c r="B286" s="2385" t="s">
        <v>620</v>
      </c>
      <c r="C286" s="2386"/>
      <c r="D286" s="2386" t="s">
        <v>619</v>
      </c>
      <c r="E286" s="2388"/>
    </row>
    <row r="287" spans="1:7" s="1059" customFormat="1" ht="15" customHeight="1">
      <c r="A287" s="2383"/>
      <c r="B287" s="1068" t="s">
        <v>57</v>
      </c>
      <c r="C287" s="1067" t="s">
        <v>113</v>
      </c>
      <c r="D287" s="1067" t="s">
        <v>57</v>
      </c>
      <c r="E287" s="1066" t="s">
        <v>113</v>
      </c>
    </row>
    <row r="288" spans="1:7" s="1059" customFormat="1" ht="20.100000000000001" customHeight="1">
      <c r="A288" s="1065" t="s">
        <v>8</v>
      </c>
      <c r="B288" s="1118">
        <v>14155.170152500001</v>
      </c>
      <c r="C288" s="1119">
        <v>100</v>
      </c>
      <c r="D288" s="1118">
        <v>17128.176295982375</v>
      </c>
      <c r="E288" s="1117">
        <v>100</v>
      </c>
    </row>
    <row r="289" spans="1:7" s="1059" customFormat="1" ht="20.100000000000001" customHeight="1">
      <c r="A289" s="1063" t="s">
        <v>725</v>
      </c>
      <c r="B289" s="1116">
        <v>14087.7577425</v>
      </c>
      <c r="C289" s="1115">
        <v>99.52376121746515</v>
      </c>
      <c r="D289" s="1116">
        <v>17128.176295982375</v>
      </c>
      <c r="E289" s="1115">
        <v>100</v>
      </c>
    </row>
    <row r="290" spans="1:7" s="1059" customFormat="1" ht="20.100000000000001" customHeight="1">
      <c r="A290" s="1061" t="s">
        <v>721</v>
      </c>
      <c r="B290" s="1114">
        <v>67.412409999999994</v>
      </c>
      <c r="C290" s="1113">
        <v>0.47623878253483254</v>
      </c>
      <c r="D290" s="1114">
        <v>0</v>
      </c>
      <c r="E290" s="1113">
        <v>0</v>
      </c>
    </row>
    <row r="291" spans="1:7" s="1056" customFormat="1" ht="15" customHeight="1">
      <c r="A291" s="1074" t="s">
        <v>771</v>
      </c>
      <c r="B291" s="1073"/>
      <c r="C291" s="1073"/>
      <c r="D291" s="1073"/>
      <c r="E291" s="1073"/>
    </row>
    <row r="292" spans="1:7" s="1056" customFormat="1" ht="15" customHeight="1">
      <c r="A292" s="1074" t="s">
        <v>770</v>
      </c>
      <c r="B292" s="1073"/>
      <c r="C292" s="1073"/>
      <c r="D292" s="1073"/>
      <c r="E292" s="1073"/>
      <c r="G292" s="1112"/>
    </row>
    <row r="293" spans="1:7" s="1056" customFormat="1" ht="15" customHeight="1">
      <c r="A293" s="1058"/>
      <c r="B293" s="1057"/>
      <c r="C293" s="1057"/>
      <c r="D293" s="1057"/>
      <c r="E293" s="1057"/>
    </row>
    <row r="294" spans="1:7" ht="20.100000000000001" customHeight="1">
      <c r="A294" s="1072" t="s">
        <v>769</v>
      </c>
      <c r="B294" s="1071"/>
      <c r="C294" s="1071"/>
      <c r="D294" s="1071"/>
      <c r="E294" s="1071"/>
    </row>
    <row r="295" spans="1:7" s="1056" customFormat="1" ht="15" customHeight="1">
      <c r="A295" s="1070" t="s">
        <v>668</v>
      </c>
      <c r="B295" s="1098"/>
      <c r="C295" s="1098"/>
      <c r="D295" s="1097"/>
      <c r="E295" s="1097"/>
    </row>
    <row r="296" spans="1:7" s="1059" customFormat="1" ht="20.100000000000001" customHeight="1">
      <c r="A296" s="1065" t="s">
        <v>768</v>
      </c>
      <c r="B296" s="1093">
        <v>2008</v>
      </c>
      <c r="C296" s="1093">
        <v>2009</v>
      </c>
      <c r="D296" s="1093">
        <v>2010</v>
      </c>
      <c r="E296" s="1093">
        <v>2011</v>
      </c>
    </row>
    <row r="297" spans="1:7" s="1059" customFormat="1" ht="20.100000000000001" customHeight="1">
      <c r="A297" s="1065" t="s">
        <v>8</v>
      </c>
      <c r="B297" s="1064">
        <v>6242</v>
      </c>
      <c r="C297" s="1064">
        <v>8694.1647989000012</v>
      </c>
      <c r="D297" s="1064">
        <v>10985.89854</v>
      </c>
      <c r="E297" s="1064">
        <v>11567.019293999998</v>
      </c>
    </row>
    <row r="298" spans="1:7" s="1059" customFormat="1" ht="20.100000000000001" customHeight="1">
      <c r="A298" s="1063" t="s">
        <v>752</v>
      </c>
      <c r="B298" s="1110">
        <v>31.142308</v>
      </c>
      <c r="C298" s="1110">
        <v>24.723451000000001</v>
      </c>
      <c r="D298" s="1110">
        <v>24.423166999999999</v>
      </c>
      <c r="E298" s="1110">
        <v>25.700697000000002</v>
      </c>
    </row>
    <row r="299" spans="1:7" s="1059" customFormat="1" ht="20.100000000000001" customHeight="1">
      <c r="A299" s="1063" t="s">
        <v>751</v>
      </c>
      <c r="B299" s="1110">
        <v>115.920711</v>
      </c>
      <c r="C299" s="1110">
        <v>77.03098700000001</v>
      </c>
      <c r="D299" s="1110">
        <v>101.008978</v>
      </c>
      <c r="E299" s="1110">
        <v>90.600958000000006</v>
      </c>
    </row>
    <row r="300" spans="1:7" s="1059" customFormat="1" ht="20.100000000000001" customHeight="1">
      <c r="A300" s="1063" t="s">
        <v>750</v>
      </c>
      <c r="B300" s="1086">
        <v>5528.9078900000004</v>
      </c>
      <c r="C300" s="1086">
        <v>8024.1670679999997</v>
      </c>
      <c r="D300" s="1111">
        <v>10366.923145000001</v>
      </c>
      <c r="E300" s="1086">
        <v>10899.493560999999</v>
      </c>
    </row>
    <row r="301" spans="1:7" s="1059" customFormat="1" ht="20.100000000000001" customHeight="1">
      <c r="A301" s="1063" t="s">
        <v>767</v>
      </c>
      <c r="B301" s="1110">
        <v>43.202269000000001</v>
      </c>
      <c r="C301" s="1110">
        <v>12.677910000000001</v>
      </c>
      <c r="D301" s="1110">
        <v>21.045698999999999</v>
      </c>
      <c r="E301" s="1110">
        <v>33.740839000000001</v>
      </c>
    </row>
    <row r="302" spans="1:7" s="1059" customFormat="1" ht="20.100000000000001" customHeight="1">
      <c r="A302" s="1061" t="s">
        <v>766</v>
      </c>
      <c r="B302" s="1082">
        <v>522.86336699999902</v>
      </c>
      <c r="C302" s="1082">
        <v>555.57062200000018</v>
      </c>
      <c r="D302" s="1109">
        <v>472.49755099999857</v>
      </c>
      <c r="E302" s="1082">
        <v>517.48323899999923</v>
      </c>
    </row>
    <row r="303" spans="1:7" s="1056" customFormat="1" ht="15" customHeight="1">
      <c r="A303" s="1074" t="s">
        <v>73</v>
      </c>
      <c r="B303" s="1073"/>
      <c r="C303" s="1073"/>
      <c r="D303" s="1073"/>
      <c r="E303" s="1073"/>
    </row>
    <row r="304" spans="1:7" s="1056" customFormat="1" ht="15" customHeight="1">
      <c r="A304" s="1074"/>
      <c r="B304" s="1073"/>
      <c r="C304" s="1073"/>
      <c r="D304" s="1073"/>
      <c r="E304" s="1073"/>
    </row>
    <row r="305" spans="1:5" ht="28.5" customHeight="1">
      <c r="A305" s="2384" t="s">
        <v>765</v>
      </c>
      <c r="B305" s="2384"/>
      <c r="C305" s="2384"/>
      <c r="D305" s="2384"/>
      <c r="E305" s="2384"/>
    </row>
    <row r="306" spans="1:5" s="1056" customFormat="1" ht="15" customHeight="1">
      <c r="A306" s="1081" t="s">
        <v>625</v>
      </c>
      <c r="B306" s="1057"/>
      <c r="C306" s="1057"/>
      <c r="D306" s="1057"/>
      <c r="E306" s="1057"/>
    </row>
    <row r="307" spans="1:5" s="1059" customFormat="1" ht="27" customHeight="1">
      <c r="A307" s="1094" t="s">
        <v>98</v>
      </c>
      <c r="B307" s="1093">
        <v>2005</v>
      </c>
      <c r="C307" s="1093">
        <v>2009</v>
      </c>
      <c r="D307" s="1093">
        <v>2010</v>
      </c>
      <c r="E307" s="1093">
        <v>2011</v>
      </c>
    </row>
    <row r="308" spans="1:5" s="1059" customFormat="1" ht="27" customHeight="1">
      <c r="A308" s="1092" t="s">
        <v>8</v>
      </c>
      <c r="B308" s="1091">
        <v>3227.1418500000004</v>
      </c>
      <c r="C308" s="1091">
        <v>8694.1700380000002</v>
      </c>
      <c r="D308" s="1091">
        <v>10985.868265000001</v>
      </c>
      <c r="E308" s="1091">
        <v>11567.019294</v>
      </c>
    </row>
    <row r="309" spans="1:5" s="1059" customFormat="1" ht="27" customHeight="1">
      <c r="A309" s="1090" t="s">
        <v>746</v>
      </c>
      <c r="B309" s="1078">
        <v>37.639702999999997</v>
      </c>
      <c r="C309" s="1078">
        <v>32.854101</v>
      </c>
      <c r="D309" s="1078">
        <v>20.673280999999999</v>
      </c>
      <c r="E309" s="1078">
        <v>24.552026999999999</v>
      </c>
    </row>
    <row r="310" spans="1:5" s="1059" customFormat="1" ht="27" customHeight="1">
      <c r="A310" s="1090" t="s">
        <v>93</v>
      </c>
      <c r="B310" s="1078">
        <v>37.059280999999999</v>
      </c>
      <c r="C310" s="1078">
        <v>18.964870999999999</v>
      </c>
      <c r="D310" s="1078">
        <v>64.976737</v>
      </c>
      <c r="E310" s="1078">
        <v>59.341707999999997</v>
      </c>
    </row>
    <row r="311" spans="1:5" s="1059" customFormat="1" ht="27" customHeight="1">
      <c r="A311" s="1090" t="s">
        <v>745</v>
      </c>
      <c r="B311" s="1078">
        <v>27.766470000000002</v>
      </c>
      <c r="C311" s="1078">
        <v>9.6552260000000008</v>
      </c>
      <c r="D311" s="1078">
        <v>1.106066</v>
      </c>
      <c r="E311" s="1078">
        <v>1.5808549999999999</v>
      </c>
    </row>
    <row r="312" spans="1:5" s="1059" customFormat="1" ht="27" customHeight="1">
      <c r="A312" s="1090" t="s">
        <v>95</v>
      </c>
      <c r="B312" s="1078">
        <v>44.674520999999999</v>
      </c>
      <c r="C312" s="1078">
        <v>29.003865000000001</v>
      </c>
      <c r="D312" s="1078">
        <v>28.415856999999999</v>
      </c>
      <c r="E312" s="1078">
        <v>29.383461</v>
      </c>
    </row>
    <row r="313" spans="1:5" s="1059" customFormat="1" ht="27" customHeight="1">
      <c r="A313" s="1090" t="s">
        <v>744</v>
      </c>
      <c r="B313" s="1078">
        <v>21.307506</v>
      </c>
      <c r="C313" s="1078">
        <v>55.946471000000003</v>
      </c>
      <c r="D313" s="1078">
        <v>31.878231</v>
      </c>
      <c r="E313" s="1078">
        <v>29.752704000000001</v>
      </c>
    </row>
    <row r="314" spans="1:5" s="1059" customFormat="1" ht="27" customHeight="1">
      <c r="A314" s="1090" t="s">
        <v>743</v>
      </c>
      <c r="B314" s="1078">
        <v>113.098015</v>
      </c>
      <c r="C314" s="1078">
        <v>271.14331199999998</v>
      </c>
      <c r="D314" s="1078">
        <v>469.75717200000003</v>
      </c>
      <c r="E314" s="1078">
        <v>605.76643000000001</v>
      </c>
    </row>
    <row r="315" spans="1:5" s="1059" customFormat="1" ht="27" customHeight="1">
      <c r="A315" s="1090" t="s">
        <v>742</v>
      </c>
      <c r="B315" s="1078">
        <v>93.619521000000006</v>
      </c>
      <c r="C315" s="1078">
        <v>109.060818</v>
      </c>
      <c r="D315" s="1078">
        <v>124.11964</v>
      </c>
      <c r="E315" s="1078">
        <v>130.86917800000001</v>
      </c>
    </row>
    <row r="316" spans="1:5" s="1059" customFormat="1" ht="27" customHeight="1">
      <c r="A316" s="1090" t="s">
        <v>741</v>
      </c>
      <c r="B316" s="1078">
        <v>7.1220319999999999</v>
      </c>
      <c r="C316" s="1078">
        <v>138.472611</v>
      </c>
      <c r="D316" s="1078">
        <v>60.324831000000003</v>
      </c>
      <c r="E316" s="1078">
        <v>28.181408999999999</v>
      </c>
    </row>
    <row r="317" spans="1:5" s="1059" customFormat="1" ht="27" customHeight="1">
      <c r="A317" s="1090" t="s">
        <v>740</v>
      </c>
      <c r="B317" s="1078">
        <v>26.900182000000001</v>
      </c>
      <c r="C317" s="1078">
        <v>38.555691000000003</v>
      </c>
      <c r="D317" s="1078">
        <v>85.715501000000003</v>
      </c>
      <c r="E317" s="1078">
        <v>60.359209</v>
      </c>
    </row>
    <row r="318" spans="1:5" s="1059" customFormat="1" ht="27" customHeight="1">
      <c r="A318" s="1090" t="s">
        <v>739</v>
      </c>
      <c r="B318" s="1078">
        <v>26.159952000000001</v>
      </c>
      <c r="C318" s="1078">
        <v>176.607438</v>
      </c>
      <c r="D318" s="1078">
        <v>228.507071</v>
      </c>
      <c r="E318" s="1078">
        <v>36.959169000000003</v>
      </c>
    </row>
    <row r="319" spans="1:5" s="1059" customFormat="1" ht="27" customHeight="1">
      <c r="A319" s="1090" t="s">
        <v>738</v>
      </c>
      <c r="B319" s="1078">
        <v>289.66377599999998</v>
      </c>
      <c r="C319" s="1078">
        <v>782.80909999999994</v>
      </c>
      <c r="D319" s="1078">
        <v>1373.564406</v>
      </c>
      <c r="E319" s="1078">
        <v>1417.1252979999999</v>
      </c>
    </row>
    <row r="320" spans="1:5" s="1059" customFormat="1" ht="27" customHeight="1">
      <c r="A320" s="1090" t="s">
        <v>737</v>
      </c>
      <c r="B320" s="1078">
        <v>8.4180729999999997</v>
      </c>
      <c r="C320" s="1078">
        <v>41.376541000000003</v>
      </c>
      <c r="D320" s="1078">
        <v>65.565545</v>
      </c>
      <c r="E320" s="1078">
        <v>138.73278300000001</v>
      </c>
    </row>
    <row r="321" spans="1:5" s="1059" customFormat="1" ht="27" customHeight="1">
      <c r="A321" s="1090" t="s">
        <v>736</v>
      </c>
      <c r="B321" s="1078">
        <v>35.361060999999999</v>
      </c>
      <c r="C321" s="1078">
        <v>88.248985000000005</v>
      </c>
      <c r="D321" s="1078">
        <v>46.485922000000002</v>
      </c>
      <c r="E321" s="1078">
        <v>95.936510999999996</v>
      </c>
    </row>
    <row r="322" spans="1:5" s="1059" customFormat="1" ht="27" customHeight="1">
      <c r="A322" s="1090" t="s">
        <v>735</v>
      </c>
      <c r="B322" s="1078">
        <v>4.1360549999999998</v>
      </c>
      <c r="C322" s="1078">
        <v>56.620489999999997</v>
      </c>
      <c r="D322" s="1078">
        <v>5.5541539999999996</v>
      </c>
      <c r="E322" s="1078">
        <v>12.472160000000001</v>
      </c>
    </row>
    <row r="323" spans="1:5" s="1059" customFormat="1" ht="27" customHeight="1">
      <c r="A323" s="1090" t="s">
        <v>734</v>
      </c>
      <c r="B323" s="1078">
        <v>324.100978</v>
      </c>
      <c r="C323" s="1078">
        <v>377.26007800000002</v>
      </c>
      <c r="D323" s="1078">
        <v>376.01721300000003</v>
      </c>
      <c r="E323" s="1078">
        <v>399.35149200000001</v>
      </c>
    </row>
    <row r="324" spans="1:5" s="1059" customFormat="1" ht="27" customHeight="1">
      <c r="A324" s="1090" t="s">
        <v>733</v>
      </c>
      <c r="B324" s="1078">
        <v>855.11073199999998</v>
      </c>
      <c r="C324" s="1078">
        <v>4311.2547880000002</v>
      </c>
      <c r="D324" s="1078">
        <v>5837.1219019999999</v>
      </c>
      <c r="E324" s="1078">
        <v>5980.9883220000002</v>
      </c>
    </row>
    <row r="325" spans="1:5" s="1059" customFormat="1" ht="27" customHeight="1">
      <c r="A325" s="1090" t="s">
        <v>732</v>
      </c>
      <c r="B325" s="1078">
        <v>1094.034302</v>
      </c>
      <c r="C325" s="1078">
        <v>1494.321109</v>
      </c>
      <c r="D325" s="1078">
        <v>1383.682039</v>
      </c>
      <c r="E325" s="1078">
        <v>1765.9084170000001</v>
      </c>
    </row>
    <row r="326" spans="1:5" s="1059" customFormat="1" ht="27" customHeight="1">
      <c r="A326" s="1090" t="s">
        <v>731</v>
      </c>
      <c r="B326" s="1078">
        <v>61.919142999999998</v>
      </c>
      <c r="C326" s="1078">
        <v>96.024122000000006</v>
      </c>
      <c r="D326" s="1078">
        <v>176.11429100000001</v>
      </c>
      <c r="E326" s="1078">
        <v>135.401939</v>
      </c>
    </row>
    <row r="327" spans="1:5" s="1059" customFormat="1" ht="27" customHeight="1">
      <c r="A327" s="1090" t="s">
        <v>730</v>
      </c>
      <c r="B327" s="1078">
        <v>1.728572</v>
      </c>
      <c r="C327" s="1078">
        <v>2.9170630000000002</v>
      </c>
      <c r="D327" s="1078">
        <v>18.167631</v>
      </c>
      <c r="E327" s="1078">
        <v>8.2093389999999999</v>
      </c>
    </row>
    <row r="328" spans="1:5" s="1059" customFormat="1" ht="27" customHeight="1">
      <c r="A328" s="1090" t="s">
        <v>729</v>
      </c>
      <c r="B328" s="1078">
        <v>117.273286</v>
      </c>
      <c r="C328" s="1078">
        <v>65.443353000000002</v>
      </c>
      <c r="D328" s="1078">
        <v>143.12419600000001</v>
      </c>
      <c r="E328" s="1078">
        <v>117.38624900000001</v>
      </c>
    </row>
    <row r="329" spans="1:5" s="1059" customFormat="1" ht="27" customHeight="1">
      <c r="A329" s="1061" t="s">
        <v>728</v>
      </c>
      <c r="B329" s="1076">
        <v>4.8689000000000003E-2</v>
      </c>
      <c r="C329" s="1076">
        <v>497.63000499999998</v>
      </c>
      <c r="D329" s="1076">
        <v>444.996579</v>
      </c>
      <c r="E329" s="1076">
        <v>488.76063399999998</v>
      </c>
    </row>
    <row r="330" spans="1:5" s="1056" customFormat="1" ht="15" customHeight="1">
      <c r="A330" s="1058" t="s">
        <v>727</v>
      </c>
      <c r="B330" s="1057"/>
      <c r="C330" s="1057"/>
      <c r="D330" s="1057"/>
      <c r="E330" s="1057"/>
    </row>
    <row r="331" spans="1:5" s="1056" customFormat="1" ht="15" customHeight="1">
      <c r="A331" s="1074"/>
      <c r="B331" s="1073"/>
      <c r="C331" s="1073"/>
      <c r="D331" s="1073"/>
      <c r="E331" s="1073"/>
    </row>
    <row r="332" spans="1:5" ht="20.100000000000001" customHeight="1">
      <c r="A332" s="1108" t="s">
        <v>764</v>
      </c>
      <c r="B332" s="1107"/>
      <c r="C332" s="1107"/>
      <c r="D332" s="1107"/>
      <c r="E332" s="1107"/>
    </row>
    <row r="333" spans="1:5" ht="15" customHeight="1">
      <c r="A333" s="1106" t="s">
        <v>668</v>
      </c>
      <c r="B333" s="1069"/>
      <c r="C333" s="1069"/>
      <c r="D333" s="1069"/>
      <c r="E333" s="1069"/>
    </row>
    <row r="334" spans="1:5" s="1059" customFormat="1" ht="15" customHeight="1">
      <c r="A334" s="2382" t="s">
        <v>7</v>
      </c>
      <c r="B334" s="2378">
        <v>2010</v>
      </c>
      <c r="C334" s="2379"/>
      <c r="D334" s="2379">
        <v>2011</v>
      </c>
      <c r="E334" s="2380"/>
    </row>
    <row r="335" spans="1:5" s="1059" customFormat="1" ht="15" customHeight="1">
      <c r="A335" s="2383"/>
      <c r="B335" s="1068" t="s">
        <v>57</v>
      </c>
      <c r="C335" s="1067" t="s">
        <v>113</v>
      </c>
      <c r="D335" s="1067" t="s">
        <v>57</v>
      </c>
      <c r="E335" s="1066" t="s">
        <v>113</v>
      </c>
    </row>
    <row r="336" spans="1:5" s="1059" customFormat="1" ht="27" customHeight="1">
      <c r="A336" s="1089" t="s">
        <v>8</v>
      </c>
      <c r="B336" s="1064">
        <v>10985.898539999998</v>
      </c>
      <c r="C336" s="1079">
        <v>100.00000000000001</v>
      </c>
      <c r="D336" s="1064">
        <v>11567.019294000002</v>
      </c>
      <c r="E336" s="1079">
        <v>100</v>
      </c>
    </row>
    <row r="337" spans="1:5" s="1059" customFormat="1" ht="27" customHeight="1">
      <c r="A337" s="1063" t="s">
        <v>725</v>
      </c>
      <c r="B337" s="1088">
        <v>10045.996821999999</v>
      </c>
      <c r="C337" s="1088">
        <v>91.444471159297649</v>
      </c>
      <c r="D337" s="1088">
        <v>10354.94117</v>
      </c>
      <c r="E337" s="1088">
        <v>89.521257869529748</v>
      </c>
    </row>
    <row r="338" spans="1:5" s="1059" customFormat="1" ht="27" customHeight="1">
      <c r="A338" s="1063" t="s">
        <v>724</v>
      </c>
      <c r="B338" s="1088">
        <v>347.60886499999998</v>
      </c>
      <c r="C338" s="1088">
        <v>3.1641368590320158</v>
      </c>
      <c r="D338" s="1088">
        <v>355.902379</v>
      </c>
      <c r="E338" s="1088">
        <v>3.076872009581693</v>
      </c>
    </row>
    <row r="339" spans="1:5" s="1059" customFormat="1" ht="27" customHeight="1">
      <c r="A339" s="1063" t="s">
        <v>698</v>
      </c>
      <c r="B339" s="1088">
        <v>28.054458</v>
      </c>
      <c r="C339" s="1088">
        <v>0.2553678963796438</v>
      </c>
      <c r="D339" s="1088">
        <v>45.914498000000002</v>
      </c>
      <c r="E339" s="1088">
        <v>0.39694321270663557</v>
      </c>
    </row>
    <row r="340" spans="1:5" s="1059" customFormat="1" ht="27" customHeight="1">
      <c r="A340" s="1063" t="s">
        <v>723</v>
      </c>
      <c r="B340" s="1088">
        <v>0.27016400000000002</v>
      </c>
      <c r="C340" s="1088">
        <v>2.4591889231119738E-3</v>
      </c>
      <c r="D340" s="1088">
        <v>0.66974199999999995</v>
      </c>
      <c r="E340" s="1088">
        <v>5.7901001370976E-3</v>
      </c>
    </row>
    <row r="341" spans="1:5" s="1059" customFormat="1" ht="27" customHeight="1">
      <c r="A341" s="1063" t="s">
        <v>722</v>
      </c>
      <c r="B341" s="1088">
        <v>42.313415999999997</v>
      </c>
      <c r="C341" s="1088">
        <v>0.38516117590141152</v>
      </c>
      <c r="D341" s="1088">
        <v>4.8495900000000001</v>
      </c>
      <c r="E341" s="1088">
        <v>4.1926012888346791E-2</v>
      </c>
    </row>
    <row r="342" spans="1:5" s="1059" customFormat="1" ht="27" customHeight="1">
      <c r="A342" s="1063" t="s">
        <v>721</v>
      </c>
      <c r="B342" s="1101">
        <v>466.01338199999998</v>
      </c>
      <c r="C342" s="1062">
        <v>4.2419232282478374</v>
      </c>
      <c r="D342" s="1101">
        <v>736.34012399999995</v>
      </c>
      <c r="E342" s="1062">
        <v>6.3658588724058873</v>
      </c>
    </row>
    <row r="343" spans="1:5" s="1059" customFormat="1" ht="27" customHeight="1">
      <c r="A343" s="1063" t="s">
        <v>720</v>
      </c>
      <c r="B343" s="1101">
        <v>1.879E-3</v>
      </c>
      <c r="C343" s="1062">
        <v>1.7103744342426819E-5</v>
      </c>
      <c r="D343" s="1101">
        <v>2.2992249999999999</v>
      </c>
      <c r="E343" s="1062">
        <v>1.9877419943378542E-2</v>
      </c>
    </row>
    <row r="344" spans="1:5" s="1059" customFormat="1" ht="27" customHeight="1">
      <c r="A344" s="1087" t="s">
        <v>718</v>
      </c>
      <c r="B344" s="1101">
        <v>48.688561999999997</v>
      </c>
      <c r="C344" s="1062">
        <v>0.44319144057924287</v>
      </c>
      <c r="D344" s="1101">
        <v>56.234751000000003</v>
      </c>
      <c r="E344" s="1062">
        <v>0.48616458199537943</v>
      </c>
    </row>
    <row r="345" spans="1:5" s="1059" customFormat="1" ht="27" customHeight="1">
      <c r="A345" s="1090" t="s">
        <v>717</v>
      </c>
      <c r="B345" s="1101">
        <v>0</v>
      </c>
      <c r="C345" s="1062">
        <v>0</v>
      </c>
      <c r="D345" s="1101">
        <v>7.3200000000000001E-2</v>
      </c>
      <c r="E345" s="1062">
        <v>6.3283373304279017E-4</v>
      </c>
    </row>
    <row r="346" spans="1:5" s="1059" customFormat="1" ht="27" customHeight="1">
      <c r="A346" s="1061" t="s">
        <v>716</v>
      </c>
      <c r="B346" s="1100">
        <v>6.9509920000000003</v>
      </c>
      <c r="C346" s="1060">
        <v>6.3271947894760011E-2</v>
      </c>
      <c r="D346" s="1100">
        <v>9.7946150000000003</v>
      </c>
      <c r="E346" s="1060">
        <v>8.4677087078782909E-2</v>
      </c>
    </row>
    <row r="347" spans="1:5" s="1056" customFormat="1" ht="15" customHeight="1">
      <c r="A347" s="1058" t="s">
        <v>73</v>
      </c>
      <c r="B347" s="1104"/>
      <c r="C347" s="1104"/>
      <c r="D347" s="1104"/>
      <c r="E347" s="1104"/>
    </row>
    <row r="348" spans="1:5" s="1056" customFormat="1" ht="15" customHeight="1">
      <c r="A348" s="1074"/>
      <c r="B348" s="1073"/>
      <c r="C348" s="1073"/>
      <c r="D348" s="1073"/>
      <c r="E348" s="1073"/>
    </row>
    <row r="349" spans="1:5" ht="20.100000000000001" customHeight="1">
      <c r="A349" s="2381" t="s">
        <v>763</v>
      </c>
      <c r="B349" s="2381"/>
      <c r="C349" s="2381"/>
      <c r="D349" s="2381"/>
      <c r="E349" s="2381"/>
    </row>
    <row r="350" spans="1:5" s="1056" customFormat="1" ht="15" customHeight="1">
      <c r="A350" s="1106" t="s">
        <v>668</v>
      </c>
      <c r="B350" s="1069"/>
      <c r="C350" s="1069"/>
      <c r="D350" s="1069"/>
      <c r="E350" s="1069"/>
    </row>
    <row r="351" spans="1:5" s="1059" customFormat="1" ht="15" customHeight="1">
      <c r="A351" s="2376" t="s">
        <v>708</v>
      </c>
      <c r="B351" s="2378">
        <v>2010</v>
      </c>
      <c r="C351" s="2379"/>
      <c r="D351" s="2379">
        <v>2011</v>
      </c>
      <c r="E351" s="2380"/>
    </row>
    <row r="352" spans="1:5" s="1059" customFormat="1" ht="15" customHeight="1">
      <c r="A352" s="2377"/>
      <c r="B352" s="1068" t="s">
        <v>57</v>
      </c>
      <c r="C352" s="1067" t="s">
        <v>113</v>
      </c>
      <c r="D352" s="1067" t="s">
        <v>57</v>
      </c>
      <c r="E352" s="1066" t="s">
        <v>113</v>
      </c>
    </row>
    <row r="353" spans="1:6" s="1059" customFormat="1" ht="20.100000000000001" customHeight="1">
      <c r="A353" s="1065" t="s">
        <v>8</v>
      </c>
      <c r="B353" s="1064">
        <v>7670.2118439999995</v>
      </c>
      <c r="C353" s="1079">
        <v>100</v>
      </c>
      <c r="D353" s="1064">
        <v>7987.0378329999994</v>
      </c>
      <c r="E353" s="1079">
        <v>100.00000000000001</v>
      </c>
    </row>
    <row r="354" spans="1:6" s="1059" customFormat="1" ht="20.100000000000001" customHeight="1">
      <c r="A354" s="1063" t="s">
        <v>714</v>
      </c>
      <c r="B354" s="1101">
        <v>3582.6416559999998</v>
      </c>
      <c r="C354" s="1062">
        <v>46.708509867331898</v>
      </c>
      <c r="D354" s="1101">
        <v>3428.147352</v>
      </c>
      <c r="E354" s="1062">
        <v>42.921386171929008</v>
      </c>
    </row>
    <row r="355" spans="1:6" s="1059" customFormat="1" ht="20.100000000000001" customHeight="1">
      <c r="A355" s="1063" t="s">
        <v>706</v>
      </c>
      <c r="B355" s="1101">
        <v>1271.8731009999999</v>
      </c>
      <c r="C355" s="1062">
        <v>16.581981395923489</v>
      </c>
      <c r="D355" s="1101">
        <v>1598.727228</v>
      </c>
      <c r="E355" s="1062">
        <v>20.016522538487894</v>
      </c>
    </row>
    <row r="356" spans="1:6" s="1059" customFormat="1" ht="20.100000000000001" customHeight="1">
      <c r="A356" s="1063" t="s">
        <v>713</v>
      </c>
      <c r="B356" s="1101">
        <v>1670.1528840000001</v>
      </c>
      <c r="C356" s="1062">
        <v>21.774533975961464</v>
      </c>
      <c r="D356" s="1101">
        <v>1551.6469489999999</v>
      </c>
      <c r="E356" s="1062">
        <v>19.427063968434819</v>
      </c>
    </row>
    <row r="357" spans="1:6" s="1059" customFormat="1" ht="20.100000000000001" customHeight="1">
      <c r="A357" s="1063" t="s">
        <v>712</v>
      </c>
      <c r="B357" s="1101">
        <v>844.17091800000003</v>
      </c>
      <c r="C357" s="1062">
        <v>11.005835760069003</v>
      </c>
      <c r="D357" s="1101">
        <v>1103.3195069999999</v>
      </c>
      <c r="E357" s="1062">
        <v>13.813876058548527</v>
      </c>
    </row>
    <row r="358" spans="1:6" s="1059" customFormat="1" ht="20.100000000000001" customHeight="1">
      <c r="A358" s="1061" t="s">
        <v>711</v>
      </c>
      <c r="B358" s="1100">
        <v>301.37328500000001</v>
      </c>
      <c r="C358" s="1060">
        <v>3.9291390007141507</v>
      </c>
      <c r="D358" s="1100">
        <v>305.196797</v>
      </c>
      <c r="E358" s="1060">
        <v>3.8211512625997606</v>
      </c>
    </row>
    <row r="359" spans="1:6" s="1056" customFormat="1" ht="15" customHeight="1">
      <c r="A359" s="1105" t="s">
        <v>691</v>
      </c>
      <c r="B359" s="1104"/>
      <c r="C359" s="1104"/>
      <c r="D359" s="1104"/>
      <c r="E359" s="1104"/>
    </row>
    <row r="360" spans="1:6" s="1056" customFormat="1" ht="15" customHeight="1">
      <c r="A360" s="1074"/>
      <c r="B360" s="1073"/>
      <c r="C360" s="1073"/>
      <c r="D360" s="1073"/>
      <c r="E360" s="1073"/>
    </row>
    <row r="361" spans="1:6" s="1059" customFormat="1" ht="20.100000000000001" customHeight="1">
      <c r="A361" s="2375" t="s">
        <v>762</v>
      </c>
      <c r="B361" s="2375"/>
      <c r="C361" s="2375"/>
      <c r="D361" s="2375"/>
      <c r="E361" s="2375"/>
    </row>
    <row r="362" spans="1:6" s="1056" customFormat="1" ht="15" customHeight="1">
      <c r="A362" s="1070" t="s">
        <v>668</v>
      </c>
      <c r="B362" s="1069"/>
      <c r="C362" s="1069"/>
      <c r="D362" s="1069"/>
      <c r="E362" s="1069"/>
    </row>
    <row r="363" spans="1:6" s="1059" customFormat="1" ht="15" customHeight="1">
      <c r="A363" s="2376" t="s">
        <v>761</v>
      </c>
      <c r="B363" s="2378">
        <v>2010</v>
      </c>
      <c r="C363" s="2379"/>
      <c r="D363" s="2379">
        <v>2011</v>
      </c>
      <c r="E363" s="2380"/>
    </row>
    <row r="364" spans="1:6" s="1059" customFormat="1" ht="15" customHeight="1">
      <c r="A364" s="2377"/>
      <c r="B364" s="1068" t="s">
        <v>57</v>
      </c>
      <c r="C364" s="1067" t="s">
        <v>113</v>
      </c>
      <c r="D364" s="1067" t="s">
        <v>57</v>
      </c>
      <c r="E364" s="1066" t="s">
        <v>113</v>
      </c>
    </row>
    <row r="365" spans="1:6" s="1059" customFormat="1" ht="20.100000000000001" customHeight="1">
      <c r="A365" s="1065" t="s">
        <v>8</v>
      </c>
      <c r="B365" s="1064">
        <v>10985.89854</v>
      </c>
      <c r="C365" s="1079">
        <v>100</v>
      </c>
      <c r="D365" s="1064">
        <v>11567.019294</v>
      </c>
      <c r="E365" s="1079">
        <v>100</v>
      </c>
    </row>
    <row r="366" spans="1:6" s="1059" customFormat="1" ht="20.100000000000001" customHeight="1">
      <c r="A366" s="1063" t="s">
        <v>694</v>
      </c>
      <c r="B366" s="1101">
        <v>1778.630253</v>
      </c>
      <c r="C366" s="1062">
        <v>16.190120876539606</v>
      </c>
      <c r="D366" s="1101">
        <v>1045.8293369999999</v>
      </c>
      <c r="E366" s="1062">
        <v>9.0414765499914793</v>
      </c>
      <c r="F366" s="1103"/>
    </row>
    <row r="367" spans="1:6" s="1059" customFormat="1" ht="20.100000000000001" customHeight="1">
      <c r="A367" s="1063" t="s">
        <v>693</v>
      </c>
      <c r="B367" s="1101">
        <v>1285.577599</v>
      </c>
      <c r="C367" s="1062">
        <v>11.702070561813144</v>
      </c>
      <c r="D367" s="1101">
        <v>1271.1718940000001</v>
      </c>
      <c r="E367" s="1062">
        <v>10.989623702446641</v>
      </c>
      <c r="F367" s="1103"/>
    </row>
    <row r="368" spans="1:6" s="1059" customFormat="1" ht="20.100000000000001" customHeight="1">
      <c r="A368" s="1061" t="s">
        <v>692</v>
      </c>
      <c r="B368" s="1100">
        <v>7921.6906879999997</v>
      </c>
      <c r="C368" s="1060">
        <v>72.107808561647246</v>
      </c>
      <c r="D368" s="1100">
        <v>9250.0180629999995</v>
      </c>
      <c r="E368" s="1060">
        <v>79.968899747561878</v>
      </c>
    </row>
    <row r="369" spans="1:5" s="1056" customFormat="1" ht="15" customHeight="1">
      <c r="A369" s="1058" t="s">
        <v>691</v>
      </c>
      <c r="B369" s="1057"/>
      <c r="C369" s="1057"/>
      <c r="D369" s="1057"/>
      <c r="E369" s="1057"/>
    </row>
    <row r="370" spans="1:5" s="1056" customFormat="1" ht="15" customHeight="1">
      <c r="A370" s="1102"/>
      <c r="B370" s="1073"/>
      <c r="C370" s="1073"/>
      <c r="D370" s="1073"/>
      <c r="E370" s="1073"/>
    </row>
    <row r="371" spans="1:5" ht="20.100000000000001" customHeight="1">
      <c r="A371" s="2381" t="s">
        <v>760</v>
      </c>
      <c r="B371" s="2381"/>
      <c r="C371" s="2381"/>
      <c r="D371" s="2381"/>
      <c r="E371" s="2381"/>
    </row>
    <row r="372" spans="1:5" s="1056" customFormat="1" ht="15" customHeight="1">
      <c r="A372" s="1070" t="s">
        <v>668</v>
      </c>
      <c r="B372" s="1069"/>
      <c r="C372" s="1069"/>
      <c r="D372" s="1069"/>
      <c r="E372" s="1069"/>
    </row>
    <row r="373" spans="1:5" s="1059" customFormat="1" ht="15" customHeight="1">
      <c r="A373" s="2376" t="s">
        <v>708</v>
      </c>
      <c r="B373" s="2378">
        <v>2010</v>
      </c>
      <c r="C373" s="2379"/>
      <c r="D373" s="2379">
        <v>2011</v>
      </c>
      <c r="E373" s="2380"/>
    </row>
    <row r="374" spans="1:5" s="1059" customFormat="1" ht="15" customHeight="1">
      <c r="A374" s="2377"/>
      <c r="B374" s="1068" t="s">
        <v>57</v>
      </c>
      <c r="C374" s="1067" t="s">
        <v>113</v>
      </c>
      <c r="D374" s="1067" t="s">
        <v>57</v>
      </c>
      <c r="E374" s="1066" t="s">
        <v>113</v>
      </c>
    </row>
    <row r="375" spans="1:5" s="1059" customFormat="1" ht="20.100000000000001" customHeight="1">
      <c r="A375" s="1065" t="s">
        <v>8</v>
      </c>
      <c r="B375" s="1064">
        <v>10985.89854</v>
      </c>
      <c r="C375" s="1079">
        <v>99.999999999999986</v>
      </c>
      <c r="D375" s="1064">
        <v>11567.019293999998</v>
      </c>
      <c r="E375" s="1079">
        <v>100.00000000000001</v>
      </c>
    </row>
    <row r="376" spans="1:5" s="1059" customFormat="1" ht="20.100000000000001" customHeight="1">
      <c r="A376" s="1063" t="s">
        <v>714</v>
      </c>
      <c r="B376" s="1101">
        <v>3582.6416559999998</v>
      </c>
      <c r="C376" s="1062">
        <v>32.611275654471861</v>
      </c>
      <c r="D376" s="1101">
        <v>3428.147352</v>
      </c>
      <c r="E376" s="1062">
        <v>29.637258008017987</v>
      </c>
    </row>
    <row r="377" spans="1:5" s="1059" customFormat="1" ht="20.100000000000001" customHeight="1">
      <c r="A377" s="1063" t="s">
        <v>706</v>
      </c>
      <c r="B377" s="1101">
        <v>1271.8731009999999</v>
      </c>
      <c r="C377" s="1062">
        <v>11.577324297772003</v>
      </c>
      <c r="D377" s="1101">
        <v>1598.727228</v>
      </c>
      <c r="E377" s="1062">
        <v>13.821427866289513</v>
      </c>
    </row>
    <row r="378" spans="1:5" s="1059" customFormat="1" ht="20.100000000000001" customHeight="1">
      <c r="A378" s="1063" t="s">
        <v>713</v>
      </c>
      <c r="B378" s="1101">
        <v>1670.1528840000001</v>
      </c>
      <c r="C378" s="1062">
        <v>15.202697147792884</v>
      </c>
      <c r="D378" s="1101">
        <v>1551.6469489999999</v>
      </c>
      <c r="E378" s="1062">
        <v>13.414406162570028</v>
      </c>
    </row>
    <row r="379" spans="1:5" s="1059" customFormat="1" ht="20.100000000000001" customHeight="1">
      <c r="A379" s="1063" t="s">
        <v>712</v>
      </c>
      <c r="B379" s="1101">
        <v>844.17091800000003</v>
      </c>
      <c r="C379" s="1062">
        <v>7.6841317524128527</v>
      </c>
      <c r="D379" s="1101">
        <v>1103.3195069999999</v>
      </c>
      <c r="E379" s="1062">
        <v>9.5384945676740571</v>
      </c>
    </row>
    <row r="380" spans="1:5" s="1059" customFormat="1" ht="20.100000000000001" customHeight="1">
      <c r="A380" s="1063" t="s">
        <v>759</v>
      </c>
      <c r="B380" s="1101">
        <v>643.30076499999996</v>
      </c>
      <c r="C380" s="1062">
        <v>5.8556954868800375</v>
      </c>
      <c r="D380" s="1101">
        <v>674.47922600000004</v>
      </c>
      <c r="E380" s="1062">
        <v>5.8310547329151898</v>
      </c>
    </row>
    <row r="381" spans="1:5" s="1059" customFormat="1" ht="20.100000000000001" customHeight="1">
      <c r="A381" s="1063" t="s">
        <v>758</v>
      </c>
      <c r="B381" s="1101">
        <v>372.63511799999998</v>
      </c>
      <c r="C381" s="1062">
        <v>3.3919402827472314</v>
      </c>
      <c r="D381" s="1101">
        <v>377.97448100000003</v>
      </c>
      <c r="E381" s="1062">
        <v>3.2676912815046615</v>
      </c>
    </row>
    <row r="382" spans="1:5" s="1059" customFormat="1" ht="20.100000000000001" customHeight="1">
      <c r="A382" s="1063" t="s">
        <v>757</v>
      </c>
      <c r="B382" s="1101">
        <v>94.075353000000007</v>
      </c>
      <c r="C382" s="1062">
        <v>0.85632825260008283</v>
      </c>
      <c r="D382" s="1101">
        <v>320.52182299999998</v>
      </c>
      <c r="E382" s="1062">
        <v>2.7709975651744605</v>
      </c>
    </row>
    <row r="383" spans="1:5" s="1059" customFormat="1" ht="20.100000000000001" customHeight="1">
      <c r="A383" s="1063" t="s">
        <v>711</v>
      </c>
      <c r="B383" s="1101">
        <v>301.37328500000001</v>
      </c>
      <c r="C383" s="1062">
        <v>2.7432738788064577</v>
      </c>
      <c r="D383" s="1101">
        <v>305.196797</v>
      </c>
      <c r="E383" s="1062">
        <v>2.6385085841285885</v>
      </c>
    </row>
    <row r="384" spans="1:5" s="1059" customFormat="1" ht="20.100000000000001" customHeight="1">
      <c r="A384" s="1063" t="s">
        <v>756</v>
      </c>
      <c r="B384" s="1101">
        <v>288.59506800000003</v>
      </c>
      <c r="C384" s="1062">
        <v>2.6269591599559781</v>
      </c>
      <c r="D384" s="1101">
        <v>245.96784</v>
      </c>
      <c r="E384" s="1062">
        <v>2.1264582840938768</v>
      </c>
    </row>
    <row r="385" spans="1:5" s="1059" customFormat="1" ht="20.100000000000001" customHeight="1">
      <c r="A385" s="1063" t="s">
        <v>755</v>
      </c>
      <c r="B385" s="1101">
        <v>146.365399</v>
      </c>
      <c r="C385" s="1062">
        <v>1.3323024827425722</v>
      </c>
      <c r="D385" s="1101">
        <v>187.092052</v>
      </c>
      <c r="E385" s="1062">
        <v>1.6174612252704352</v>
      </c>
    </row>
    <row r="386" spans="1:5" s="1059" customFormat="1" ht="20.100000000000001" customHeight="1">
      <c r="A386" s="1061" t="s">
        <v>697</v>
      </c>
      <c r="B386" s="1100">
        <v>1770.714993</v>
      </c>
      <c r="C386" s="1060">
        <v>16.118071603818034</v>
      </c>
      <c r="D386" s="1100">
        <v>1773.9460389999999</v>
      </c>
      <c r="E386" s="1060">
        <v>15.336241722361221</v>
      </c>
    </row>
    <row r="387" spans="1:5" s="1056" customFormat="1" ht="15" customHeight="1">
      <c r="A387" s="1058" t="s">
        <v>691</v>
      </c>
      <c r="B387" s="1057"/>
      <c r="C387" s="1057"/>
      <c r="D387" s="1057"/>
      <c r="E387" s="1057"/>
    </row>
    <row r="388" spans="1:5" s="1056" customFormat="1" ht="15" customHeight="1">
      <c r="A388" s="1058"/>
      <c r="B388" s="1057"/>
      <c r="C388" s="1057"/>
      <c r="D388" s="1057"/>
      <c r="E388" s="1057"/>
    </row>
    <row r="389" spans="1:5" ht="20.100000000000001" customHeight="1">
      <c r="A389" s="2375" t="s">
        <v>754</v>
      </c>
      <c r="B389" s="2375"/>
      <c r="C389" s="2375"/>
      <c r="D389" s="2375"/>
      <c r="E389" s="2375"/>
    </row>
    <row r="390" spans="1:5" s="1056" customFormat="1" ht="15" customHeight="1">
      <c r="A390" s="1099" t="s">
        <v>668</v>
      </c>
      <c r="B390" s="1098"/>
      <c r="C390" s="1097"/>
      <c r="D390" s="1097"/>
      <c r="E390" s="1097"/>
    </row>
    <row r="391" spans="1:5" s="1059" customFormat="1" ht="20.100000000000001" customHeight="1">
      <c r="A391" s="1094" t="s">
        <v>753</v>
      </c>
      <c r="B391" s="1093">
        <v>2008</v>
      </c>
      <c r="C391" s="1093">
        <v>2009</v>
      </c>
      <c r="D391" s="1093">
        <v>2010</v>
      </c>
      <c r="E391" s="1093">
        <v>2011</v>
      </c>
    </row>
    <row r="392" spans="1:5" s="1059" customFormat="1" ht="20.100000000000001" customHeight="1">
      <c r="A392" s="1096" t="s">
        <v>8</v>
      </c>
      <c r="B392" s="1064">
        <v>90277.039067999998</v>
      </c>
      <c r="C392" s="1064">
        <v>93872.167709000001</v>
      </c>
      <c r="D392" s="1064">
        <v>86573.662849</v>
      </c>
      <c r="E392" s="1064">
        <v>116374.00801099998</v>
      </c>
    </row>
    <row r="393" spans="1:5" s="1059" customFormat="1" ht="20.100000000000001" customHeight="1">
      <c r="A393" s="1063" t="s">
        <v>752</v>
      </c>
      <c r="B393" s="1086">
        <v>613.78467599999999</v>
      </c>
      <c r="C393" s="1086">
        <v>322.20018499999998</v>
      </c>
      <c r="D393" s="1086">
        <v>365.363404</v>
      </c>
      <c r="E393" s="1086">
        <v>423.96454799999998</v>
      </c>
    </row>
    <row r="394" spans="1:5" s="1059" customFormat="1" ht="20.100000000000001" customHeight="1">
      <c r="A394" s="1063" t="s">
        <v>751</v>
      </c>
      <c r="B394" s="1086">
        <v>5014.512401</v>
      </c>
      <c r="C394" s="1086">
        <v>4945.797783</v>
      </c>
      <c r="D394" s="1086">
        <v>5245.7809530000004</v>
      </c>
      <c r="E394" s="1086">
        <v>6090.7994900000003</v>
      </c>
    </row>
    <row r="395" spans="1:5" s="1059" customFormat="1" ht="20.100000000000001" customHeight="1">
      <c r="A395" s="1063" t="s">
        <v>750</v>
      </c>
      <c r="B395" s="1086">
        <v>81245.452057999995</v>
      </c>
      <c r="C395" s="1086">
        <v>83260.762818999996</v>
      </c>
      <c r="D395" s="1095">
        <v>73692.812384000004</v>
      </c>
      <c r="E395" s="1086">
        <v>95019.202739</v>
      </c>
    </row>
    <row r="396" spans="1:5" s="1059" customFormat="1" ht="20.100000000000001" customHeight="1">
      <c r="A396" s="1063" t="s">
        <v>749</v>
      </c>
      <c r="B396" s="1086">
        <v>1721.61349</v>
      </c>
      <c r="C396" s="1086">
        <v>2522.8663969999998</v>
      </c>
      <c r="D396" s="1095">
        <v>4861.0188019999996</v>
      </c>
      <c r="E396" s="1086">
        <v>10639.595759</v>
      </c>
    </row>
    <row r="397" spans="1:5" s="1059" customFormat="1" ht="20.100000000000001" customHeight="1">
      <c r="A397" s="1061" t="s">
        <v>748</v>
      </c>
      <c r="B397" s="1084">
        <v>1681.6764430000039</v>
      </c>
      <c r="C397" s="1084">
        <v>2820.540525000004</v>
      </c>
      <c r="D397" s="1084">
        <v>2408.6999999999998</v>
      </c>
      <c r="E397" s="1084">
        <v>4200.4454749999859</v>
      </c>
    </row>
    <row r="398" spans="1:5" s="1056" customFormat="1" ht="15" customHeight="1">
      <c r="A398" s="1074" t="s">
        <v>73</v>
      </c>
      <c r="B398" s="1073"/>
      <c r="C398" s="1073"/>
      <c r="D398" s="1073"/>
      <c r="E398" s="1073"/>
    </row>
    <row r="399" spans="1:5" s="1056" customFormat="1" ht="15" customHeight="1">
      <c r="A399" s="1074"/>
      <c r="B399" s="1073"/>
      <c r="C399" s="1073"/>
      <c r="D399" s="1073"/>
      <c r="E399" s="1073"/>
    </row>
    <row r="400" spans="1:5" ht="20.100000000000001" customHeight="1">
      <c r="A400" s="1072" t="s">
        <v>747</v>
      </c>
      <c r="B400" s="1071"/>
      <c r="C400" s="1071"/>
      <c r="D400" s="1071"/>
      <c r="E400" s="1071"/>
    </row>
    <row r="401" spans="1:5" s="1056" customFormat="1" ht="15" customHeight="1">
      <c r="A401" s="1070" t="s">
        <v>668</v>
      </c>
      <c r="B401" s="1069"/>
      <c r="C401" s="1069"/>
      <c r="D401" s="1069"/>
      <c r="E401" s="1069"/>
    </row>
    <row r="402" spans="1:5" s="1059" customFormat="1" ht="27" customHeight="1">
      <c r="A402" s="1094" t="s">
        <v>98</v>
      </c>
      <c r="B402" s="1093">
        <v>2005</v>
      </c>
      <c r="C402" s="1093">
        <v>2009</v>
      </c>
      <c r="D402" s="1093">
        <v>2010</v>
      </c>
      <c r="E402" s="1093">
        <v>2011</v>
      </c>
    </row>
    <row r="403" spans="1:5" s="1059" customFormat="1" ht="27" customHeight="1">
      <c r="A403" s="1092" t="s">
        <v>8</v>
      </c>
      <c r="B403" s="1091">
        <v>35214.291892000001</v>
      </c>
      <c r="C403" s="1091">
        <v>93872.169708999994</v>
      </c>
      <c r="D403" s="1091">
        <v>86573.662849</v>
      </c>
      <c r="E403" s="1091">
        <v>116374.008011</v>
      </c>
    </row>
    <row r="404" spans="1:5" s="1059" customFormat="1" ht="27" customHeight="1">
      <c r="A404" s="1090" t="s">
        <v>746</v>
      </c>
      <c r="B404" s="1078">
        <v>980.13586599999996</v>
      </c>
      <c r="C404" s="1078">
        <v>1784.291037</v>
      </c>
      <c r="D404" s="1078">
        <v>1891.752641</v>
      </c>
      <c r="E404" s="1078">
        <v>2186.1423009999999</v>
      </c>
    </row>
    <row r="405" spans="1:5" s="1059" customFormat="1" ht="27" customHeight="1">
      <c r="A405" s="1090" t="s">
        <v>93</v>
      </c>
      <c r="B405" s="1078">
        <v>1257.5290230000001</v>
      </c>
      <c r="C405" s="1078">
        <v>2869.2758439999998</v>
      </c>
      <c r="D405" s="1078">
        <v>2816.472683</v>
      </c>
      <c r="E405" s="1078">
        <v>3635.564104</v>
      </c>
    </row>
    <row r="406" spans="1:5" s="1059" customFormat="1" ht="27" customHeight="1">
      <c r="A406" s="1090" t="s">
        <v>745</v>
      </c>
      <c r="B406" s="1078">
        <v>182.63847000000001</v>
      </c>
      <c r="C406" s="1078">
        <v>268.10787499999998</v>
      </c>
      <c r="D406" s="1078">
        <v>328.25320499999998</v>
      </c>
      <c r="E406" s="1078">
        <v>509.402063</v>
      </c>
    </row>
    <row r="407" spans="1:5" s="1059" customFormat="1" ht="27" customHeight="1">
      <c r="A407" s="1090" t="s">
        <v>95</v>
      </c>
      <c r="B407" s="1078">
        <v>812.33184400000005</v>
      </c>
      <c r="C407" s="1078">
        <v>1408.7328829999999</v>
      </c>
      <c r="D407" s="1078">
        <v>1581.9159749999999</v>
      </c>
      <c r="E407" s="1078">
        <v>1859.381721</v>
      </c>
    </row>
    <row r="408" spans="1:5" s="1059" customFormat="1" ht="27" customHeight="1">
      <c r="A408" s="1090" t="s">
        <v>744</v>
      </c>
      <c r="B408" s="1078">
        <v>519.87795300000005</v>
      </c>
      <c r="C408" s="1078">
        <v>1619.7032300000001</v>
      </c>
      <c r="D408" s="1078">
        <v>2456.2825979999998</v>
      </c>
      <c r="E408" s="1078">
        <v>4844.3170259999997</v>
      </c>
    </row>
    <row r="409" spans="1:5" s="1059" customFormat="1" ht="27" customHeight="1">
      <c r="A409" s="1090" t="s">
        <v>743</v>
      </c>
      <c r="B409" s="1078">
        <v>2402.3482979999999</v>
      </c>
      <c r="C409" s="1078">
        <v>3956.5430270000002</v>
      </c>
      <c r="D409" s="1078">
        <v>4102.7179660000002</v>
      </c>
      <c r="E409" s="1078">
        <v>6957.5848779999997</v>
      </c>
    </row>
    <row r="410" spans="1:5" s="1059" customFormat="1" ht="27" customHeight="1">
      <c r="A410" s="1090" t="s">
        <v>742</v>
      </c>
      <c r="B410" s="1078">
        <v>2279.8643470000002</v>
      </c>
      <c r="C410" s="1078">
        <v>3865.5272030000001</v>
      </c>
      <c r="D410" s="1078">
        <v>4303.7316639999999</v>
      </c>
      <c r="E410" s="1078">
        <v>4963.3532640000003</v>
      </c>
    </row>
    <row r="411" spans="1:5" s="1059" customFormat="1" ht="27" customHeight="1">
      <c r="A411" s="1090" t="s">
        <v>741</v>
      </c>
      <c r="B411" s="1078">
        <v>106.89685299999999</v>
      </c>
      <c r="C411" s="1078">
        <v>82.663246999999998</v>
      </c>
      <c r="D411" s="1078">
        <v>70.100847999999999</v>
      </c>
      <c r="E411" s="1078">
        <v>86.734459999999999</v>
      </c>
    </row>
    <row r="412" spans="1:5" s="1059" customFormat="1" ht="27" customHeight="1">
      <c r="A412" s="1090" t="s">
        <v>740</v>
      </c>
      <c r="B412" s="1078">
        <v>395.461207</v>
      </c>
      <c r="C412" s="1078">
        <v>517.49647800000002</v>
      </c>
      <c r="D412" s="1078">
        <v>492.13311399999998</v>
      </c>
      <c r="E412" s="1078">
        <v>438.425431</v>
      </c>
    </row>
    <row r="413" spans="1:5" s="1059" customFormat="1" ht="27" customHeight="1">
      <c r="A413" s="1090" t="s">
        <v>739</v>
      </c>
      <c r="B413" s="1078">
        <v>679.04842499999995</v>
      </c>
      <c r="C413" s="1078">
        <v>1063.544913</v>
      </c>
      <c r="D413" s="1078">
        <v>1356.3169330000001</v>
      </c>
      <c r="E413" s="1078">
        <v>1403.9846649999999</v>
      </c>
    </row>
    <row r="414" spans="1:5" s="1059" customFormat="1" ht="27" customHeight="1">
      <c r="A414" s="1090" t="s">
        <v>738</v>
      </c>
      <c r="B414" s="1078">
        <v>665.70532300000002</v>
      </c>
      <c r="C414" s="1078">
        <v>973.46875699999998</v>
      </c>
      <c r="D414" s="1078">
        <v>903.19698300000005</v>
      </c>
      <c r="E414" s="1078">
        <v>987.12371099999996</v>
      </c>
    </row>
    <row r="415" spans="1:5" s="1059" customFormat="1" ht="27" customHeight="1">
      <c r="A415" s="1090" t="s">
        <v>737</v>
      </c>
      <c r="B415" s="1078">
        <v>107.58861400000001</v>
      </c>
      <c r="C415" s="1078">
        <v>116.723068</v>
      </c>
      <c r="D415" s="1078">
        <v>118.149643</v>
      </c>
      <c r="E415" s="1078">
        <v>142.75447800000001</v>
      </c>
    </row>
    <row r="416" spans="1:5" s="1059" customFormat="1" ht="27" customHeight="1">
      <c r="A416" s="1090" t="s">
        <v>736</v>
      </c>
      <c r="B416" s="1078">
        <v>909.16581399999995</v>
      </c>
      <c r="C416" s="1078">
        <v>2640.5306730000002</v>
      </c>
      <c r="D416" s="1078">
        <v>2001.958376</v>
      </c>
      <c r="E416" s="1078">
        <v>2301.9720929999999</v>
      </c>
    </row>
    <row r="417" spans="1:5" s="1059" customFormat="1" ht="27" customHeight="1">
      <c r="A417" s="1090" t="s">
        <v>735</v>
      </c>
      <c r="B417" s="1078">
        <v>106.86554599999999</v>
      </c>
      <c r="C417" s="1078">
        <v>413.07996900000001</v>
      </c>
      <c r="D417" s="1078">
        <v>210.54522</v>
      </c>
      <c r="E417" s="1078">
        <v>432.563446</v>
      </c>
    </row>
    <row r="418" spans="1:5" s="1059" customFormat="1" ht="27" customHeight="1">
      <c r="A418" s="1090" t="s">
        <v>734</v>
      </c>
      <c r="B418" s="1078">
        <v>5428.6240079999998</v>
      </c>
      <c r="C418" s="1078">
        <v>14997.730631</v>
      </c>
      <c r="D418" s="1078">
        <v>15780.297654</v>
      </c>
      <c r="E418" s="1078">
        <v>24603.488857</v>
      </c>
    </row>
    <row r="419" spans="1:5" s="1059" customFormat="1" ht="27" customHeight="1">
      <c r="A419" s="1090" t="s">
        <v>733</v>
      </c>
      <c r="B419" s="1078">
        <v>9133.2926210000005</v>
      </c>
      <c r="C419" s="1078">
        <v>30584.697045000001</v>
      </c>
      <c r="D419" s="1078">
        <v>24553.597516999998</v>
      </c>
      <c r="E419" s="1078">
        <v>34375.179893</v>
      </c>
    </row>
    <row r="420" spans="1:5" s="1059" customFormat="1" ht="27" customHeight="1">
      <c r="A420" s="1090" t="s">
        <v>732</v>
      </c>
      <c r="B420" s="1078">
        <v>7711.9442589999999</v>
      </c>
      <c r="C420" s="1078">
        <v>23024.501561000001</v>
      </c>
      <c r="D420" s="1078">
        <v>20704.141276999999</v>
      </c>
      <c r="E420" s="1078">
        <v>22504.552553000001</v>
      </c>
    </row>
    <row r="421" spans="1:5" s="1059" customFormat="1" ht="27" customHeight="1">
      <c r="A421" s="1090" t="s">
        <v>731</v>
      </c>
      <c r="B421" s="1078">
        <v>780.19712800000002</v>
      </c>
      <c r="C421" s="1078">
        <v>2069.1453529999999</v>
      </c>
      <c r="D421" s="1078">
        <v>1680.962311</v>
      </c>
      <c r="E421" s="1078">
        <v>2418.3182219999999</v>
      </c>
    </row>
    <row r="422" spans="1:5" s="1059" customFormat="1" ht="27" customHeight="1">
      <c r="A422" s="1090" t="s">
        <v>730</v>
      </c>
      <c r="B422" s="1078">
        <v>311.67718400000001</v>
      </c>
      <c r="C422" s="1078">
        <v>231.42936599999999</v>
      </c>
      <c r="D422" s="1078">
        <v>418.050297</v>
      </c>
      <c r="E422" s="1078">
        <v>761.90749900000003</v>
      </c>
    </row>
    <row r="423" spans="1:5" s="1059" customFormat="1" ht="27" customHeight="1">
      <c r="A423" s="1090" t="s">
        <v>729</v>
      </c>
      <c r="B423" s="1078">
        <v>435.13897200000002</v>
      </c>
      <c r="C423" s="1078">
        <v>971.24537299999997</v>
      </c>
      <c r="D423" s="1078">
        <v>725.04208800000004</v>
      </c>
      <c r="E423" s="1078">
        <v>858.15165500000001</v>
      </c>
    </row>
    <row r="424" spans="1:5" s="1059" customFormat="1" ht="27" customHeight="1">
      <c r="A424" s="1061" t="s">
        <v>728</v>
      </c>
      <c r="B424" s="1076">
        <v>7.8473170000000003</v>
      </c>
      <c r="C424" s="1076">
        <v>413.73217599999998</v>
      </c>
      <c r="D424" s="1076">
        <v>78.043856000000005</v>
      </c>
      <c r="E424" s="1076">
        <v>103.10569099999999</v>
      </c>
    </row>
    <row r="425" spans="1:5" s="1056" customFormat="1" ht="15" customHeight="1">
      <c r="A425" s="1058" t="s">
        <v>727</v>
      </c>
      <c r="B425" s="1057"/>
      <c r="C425" s="1057"/>
      <c r="D425" s="1057"/>
      <c r="E425" s="1057"/>
    </row>
    <row r="426" spans="1:5" s="1056" customFormat="1" ht="15" customHeight="1">
      <c r="A426" s="1074"/>
      <c r="B426" s="1073"/>
      <c r="C426" s="1073"/>
      <c r="D426" s="1073"/>
      <c r="E426" s="1073"/>
    </row>
    <row r="427" spans="1:5" ht="20.100000000000001" customHeight="1">
      <c r="A427" s="1072" t="s">
        <v>726</v>
      </c>
      <c r="B427" s="1071"/>
      <c r="C427" s="1071"/>
      <c r="D427" s="1071"/>
      <c r="E427" s="1071"/>
    </row>
    <row r="428" spans="1:5" s="1056" customFormat="1" ht="15" customHeight="1">
      <c r="A428" s="1070" t="s">
        <v>668</v>
      </c>
      <c r="B428" s="1069"/>
      <c r="C428" s="1069"/>
      <c r="D428" s="1069"/>
      <c r="E428" s="1069"/>
    </row>
    <row r="429" spans="1:5" s="1059" customFormat="1" ht="15" customHeight="1">
      <c r="A429" s="2382" t="s">
        <v>7</v>
      </c>
      <c r="B429" s="2378">
        <v>2010</v>
      </c>
      <c r="C429" s="2379"/>
      <c r="D429" s="2379">
        <v>2011</v>
      </c>
      <c r="E429" s="2380"/>
    </row>
    <row r="430" spans="1:5" s="1059" customFormat="1" ht="15" customHeight="1">
      <c r="A430" s="2383"/>
      <c r="B430" s="1068" t="s">
        <v>57</v>
      </c>
      <c r="C430" s="1067" t="s">
        <v>113</v>
      </c>
      <c r="D430" s="1067" t="s">
        <v>57</v>
      </c>
      <c r="E430" s="1066" t="s">
        <v>113</v>
      </c>
    </row>
    <row r="431" spans="1:5" s="1059" customFormat="1" ht="20.100000000000001" customHeight="1">
      <c r="A431" s="1089" t="s">
        <v>8</v>
      </c>
      <c r="B431" s="1064">
        <v>86573.662849</v>
      </c>
      <c r="C431" s="1079">
        <v>100.00000000000003</v>
      </c>
      <c r="D431" s="1064">
        <v>116374.008011</v>
      </c>
      <c r="E431" s="1079">
        <v>100.00000000000001</v>
      </c>
    </row>
    <row r="432" spans="1:5" s="1059" customFormat="1" ht="20.100000000000001" customHeight="1">
      <c r="A432" s="1063" t="s">
        <v>725</v>
      </c>
      <c r="B432" s="1088">
        <v>38358.045704999997</v>
      </c>
      <c r="C432" s="1088">
        <v>44.30683009439408</v>
      </c>
      <c r="D432" s="1088">
        <v>54322.879811999999</v>
      </c>
      <c r="E432" s="1088">
        <v>46.679564226115893</v>
      </c>
    </row>
    <row r="433" spans="1:5" s="1059" customFormat="1" ht="20.100000000000001" customHeight="1">
      <c r="A433" s="1063" t="s">
        <v>724</v>
      </c>
      <c r="B433" s="1088">
        <v>2980.5472989999998</v>
      </c>
      <c r="C433" s="1088">
        <v>3.4427875648493802</v>
      </c>
      <c r="D433" s="1088">
        <v>4234.4017080000003</v>
      </c>
      <c r="E433" s="1088">
        <v>3.63861465319623</v>
      </c>
    </row>
    <row r="434" spans="1:5" s="1059" customFormat="1" ht="20.100000000000001" customHeight="1">
      <c r="A434" s="1063" t="s">
        <v>698</v>
      </c>
      <c r="B434" s="1088">
        <v>926.64790900000003</v>
      </c>
      <c r="C434" s="1088">
        <v>1.0703577491185052</v>
      </c>
      <c r="D434" s="1088">
        <v>2875.1353640000002</v>
      </c>
      <c r="E434" s="1088">
        <v>2.4705992456049417</v>
      </c>
    </row>
    <row r="435" spans="1:5" s="1059" customFormat="1" ht="20.100000000000001" customHeight="1">
      <c r="A435" s="1063" t="s">
        <v>723</v>
      </c>
      <c r="B435" s="1088">
        <v>38.825539999999997</v>
      </c>
      <c r="C435" s="1088">
        <v>4.4846826069631252E-2</v>
      </c>
      <c r="D435" s="1088">
        <v>17.566137999999999</v>
      </c>
      <c r="E435" s="1088">
        <v>1.5094554445817143E-2</v>
      </c>
    </row>
    <row r="436" spans="1:5" s="1059" customFormat="1" ht="20.100000000000001" customHeight="1">
      <c r="A436" s="1063" t="s">
        <v>722</v>
      </c>
      <c r="B436" s="1088">
        <v>326.33836300000002</v>
      </c>
      <c r="C436" s="1088">
        <v>0.37694877663798593</v>
      </c>
      <c r="D436" s="1088">
        <v>355.828192</v>
      </c>
      <c r="E436" s="1088">
        <v>0.30576259946840201</v>
      </c>
    </row>
    <row r="437" spans="1:5" s="1059" customFormat="1" ht="20.100000000000001" customHeight="1">
      <c r="A437" s="1063" t="s">
        <v>721</v>
      </c>
      <c r="B437" s="1088">
        <v>29678.551522999998</v>
      </c>
      <c r="C437" s="1088">
        <v>34.281270476870915</v>
      </c>
      <c r="D437" s="1088">
        <v>37793.410297000002</v>
      </c>
      <c r="E437" s="1088">
        <v>32.475817360718267</v>
      </c>
    </row>
    <row r="438" spans="1:5" s="1059" customFormat="1" ht="20.100000000000001" customHeight="1">
      <c r="A438" s="1063" t="s">
        <v>720</v>
      </c>
      <c r="B438" s="1088">
        <v>7.5641E-2</v>
      </c>
      <c r="C438" s="1088">
        <v>8.7371837474326894E-5</v>
      </c>
      <c r="D438" s="1088">
        <v>0.16663600000000001</v>
      </c>
      <c r="E438" s="1088">
        <v>1.4319004977833978E-4</v>
      </c>
    </row>
    <row r="439" spans="1:5" s="1059" customFormat="1" ht="20.100000000000001" customHeight="1">
      <c r="A439" s="1063" t="s">
        <v>719</v>
      </c>
      <c r="B439" s="1088">
        <v>4.9307999999999998E-2</v>
      </c>
      <c r="C439" s="1088">
        <v>5.6954965722083394E-5</v>
      </c>
      <c r="D439" s="1088">
        <v>0.168956</v>
      </c>
      <c r="E439" s="1088">
        <v>1.4518362208855933E-4</v>
      </c>
    </row>
    <row r="440" spans="1:5" s="1059" customFormat="1" ht="20.100000000000001" customHeight="1">
      <c r="A440" s="1087" t="s">
        <v>718</v>
      </c>
      <c r="B440" s="1086">
        <v>12797.160304000001</v>
      </c>
      <c r="C440" s="1085">
        <v>14.781816874631426</v>
      </c>
      <c r="D440" s="1086">
        <v>14086.536572000001</v>
      </c>
      <c r="E440" s="1085">
        <v>12.104538472773491</v>
      </c>
    </row>
    <row r="441" spans="1:5" s="1059" customFormat="1" ht="20.100000000000001" customHeight="1">
      <c r="A441" s="1063" t="s">
        <v>717</v>
      </c>
      <c r="B441" s="1086">
        <v>5.0382000000000003E-2</v>
      </c>
      <c r="C441" s="1085">
        <v>5.8195527764460255E-5</v>
      </c>
      <c r="D441" s="1086">
        <v>2.6387000000000001E-2</v>
      </c>
      <c r="E441" s="1085">
        <v>2.2674307133518874E-5</v>
      </c>
    </row>
    <row r="442" spans="1:5" s="1059" customFormat="1" ht="20.100000000000001" customHeight="1">
      <c r="A442" s="1061" t="s">
        <v>716</v>
      </c>
      <c r="B442" s="1084">
        <v>1467.3708750000001</v>
      </c>
      <c r="C442" s="1082">
        <v>1.6949391150971147</v>
      </c>
      <c r="D442" s="1084">
        <v>2687.8879489999999</v>
      </c>
      <c r="E442" s="1082">
        <v>2.3096978396979617</v>
      </c>
    </row>
    <row r="443" spans="1:5" s="1056" customFormat="1" ht="15" customHeight="1">
      <c r="A443" s="1074" t="s">
        <v>73</v>
      </c>
      <c r="B443" s="1057"/>
      <c r="C443" s="1083"/>
      <c r="D443" s="1057"/>
      <c r="E443" s="1057"/>
    </row>
    <row r="444" spans="1:5" s="1056" customFormat="1" ht="15" customHeight="1">
      <c r="A444" s="1074"/>
      <c r="B444" s="1073"/>
      <c r="C444" s="1073"/>
      <c r="D444" s="1073"/>
      <c r="E444" s="1073"/>
    </row>
    <row r="445" spans="1:5" ht="20.100000000000001" customHeight="1">
      <c r="A445" s="1072" t="s">
        <v>715</v>
      </c>
      <c r="B445" s="1071"/>
      <c r="C445" s="1071"/>
      <c r="D445" s="1071"/>
      <c r="E445" s="1071"/>
    </row>
    <row r="446" spans="1:5" s="1056" customFormat="1" ht="15" customHeight="1">
      <c r="A446" s="1070" t="s">
        <v>668</v>
      </c>
      <c r="B446" s="1069"/>
      <c r="C446" s="1069"/>
      <c r="D446" s="1069"/>
      <c r="E446" s="1069"/>
    </row>
    <row r="447" spans="1:5" s="1059" customFormat="1" ht="15" customHeight="1">
      <c r="A447" s="2376" t="s">
        <v>708</v>
      </c>
      <c r="B447" s="2378">
        <v>2010</v>
      </c>
      <c r="C447" s="2379"/>
      <c r="D447" s="2379">
        <v>2011</v>
      </c>
      <c r="E447" s="2380"/>
    </row>
    <row r="448" spans="1:5" s="1059" customFormat="1" ht="15" customHeight="1">
      <c r="A448" s="2377"/>
      <c r="B448" s="1068" t="s">
        <v>57</v>
      </c>
      <c r="C448" s="1067" t="s">
        <v>113</v>
      </c>
      <c r="D448" s="1067" t="s">
        <v>57</v>
      </c>
      <c r="E448" s="1066" t="s">
        <v>113</v>
      </c>
    </row>
    <row r="449" spans="1:5" s="1059" customFormat="1" ht="20.100000000000001" customHeight="1">
      <c r="A449" s="1065" t="s">
        <v>8</v>
      </c>
      <c r="B449" s="1064">
        <v>13671.927999</v>
      </c>
      <c r="C449" s="1079">
        <v>100.00000000000001</v>
      </c>
      <c r="D449" s="1064">
        <v>17232.221818999999</v>
      </c>
      <c r="E449" s="1079">
        <v>99.999999999999986</v>
      </c>
    </row>
    <row r="450" spans="1:5" s="1059" customFormat="1" ht="20.100000000000001" customHeight="1">
      <c r="A450" s="1063" t="s">
        <v>706</v>
      </c>
      <c r="B450" s="1078">
        <v>9687.2492750000001</v>
      </c>
      <c r="C450" s="1077">
        <v>70.855034313438097</v>
      </c>
      <c r="D450" s="1078">
        <v>12267.333731999999</v>
      </c>
      <c r="E450" s="1077">
        <v>71.188346232139452</v>
      </c>
    </row>
    <row r="451" spans="1:5" s="1059" customFormat="1" ht="20.100000000000001" customHeight="1">
      <c r="A451" s="1063" t="s">
        <v>714</v>
      </c>
      <c r="B451" s="1078">
        <v>882.58103300000005</v>
      </c>
      <c r="C451" s="1077">
        <v>6.4554248169281934</v>
      </c>
      <c r="D451" s="1078">
        <v>1712.009628</v>
      </c>
      <c r="E451" s="1077">
        <v>9.9349326278539589</v>
      </c>
    </row>
    <row r="452" spans="1:5" s="1059" customFormat="1" ht="20.100000000000001" customHeight="1">
      <c r="A452" s="1063" t="s">
        <v>713</v>
      </c>
      <c r="B452" s="1078">
        <v>1786.7642060000001</v>
      </c>
      <c r="C452" s="1077">
        <v>13.068853245355655</v>
      </c>
      <c r="D452" s="1078">
        <v>1302.467541</v>
      </c>
      <c r="E452" s="1077">
        <v>7.5583262256055574</v>
      </c>
    </row>
    <row r="453" spans="1:5" s="1059" customFormat="1" ht="20.100000000000001" customHeight="1">
      <c r="A453" s="1063" t="s">
        <v>712</v>
      </c>
      <c r="B453" s="1078">
        <v>846.73164399999996</v>
      </c>
      <c r="C453" s="1077">
        <v>6.1932131595626609</v>
      </c>
      <c r="D453" s="1078">
        <v>1167.1922259999999</v>
      </c>
      <c r="E453" s="1077">
        <v>6.7733124507083033</v>
      </c>
    </row>
    <row r="454" spans="1:5" s="1059" customFormat="1" ht="20.100000000000001" customHeight="1">
      <c r="A454" s="1061" t="s">
        <v>711</v>
      </c>
      <c r="B454" s="1076">
        <v>468.60184099999998</v>
      </c>
      <c r="C454" s="1082">
        <v>3.4274744647153987</v>
      </c>
      <c r="D454" s="1076">
        <v>783.21869200000003</v>
      </c>
      <c r="E454" s="1082">
        <v>4.5450824636927223</v>
      </c>
    </row>
    <row r="455" spans="1:5" s="1056" customFormat="1" ht="15" customHeight="1">
      <c r="A455" s="1058" t="s">
        <v>691</v>
      </c>
      <c r="B455" s="1057"/>
      <c r="C455" s="1057"/>
      <c r="D455" s="1057"/>
      <c r="E455" s="1057"/>
    </row>
    <row r="456" spans="1:5" s="1056" customFormat="1" ht="15" customHeight="1">
      <c r="A456" s="1058" t="s">
        <v>710</v>
      </c>
      <c r="B456" s="1057"/>
      <c r="C456" s="1057"/>
      <c r="D456" s="1057"/>
      <c r="E456" s="1057"/>
    </row>
    <row r="457" spans="1:5" s="1056" customFormat="1" ht="15" customHeight="1">
      <c r="A457" s="1074"/>
      <c r="B457" s="1073"/>
      <c r="C457" s="1073"/>
      <c r="D457" s="1073"/>
      <c r="E457" s="1073"/>
    </row>
    <row r="458" spans="1:5" ht="20.100000000000001" customHeight="1">
      <c r="A458" s="1072" t="s">
        <v>709</v>
      </c>
      <c r="B458" s="1071"/>
      <c r="C458" s="1071"/>
      <c r="D458" s="1071"/>
      <c r="E458" s="1071"/>
    </row>
    <row r="459" spans="1:5" s="1059" customFormat="1" ht="15" customHeight="1">
      <c r="A459" s="1081" t="s">
        <v>668</v>
      </c>
      <c r="B459" s="1080"/>
      <c r="C459" s="1080"/>
      <c r="D459" s="1080"/>
      <c r="E459" s="1080"/>
    </row>
    <row r="460" spans="1:5" s="1059" customFormat="1" ht="15" customHeight="1">
      <c r="A460" s="2376" t="s">
        <v>708</v>
      </c>
      <c r="B460" s="2378">
        <v>2010</v>
      </c>
      <c r="C460" s="2379"/>
      <c r="D460" s="2379">
        <v>2011</v>
      </c>
      <c r="E460" s="2380"/>
    </row>
    <row r="461" spans="1:5" s="1059" customFormat="1" ht="15" customHeight="1">
      <c r="A461" s="2377"/>
      <c r="B461" s="1068" t="s">
        <v>57</v>
      </c>
      <c r="C461" s="1067" t="s">
        <v>113</v>
      </c>
      <c r="D461" s="1067" t="s">
        <v>57</v>
      </c>
      <c r="E461" s="1066" t="s">
        <v>113</v>
      </c>
    </row>
    <row r="462" spans="1:5" s="1059" customFormat="1" ht="20.100000000000001" customHeight="1">
      <c r="A462" s="1065" t="s">
        <v>8</v>
      </c>
      <c r="B462" s="1064">
        <v>86573.662849</v>
      </c>
      <c r="C462" s="1079">
        <v>99.999999999999986</v>
      </c>
      <c r="D462" s="1064">
        <v>116374.00801099997</v>
      </c>
      <c r="E462" s="1079">
        <v>100</v>
      </c>
    </row>
    <row r="463" spans="1:5" s="1059" customFormat="1" ht="20.100000000000001" customHeight="1">
      <c r="A463" s="1063" t="s">
        <v>707</v>
      </c>
      <c r="B463" s="1078">
        <v>11847.011318999999</v>
      </c>
      <c r="C463" s="1077">
        <v>13.684313368678083</v>
      </c>
      <c r="D463" s="1078">
        <v>13435.353662</v>
      </c>
      <c r="E463" s="1077">
        <v>11.54497803386651</v>
      </c>
    </row>
    <row r="464" spans="1:5" s="1059" customFormat="1" ht="20.100000000000001" customHeight="1">
      <c r="A464" s="1063" t="s">
        <v>706</v>
      </c>
      <c r="B464" s="1078">
        <v>9687.2492750000001</v>
      </c>
      <c r="C464" s="1077">
        <v>11.189603115090902</v>
      </c>
      <c r="D464" s="1078">
        <v>12267.333731999999</v>
      </c>
      <c r="E464" s="1077">
        <v>10.541300365662803</v>
      </c>
    </row>
    <row r="465" spans="1:5" s="1059" customFormat="1" ht="20.100000000000001" customHeight="1">
      <c r="A465" s="1063" t="s">
        <v>705</v>
      </c>
      <c r="B465" s="1078">
        <v>3043.9525269999999</v>
      </c>
      <c r="C465" s="1077">
        <v>3.5160260370514749</v>
      </c>
      <c r="D465" s="1078">
        <v>11797.051622000001</v>
      </c>
      <c r="E465" s="1077">
        <v>10.1371876964871</v>
      </c>
    </row>
    <row r="466" spans="1:5" s="1059" customFormat="1" ht="20.100000000000001" customHeight="1">
      <c r="A466" s="1063" t="s">
        <v>704</v>
      </c>
      <c r="B466" s="1078">
        <v>9312.1072480000003</v>
      </c>
      <c r="C466" s="1077">
        <v>10.756281924032701</v>
      </c>
      <c r="D466" s="1078">
        <v>9902.9655949999997</v>
      </c>
      <c r="E466" s="1077">
        <v>8.5096025858832203</v>
      </c>
    </row>
    <row r="467" spans="1:5" s="1059" customFormat="1" ht="20.100000000000001" customHeight="1">
      <c r="A467" s="1063" t="s">
        <v>703</v>
      </c>
      <c r="B467" s="1078">
        <v>9026.5205540000006</v>
      </c>
      <c r="C467" s="1077">
        <v>10.426404817529637</v>
      </c>
      <c r="D467" s="1078">
        <v>9566.1524460000001</v>
      </c>
      <c r="E467" s="1077">
        <v>8.2201795826227642</v>
      </c>
    </row>
    <row r="468" spans="1:5" s="1059" customFormat="1" ht="20.100000000000001" customHeight="1">
      <c r="A468" s="1063" t="s">
        <v>702</v>
      </c>
      <c r="B468" s="1078">
        <v>4046.708627</v>
      </c>
      <c r="C468" s="1077">
        <v>4.6742952692878275</v>
      </c>
      <c r="D468" s="1078">
        <v>7395.5684680000004</v>
      </c>
      <c r="E468" s="1077">
        <v>6.3550002224731772</v>
      </c>
    </row>
    <row r="469" spans="1:5" s="1059" customFormat="1" ht="20.100000000000001" customHeight="1">
      <c r="A469" s="1063" t="s">
        <v>701</v>
      </c>
      <c r="B469" s="1078">
        <v>3563.3686419999999</v>
      </c>
      <c r="C469" s="1077">
        <v>4.1159961641165097</v>
      </c>
      <c r="D469" s="1078">
        <v>5759.210634</v>
      </c>
      <c r="E469" s="1077">
        <v>4.9488805382174554</v>
      </c>
    </row>
    <row r="470" spans="1:5" s="1059" customFormat="1" ht="20.100000000000001" customHeight="1">
      <c r="A470" s="1063" t="s">
        <v>700</v>
      </c>
      <c r="B470" s="1078">
        <v>3767.0786109999999</v>
      </c>
      <c r="C470" s="1077">
        <v>4.3512986363652661</v>
      </c>
      <c r="D470" s="1078">
        <v>4600.8076300000002</v>
      </c>
      <c r="E470" s="1077">
        <v>3.9534666792305719</v>
      </c>
    </row>
    <row r="471" spans="1:5" s="1059" customFormat="1" ht="20.100000000000001" customHeight="1">
      <c r="A471" s="1063" t="s">
        <v>699</v>
      </c>
      <c r="B471" s="1078">
        <v>2383.157123</v>
      </c>
      <c r="C471" s="1077">
        <v>2.7527507149104382</v>
      </c>
      <c r="D471" s="1078">
        <v>3961.620195</v>
      </c>
      <c r="E471" s="1077">
        <v>3.4042139329132128</v>
      </c>
    </row>
    <row r="472" spans="1:5" s="1059" customFormat="1" ht="20.100000000000001" customHeight="1">
      <c r="A472" s="1063" t="s">
        <v>698</v>
      </c>
      <c r="B472" s="1078">
        <v>856.65531199999998</v>
      </c>
      <c r="C472" s="1077">
        <v>0.98951030118034933</v>
      </c>
      <c r="D472" s="1078">
        <v>2820.3296030000001</v>
      </c>
      <c r="E472" s="1077">
        <v>2.4235047423419629</v>
      </c>
    </row>
    <row r="473" spans="1:5" s="1059" customFormat="1" ht="20.100000000000001" customHeight="1">
      <c r="A473" s="1061" t="s">
        <v>697</v>
      </c>
      <c r="B473" s="1076">
        <v>29039.853610999999</v>
      </c>
      <c r="C473" s="1075">
        <v>33.54351965175681</v>
      </c>
      <c r="D473" s="1076">
        <v>34867.61442399997</v>
      </c>
      <c r="E473" s="1075">
        <v>29.961685620301221</v>
      </c>
    </row>
    <row r="474" spans="1:5" s="1056" customFormat="1" ht="15" customHeight="1">
      <c r="A474" s="1058" t="s">
        <v>691</v>
      </c>
      <c r="B474" s="1057"/>
      <c r="C474" s="1057"/>
      <c r="D474" s="1057"/>
      <c r="E474" s="1057"/>
    </row>
    <row r="475" spans="1:5" s="1056" customFormat="1" ht="15" customHeight="1">
      <c r="A475" s="1074"/>
      <c r="B475" s="1073"/>
      <c r="C475" s="1073"/>
      <c r="D475" s="1073"/>
      <c r="E475" s="1073"/>
    </row>
    <row r="476" spans="1:5" ht="20.100000000000001" customHeight="1">
      <c r="A476" s="1072" t="s">
        <v>696</v>
      </c>
      <c r="B476" s="1071"/>
      <c r="C476" s="1071"/>
      <c r="D476" s="1071"/>
      <c r="E476" s="1071"/>
    </row>
    <row r="477" spans="1:5" s="1056" customFormat="1" ht="15" customHeight="1">
      <c r="A477" s="1070" t="s">
        <v>625</v>
      </c>
      <c r="B477" s="1069"/>
      <c r="C477" s="1069"/>
      <c r="D477" s="1069"/>
      <c r="E477" s="1069"/>
    </row>
    <row r="478" spans="1:5" s="1059" customFormat="1" ht="15" customHeight="1">
      <c r="A478" s="2376" t="s">
        <v>695</v>
      </c>
      <c r="B478" s="2378">
        <v>2010</v>
      </c>
      <c r="C478" s="2379"/>
      <c r="D478" s="2379">
        <v>2011</v>
      </c>
      <c r="E478" s="2380"/>
    </row>
    <row r="479" spans="1:5" s="1059" customFormat="1" ht="15" customHeight="1">
      <c r="A479" s="2377"/>
      <c r="B479" s="1068" t="s">
        <v>57</v>
      </c>
      <c r="C479" s="1067" t="s">
        <v>113</v>
      </c>
      <c r="D479" s="1067" t="s">
        <v>57</v>
      </c>
      <c r="E479" s="1066" t="s">
        <v>113</v>
      </c>
    </row>
    <row r="480" spans="1:5" s="1059" customFormat="1" ht="20.100000000000001" customHeight="1">
      <c r="A480" s="1065" t="s">
        <v>8</v>
      </c>
      <c r="B480" s="1064">
        <v>86573.662849</v>
      </c>
      <c r="C480" s="1064">
        <v>100</v>
      </c>
      <c r="D480" s="1064">
        <v>116374.00801100001</v>
      </c>
      <c r="E480" s="1064">
        <v>100</v>
      </c>
    </row>
    <row r="481" spans="1:5" s="1059" customFormat="1" ht="20.100000000000001" customHeight="1">
      <c r="A481" s="1063" t="s">
        <v>694</v>
      </c>
      <c r="B481" s="1062">
        <v>49677.782755</v>
      </c>
      <c r="C481" s="1062">
        <v>57.382096494689115</v>
      </c>
      <c r="D481" s="1062">
        <v>73954.269237</v>
      </c>
      <c r="E481" s="1062">
        <v>63.54878593681299</v>
      </c>
    </row>
    <row r="482" spans="1:5" s="1059" customFormat="1" ht="20.100000000000001" customHeight="1">
      <c r="A482" s="1063" t="s">
        <v>693</v>
      </c>
      <c r="B482" s="1062">
        <v>20065.056353</v>
      </c>
      <c r="C482" s="1062">
        <v>23.176859673821422</v>
      </c>
      <c r="D482" s="1062">
        <v>22302.63826</v>
      </c>
      <c r="E482" s="1062">
        <v>19.164621586198088</v>
      </c>
    </row>
    <row r="483" spans="1:5" s="1059" customFormat="1" ht="20.100000000000001" customHeight="1">
      <c r="A483" s="1061" t="s">
        <v>692</v>
      </c>
      <c r="B483" s="1060">
        <v>16830.823741</v>
      </c>
      <c r="C483" s="1060">
        <v>19.441043831489463</v>
      </c>
      <c r="D483" s="1060">
        <v>20117.100514000002</v>
      </c>
      <c r="E483" s="1060">
        <v>17.286592476988911</v>
      </c>
    </row>
    <row r="484" spans="1:5" s="1056" customFormat="1" ht="15" customHeight="1">
      <c r="A484" s="1058" t="s">
        <v>691</v>
      </c>
      <c r="B484" s="1057"/>
      <c r="C484" s="1057"/>
      <c r="D484" s="1057"/>
      <c r="E484" s="1057"/>
    </row>
  </sheetData>
  <protectedRanges>
    <protectedRange sqref="B12 B25:E26" name="Range1_3"/>
    <protectedRange sqref="B10" name="Range1_1_1"/>
    <protectedRange sqref="B11" name="Range1_2_1"/>
    <protectedRange sqref="C12" name="Range1_3_4_1"/>
    <protectedRange sqref="C10" name="Range1_7_1"/>
    <protectedRange sqref="C11" name="Range1_8_1"/>
    <protectedRange sqref="B130:C150" name="Range1_5_2_1"/>
    <protectedRange sqref="B160:C164" name="Range1_1_1_2_1"/>
    <protectedRange sqref="B176:B177 B172 B182" name="Range1_1_1_3_1"/>
    <protectedRange sqref="B178:B181 B173:B175 C172:C182" name="Range1_1_1_1_1_1"/>
    <protectedRange sqref="B190:E192" name="Range1_3_2_1_1"/>
    <protectedRange sqref="B354 B356:B358 C354:C358 D356:D358 E354:E358 D354" name="Range1_4_3_1_1"/>
    <protectedRange sqref="B366:E368 F366:F367" name="Range1_4_4_1_1"/>
    <protectedRange sqref="D382 D386 D378:D379 B386 B378:B379 B382" name="Range1_4_3_2_1"/>
    <protectedRange sqref="D383:D385 D377 B383:B385 B377 B380:B381 D380:D381 C376:C386 E376:E386" name="Range1_1_2_1_1_1"/>
    <protectedRange sqref="C412:C414 C415:E424 C404:E411 B404:B424" name="Range1_6_1_1"/>
    <protectedRange sqref="B440:E442" name="Range1_1_3_1_1"/>
    <protectedRange sqref="B450:C454 E450:E454" name="Range1_1_4_1_1"/>
    <protectedRange sqref="D273 B272:B273 B286" name="Range1_16_1_1"/>
    <protectedRange sqref="B77:C97" name="Range1_5_1"/>
    <protectedRange sqref="B116:C123" name="Range1_3_1_1_1_1"/>
    <protectedRange sqref="C242:C259" name="Range1_16_4_1"/>
    <protectedRange sqref="B242:B259" name="Range1_16_1_2_1"/>
    <protectedRange sqref="D242:D259" name="Range1_16_2_2_1"/>
    <protectedRange sqref="E228:F240 C227:C240" name="Range1_16_3_2_1"/>
    <protectedRange sqref="B227:B240 D228:D240" name="Range1_16_1_1_2_1"/>
  </protectedRanges>
  <mergeCells count="71">
    <mergeCell ref="A126:E126"/>
    <mergeCell ref="A270:E270"/>
    <mergeCell ref="A272:A273"/>
    <mergeCell ref="F1:G1"/>
    <mergeCell ref="A4:E4"/>
    <mergeCell ref="A17:E17"/>
    <mergeCell ref="A30:E30"/>
    <mergeCell ref="A100:E100"/>
    <mergeCell ref="A155:E155"/>
    <mergeCell ref="A2:E2"/>
    <mergeCell ref="A46:E46"/>
    <mergeCell ref="A157:A158"/>
    <mergeCell ref="A127:D127"/>
    <mergeCell ref="A111:E111"/>
    <mergeCell ref="B113:C113"/>
    <mergeCell ref="D113:E113"/>
    <mergeCell ref="A113:A114"/>
    <mergeCell ref="D272:E272"/>
    <mergeCell ref="A284:E284"/>
    <mergeCell ref="A286:A287"/>
    <mergeCell ref="B286:C286"/>
    <mergeCell ref="D286:E286"/>
    <mergeCell ref="D227:E227"/>
    <mergeCell ref="A197:E197"/>
    <mergeCell ref="B157:C157"/>
    <mergeCell ref="D157:E157"/>
    <mergeCell ref="A167:E167"/>
    <mergeCell ref="A169:A170"/>
    <mergeCell ref="B169:C169"/>
    <mergeCell ref="D169:E169"/>
    <mergeCell ref="B187:C187"/>
    <mergeCell ref="D187:E187"/>
    <mergeCell ref="A478:A479"/>
    <mergeCell ref="B478:C478"/>
    <mergeCell ref="D478:E478"/>
    <mergeCell ref="A185:E185"/>
    <mergeCell ref="A305:E305"/>
    <mergeCell ref="A334:A335"/>
    <mergeCell ref="B334:C334"/>
    <mergeCell ref="D334:E334"/>
    <mergeCell ref="A199:A200"/>
    <mergeCell ref="B199:C199"/>
    <mergeCell ref="D199:E199"/>
    <mergeCell ref="A225:E225"/>
    <mergeCell ref="B272:C272"/>
    <mergeCell ref="B227:C227"/>
    <mergeCell ref="A195:E195"/>
    <mergeCell ref="A187:A188"/>
    <mergeCell ref="A227:A228"/>
    <mergeCell ref="D373:E373"/>
    <mergeCell ref="A460:A461"/>
    <mergeCell ref="B460:C460"/>
    <mergeCell ref="D460:E460"/>
    <mergeCell ref="A361:E361"/>
    <mergeCell ref="A363:A364"/>
    <mergeCell ref="B363:C363"/>
    <mergeCell ref="D363:E363"/>
    <mergeCell ref="A349:E349"/>
    <mergeCell ref="A429:A430"/>
    <mergeCell ref="B429:C429"/>
    <mergeCell ref="D429:E429"/>
    <mergeCell ref="A447:A448"/>
    <mergeCell ref="B447:C447"/>
    <mergeCell ref="D447:E447"/>
    <mergeCell ref="A389:E389"/>
    <mergeCell ref="A351:A352"/>
    <mergeCell ref="B351:C351"/>
    <mergeCell ref="D351:E351"/>
    <mergeCell ref="A371:E371"/>
    <mergeCell ref="A373:A374"/>
    <mergeCell ref="B373:C373"/>
  </mergeCells>
  <pageMargins left="0.7" right="0.7" top="0.75" bottom="0.56999999999999995" header="0.3" footer="0.3"/>
  <pageSetup paperSize="9" scale="81" orientation="portrait" r:id="rId1"/>
  <headerFooter>
    <oddFooter>&amp;C&amp;P</oddFooter>
  </headerFooter>
  <rowBreaks count="18" manualBreakCount="18">
    <brk id="3" max="4" man="1"/>
    <brk id="45" max="4" man="1"/>
    <brk id="72" max="4" man="1"/>
    <brk id="99" max="4" man="1"/>
    <brk id="125" max="4" man="1"/>
    <brk id="154" max="4" man="1"/>
    <brk id="184" max="4" man="1"/>
    <brk id="196" max="4" man="1"/>
    <brk id="224" max="4" man="1"/>
    <brk id="262" max="4" man="1"/>
    <brk id="283" max="4" man="1"/>
    <brk id="304" max="4" man="1"/>
    <brk id="331" max="4" man="1"/>
    <brk id="348" max="4" man="1"/>
    <brk id="370" max="4" man="1"/>
    <brk id="399" max="4" man="1"/>
    <brk id="426" max="4" man="1"/>
    <brk id="457"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710"/>
  <sheetViews>
    <sheetView view="pageBreakPreview" zoomScale="90" zoomScaleSheetLayoutView="90" workbookViewId="0">
      <selection activeCell="D105" sqref="D105"/>
    </sheetView>
  </sheetViews>
  <sheetFormatPr defaultColWidth="9" defaultRowHeight="15"/>
  <cols>
    <col min="1" max="1" width="37.42578125" style="15" customWidth="1"/>
    <col min="2" max="2" width="16.5703125" style="18" customWidth="1"/>
    <col min="3" max="3" width="17.42578125" style="18" customWidth="1"/>
    <col min="4" max="4" width="16.140625" style="24" customWidth="1"/>
    <col min="5" max="5" width="18.5703125" style="18" customWidth="1"/>
    <col min="6" max="7" width="10.5703125" style="764" customWidth="1"/>
    <col min="8" max="8" width="18.85546875" style="764" customWidth="1"/>
    <col min="9" max="17" width="10.5703125" style="764" customWidth="1"/>
    <col min="18" max="18" width="15.5703125" style="765" customWidth="1"/>
    <col min="19" max="19" width="10.28515625" style="765" customWidth="1"/>
    <col min="20" max="20" width="10.85546875" style="765" customWidth="1"/>
    <col min="21" max="21" width="12.28515625" style="6" customWidth="1"/>
    <col min="22" max="22" width="12.42578125" style="6" customWidth="1"/>
    <col min="23" max="23" width="12" style="6" customWidth="1"/>
    <col min="24" max="25" width="9" style="6"/>
    <col min="26" max="26" width="11.140625" style="6" customWidth="1"/>
    <col min="27" max="16384" width="9" style="6"/>
  </cols>
  <sheetData>
    <row r="1" spans="1:18" ht="28.5" customHeight="1">
      <c r="A1" s="733" t="s">
        <v>421</v>
      </c>
    </row>
    <row r="2" spans="1:18" ht="353.25" customHeight="1">
      <c r="A2" s="2514" t="s">
        <v>405</v>
      </c>
      <c r="B2" s="2514"/>
      <c r="C2" s="2514"/>
      <c r="D2" s="2514"/>
      <c r="E2" s="2514"/>
      <c r="F2" s="766"/>
      <c r="G2" s="766"/>
      <c r="H2" s="766"/>
      <c r="I2" s="766"/>
      <c r="J2" s="766"/>
      <c r="K2" s="766"/>
      <c r="L2" s="766"/>
      <c r="M2" s="766"/>
      <c r="N2" s="766"/>
      <c r="O2" s="766"/>
      <c r="P2" s="766"/>
      <c r="Q2" s="767"/>
      <c r="R2" s="768"/>
    </row>
    <row r="3" spans="1:18" ht="18.75" customHeight="1">
      <c r="A3" s="618"/>
      <c r="B3" s="619"/>
      <c r="C3" s="619"/>
      <c r="D3" s="11"/>
    </row>
    <row r="4" spans="1:18" ht="18" customHeight="1">
      <c r="A4" s="620" t="s">
        <v>5</v>
      </c>
      <c r="B4" s="621"/>
      <c r="C4" s="622"/>
    </row>
    <row r="5" spans="1:18" ht="15" customHeight="1">
      <c r="A5" s="7" t="s">
        <v>379</v>
      </c>
      <c r="B5" s="769"/>
      <c r="C5" s="770"/>
      <c r="D5" s="623">
        <v>24394</v>
      </c>
      <c r="E5" s="2515">
        <v>2011</v>
      </c>
      <c r="F5" s="771"/>
      <c r="G5" s="771"/>
      <c r="H5" s="771"/>
      <c r="I5" s="771"/>
      <c r="J5" s="771"/>
      <c r="K5" s="771"/>
      <c r="L5" s="771"/>
      <c r="M5" s="771"/>
      <c r="N5" s="771"/>
      <c r="O5" s="771"/>
      <c r="P5" s="771"/>
      <c r="Q5" s="771"/>
      <c r="R5" s="772"/>
    </row>
    <row r="6" spans="1:18">
      <c r="A6" s="7" t="s">
        <v>378</v>
      </c>
      <c r="B6" s="769"/>
      <c r="C6" s="770"/>
      <c r="D6" s="623">
        <v>752839</v>
      </c>
      <c r="E6" s="2515"/>
      <c r="F6" s="771"/>
      <c r="G6" s="771"/>
      <c r="H6" s="771"/>
      <c r="I6" s="771"/>
      <c r="J6" s="771"/>
      <c r="K6" s="771"/>
      <c r="L6" s="771"/>
      <c r="M6" s="771"/>
      <c r="N6" s="771"/>
      <c r="O6" s="771"/>
      <c r="P6" s="771"/>
      <c r="Q6" s="771"/>
      <c r="R6" s="772"/>
    </row>
    <row r="7" spans="1:18">
      <c r="A7" s="7" t="s">
        <v>299</v>
      </c>
      <c r="B7" s="769"/>
      <c r="C7" s="770"/>
      <c r="D7" s="623">
        <v>179513</v>
      </c>
      <c r="E7" s="2515"/>
      <c r="F7" s="771"/>
      <c r="G7" s="771"/>
      <c r="H7" s="771"/>
      <c r="I7" s="771"/>
      <c r="J7" s="771"/>
      <c r="K7" s="771"/>
      <c r="L7" s="771"/>
      <c r="M7" s="771"/>
      <c r="N7" s="771"/>
      <c r="O7" s="771"/>
      <c r="P7" s="771"/>
      <c r="Q7" s="771"/>
      <c r="R7" s="772"/>
    </row>
    <row r="8" spans="1:18">
      <c r="A8" s="7" t="s">
        <v>300</v>
      </c>
      <c r="B8" s="769"/>
      <c r="C8" s="623"/>
      <c r="D8" s="623">
        <v>13875</v>
      </c>
      <c r="E8" s="2515"/>
      <c r="F8" s="771"/>
      <c r="G8" s="771"/>
      <c r="H8" s="771"/>
      <c r="I8" s="771"/>
      <c r="J8" s="771"/>
      <c r="K8" s="771"/>
      <c r="L8" s="771"/>
      <c r="M8" s="771"/>
      <c r="N8" s="771"/>
      <c r="O8" s="771"/>
      <c r="P8" s="771"/>
      <c r="Q8" s="771"/>
      <c r="R8" s="772"/>
    </row>
    <row r="9" spans="1:18">
      <c r="A9" s="7" t="s">
        <v>372</v>
      </c>
      <c r="B9" s="769"/>
      <c r="C9" s="770"/>
      <c r="D9" s="623">
        <v>293022.39500000002</v>
      </c>
      <c r="E9" s="2515"/>
      <c r="F9" s="771"/>
      <c r="G9" s="771"/>
      <c r="H9" s="771"/>
      <c r="I9" s="771"/>
      <c r="J9" s="771"/>
      <c r="K9" s="771"/>
      <c r="L9" s="771"/>
      <c r="M9" s="771"/>
      <c r="N9" s="771"/>
      <c r="O9" s="771"/>
      <c r="P9" s="771"/>
      <c r="Q9" s="771"/>
      <c r="R9" s="772"/>
    </row>
    <row r="10" spans="1:18">
      <c r="A10" s="7" t="s">
        <v>301</v>
      </c>
      <c r="B10" s="769"/>
      <c r="C10" s="770"/>
      <c r="D10" s="623">
        <v>2080623</v>
      </c>
      <c r="E10" s="2515"/>
      <c r="F10" s="771"/>
      <c r="G10" s="771"/>
      <c r="H10" s="771"/>
      <c r="I10" s="771"/>
      <c r="J10" s="771"/>
      <c r="K10" s="771"/>
      <c r="L10" s="771"/>
      <c r="M10" s="771"/>
      <c r="N10" s="771"/>
      <c r="O10" s="771"/>
      <c r="P10" s="771"/>
      <c r="Q10" s="771"/>
      <c r="R10" s="772"/>
    </row>
    <row r="11" spans="1:18">
      <c r="A11" s="7" t="s">
        <v>302</v>
      </c>
      <c r="B11" s="769"/>
      <c r="C11" s="770"/>
      <c r="D11" s="623">
        <v>57167</v>
      </c>
      <c r="E11" s="2515"/>
      <c r="F11" s="771"/>
      <c r="G11" s="771"/>
      <c r="H11" s="771"/>
      <c r="I11" s="771"/>
      <c r="J11" s="771"/>
      <c r="K11" s="771"/>
      <c r="L11" s="771"/>
      <c r="M11" s="771"/>
      <c r="N11" s="771"/>
      <c r="O11" s="771"/>
      <c r="P11" s="771"/>
      <c r="Q11" s="771"/>
      <c r="R11" s="772"/>
    </row>
    <row r="12" spans="1:18">
      <c r="A12" s="7" t="s">
        <v>303</v>
      </c>
      <c r="B12" s="769"/>
      <c r="C12" s="770"/>
      <c r="D12" s="623">
        <v>277577</v>
      </c>
      <c r="E12" s="2515"/>
      <c r="F12" s="771"/>
      <c r="G12" s="771"/>
      <c r="H12" s="771"/>
      <c r="I12" s="771"/>
      <c r="J12" s="771"/>
      <c r="K12" s="771"/>
      <c r="L12" s="771"/>
      <c r="M12" s="771"/>
      <c r="N12" s="771"/>
      <c r="O12" s="771"/>
      <c r="P12" s="771"/>
      <c r="Q12" s="771"/>
      <c r="R12" s="772"/>
    </row>
    <row r="13" spans="1:18">
      <c r="A13" s="7" t="s">
        <v>304</v>
      </c>
      <c r="B13" s="769"/>
      <c r="C13" s="770"/>
      <c r="D13" s="623">
        <v>25</v>
      </c>
      <c r="E13" s="2515"/>
      <c r="F13" s="771"/>
      <c r="G13" s="771"/>
      <c r="H13" s="771"/>
      <c r="I13" s="771"/>
      <c r="J13" s="771"/>
      <c r="K13" s="771"/>
      <c r="L13" s="771"/>
      <c r="M13" s="771"/>
      <c r="N13" s="771"/>
      <c r="O13" s="771"/>
      <c r="P13" s="771"/>
      <c r="Q13" s="771"/>
      <c r="R13" s="772"/>
    </row>
    <row r="14" spans="1:18">
      <c r="A14" s="7" t="s">
        <v>377</v>
      </c>
      <c r="B14" s="769"/>
      <c r="C14" s="770"/>
      <c r="D14" s="623">
        <v>17350</v>
      </c>
      <c r="E14" s="2515"/>
      <c r="F14" s="771"/>
      <c r="G14" s="771"/>
      <c r="H14" s="771"/>
      <c r="I14" s="771"/>
      <c r="J14" s="771"/>
      <c r="K14" s="771"/>
      <c r="L14" s="771"/>
      <c r="M14" s="771"/>
      <c r="N14" s="771"/>
      <c r="O14" s="771"/>
      <c r="P14" s="771"/>
      <c r="Q14" s="771"/>
      <c r="R14" s="772"/>
    </row>
    <row r="15" spans="1:18">
      <c r="A15" s="7" t="s">
        <v>305</v>
      </c>
      <c r="B15" s="769"/>
      <c r="C15" s="770"/>
      <c r="D15" s="623">
        <v>150541</v>
      </c>
      <c r="E15" s="2515"/>
      <c r="F15" s="771"/>
      <c r="G15" s="771"/>
      <c r="H15" s="771"/>
      <c r="I15" s="771"/>
      <c r="J15" s="771"/>
      <c r="K15" s="771"/>
      <c r="L15" s="771"/>
      <c r="M15" s="771"/>
      <c r="N15" s="771"/>
      <c r="O15" s="771"/>
      <c r="P15" s="771"/>
      <c r="Q15" s="771"/>
      <c r="R15" s="772"/>
    </row>
    <row r="16" spans="1:18">
      <c r="A16" s="7" t="s">
        <v>411</v>
      </c>
      <c r="B16" s="769"/>
      <c r="C16" s="770"/>
      <c r="D16" s="623">
        <v>70975</v>
      </c>
      <c r="E16" s="2515"/>
      <c r="F16" s="771"/>
      <c r="G16" s="771"/>
      <c r="H16" s="771"/>
      <c r="I16" s="771"/>
      <c r="J16" s="771"/>
      <c r="K16" s="771"/>
      <c r="L16" s="771"/>
      <c r="M16" s="771"/>
      <c r="N16" s="771"/>
      <c r="O16" s="771"/>
      <c r="P16" s="771"/>
      <c r="Q16" s="771"/>
      <c r="R16" s="772"/>
    </row>
    <row r="17" spans="1:20">
      <c r="A17" s="7" t="s">
        <v>376</v>
      </c>
      <c r="B17" s="769"/>
      <c r="C17" s="770"/>
      <c r="D17" s="623">
        <v>3922</v>
      </c>
      <c r="E17" s="2515"/>
      <c r="F17" s="771"/>
      <c r="G17" s="771"/>
      <c r="H17" s="771"/>
      <c r="I17" s="771"/>
      <c r="J17" s="771"/>
      <c r="K17" s="771"/>
      <c r="L17" s="771"/>
      <c r="M17" s="771"/>
      <c r="N17" s="771"/>
      <c r="O17" s="771"/>
      <c r="P17" s="771"/>
      <c r="Q17" s="771"/>
      <c r="R17" s="772"/>
    </row>
    <row r="18" spans="1:20">
      <c r="A18" s="7" t="s">
        <v>375</v>
      </c>
      <c r="B18" s="769"/>
      <c r="C18" s="773"/>
      <c r="D18" s="624">
        <v>69.400000000000006</v>
      </c>
      <c r="E18" s="2515"/>
      <c r="F18" s="771"/>
      <c r="G18" s="771"/>
      <c r="H18" s="771"/>
      <c r="I18" s="771"/>
      <c r="J18" s="771"/>
      <c r="K18" s="771"/>
      <c r="L18" s="771"/>
      <c r="M18" s="771"/>
      <c r="N18" s="771"/>
      <c r="O18" s="771"/>
      <c r="P18" s="771"/>
      <c r="Q18" s="771"/>
      <c r="R18" s="772"/>
    </row>
    <row r="19" spans="1:20">
      <c r="A19" s="7" t="s">
        <v>306</v>
      </c>
      <c r="B19" s="769"/>
      <c r="C19" s="770"/>
      <c r="D19" s="623">
        <v>584835</v>
      </c>
      <c r="E19" s="2515"/>
      <c r="F19" s="771"/>
      <c r="G19" s="771"/>
      <c r="H19" s="771"/>
      <c r="I19" s="771"/>
      <c r="J19" s="771"/>
      <c r="K19" s="771"/>
      <c r="L19" s="771"/>
      <c r="M19" s="771"/>
      <c r="N19" s="771"/>
      <c r="O19" s="771"/>
      <c r="P19" s="771"/>
      <c r="Q19" s="771"/>
      <c r="R19" s="772"/>
    </row>
    <row r="20" spans="1:20">
      <c r="A20" s="7" t="s">
        <v>307</v>
      </c>
      <c r="B20" s="769"/>
      <c r="C20" s="770"/>
      <c r="D20" s="623">
        <v>116382</v>
      </c>
      <c r="E20" s="2515"/>
      <c r="F20" s="771"/>
      <c r="G20" s="771"/>
      <c r="H20" s="771"/>
      <c r="I20" s="771"/>
      <c r="J20" s="771"/>
      <c r="K20" s="771"/>
      <c r="L20" s="771"/>
      <c r="M20" s="771"/>
      <c r="N20" s="771"/>
      <c r="O20" s="771"/>
      <c r="P20" s="771"/>
      <c r="Q20" s="771"/>
      <c r="R20" s="772"/>
    </row>
    <row r="21" spans="1:20">
      <c r="A21" s="7"/>
      <c r="B21" s="769"/>
      <c r="C21" s="774"/>
      <c r="D21" s="10"/>
      <c r="E21" s="9"/>
      <c r="F21" s="771"/>
      <c r="G21" s="771"/>
      <c r="H21" s="771"/>
      <c r="I21" s="771"/>
      <c r="J21" s="771"/>
      <c r="K21" s="771"/>
      <c r="L21" s="771"/>
      <c r="M21" s="771"/>
      <c r="N21" s="771"/>
      <c r="O21" s="771"/>
      <c r="P21" s="771"/>
      <c r="Q21" s="771"/>
      <c r="R21" s="772"/>
    </row>
    <row r="22" spans="1:20" s="15" customFormat="1" ht="18.75">
      <c r="A22" s="432" t="s">
        <v>6</v>
      </c>
      <c r="B22" s="769"/>
      <c r="C22" s="775"/>
      <c r="D22" s="12"/>
      <c r="E22" s="13"/>
      <c r="F22" s="776"/>
      <c r="G22" s="776"/>
      <c r="H22" s="776"/>
      <c r="I22" s="776"/>
      <c r="J22" s="776"/>
      <c r="K22" s="776"/>
      <c r="L22" s="776"/>
      <c r="M22" s="776"/>
      <c r="N22" s="776"/>
      <c r="O22" s="776"/>
      <c r="P22" s="776"/>
      <c r="Q22" s="776"/>
      <c r="R22" s="777"/>
      <c r="S22" s="778"/>
      <c r="T22" s="778"/>
    </row>
    <row r="23" spans="1:20" s="15" customFormat="1">
      <c r="A23" s="16" t="s">
        <v>308</v>
      </c>
      <c r="B23" s="769"/>
      <c r="C23" s="17"/>
      <c r="D23" s="17">
        <v>22.477626140440805</v>
      </c>
      <c r="E23" s="11"/>
      <c r="F23" s="779"/>
      <c r="G23" s="779"/>
      <c r="H23" s="779"/>
      <c r="I23" s="779"/>
      <c r="J23" s="779"/>
      <c r="K23" s="779"/>
      <c r="L23" s="779"/>
      <c r="M23" s="779"/>
      <c r="N23" s="779"/>
      <c r="O23" s="779"/>
      <c r="P23" s="779"/>
      <c r="Q23" s="779"/>
      <c r="R23" s="777"/>
      <c r="S23" s="778"/>
      <c r="T23" s="778"/>
    </row>
    <row r="24" spans="1:20" s="15" customFormat="1">
      <c r="A24" s="16" t="s">
        <v>309</v>
      </c>
      <c r="B24" s="769"/>
      <c r="C24" s="17"/>
      <c r="D24" s="17">
        <v>30.7</v>
      </c>
      <c r="E24" s="11"/>
      <c r="F24" s="779"/>
      <c r="G24" s="779"/>
      <c r="H24" s="779"/>
      <c r="I24" s="779"/>
      <c r="J24" s="779"/>
      <c r="K24" s="779"/>
      <c r="L24" s="779"/>
      <c r="M24" s="779"/>
      <c r="N24" s="779"/>
      <c r="O24" s="779"/>
      <c r="P24" s="779"/>
      <c r="Q24" s="779"/>
      <c r="R24" s="777"/>
      <c r="S24" s="778"/>
      <c r="T24" s="778"/>
    </row>
    <row r="25" spans="1:20" s="15" customFormat="1">
      <c r="A25" s="16" t="s">
        <v>310</v>
      </c>
      <c r="B25" s="769"/>
      <c r="C25" s="745"/>
      <c r="D25" s="745">
        <v>21.5</v>
      </c>
      <c r="E25" s="11"/>
      <c r="F25" s="779"/>
      <c r="G25" s="779"/>
      <c r="H25" s="779"/>
      <c r="I25" s="779"/>
      <c r="J25" s="779"/>
      <c r="K25" s="779"/>
      <c r="L25" s="779"/>
      <c r="M25" s="779"/>
      <c r="N25" s="779"/>
      <c r="O25" s="779"/>
      <c r="P25" s="779"/>
      <c r="Q25" s="779"/>
      <c r="R25" s="777"/>
      <c r="S25" s="778"/>
      <c r="T25" s="778"/>
    </row>
    <row r="26" spans="1:20" s="15" customFormat="1">
      <c r="A26" s="16" t="s">
        <v>311</v>
      </c>
      <c r="B26" s="769"/>
      <c r="C26" s="17"/>
      <c r="D26" s="17">
        <v>34.019490253713407</v>
      </c>
      <c r="E26" s="11"/>
      <c r="F26" s="779"/>
      <c r="G26" s="779"/>
      <c r="H26" s="779"/>
      <c r="I26" s="779"/>
      <c r="J26" s="779"/>
      <c r="K26" s="779"/>
      <c r="L26" s="779"/>
      <c r="M26" s="779"/>
      <c r="N26" s="779"/>
      <c r="O26" s="779"/>
      <c r="P26" s="779"/>
      <c r="Q26" s="779"/>
      <c r="R26" s="777"/>
      <c r="S26" s="778"/>
      <c r="T26" s="778"/>
    </row>
    <row r="27" spans="1:20" s="15" customFormat="1">
      <c r="A27" s="16" t="s">
        <v>312</v>
      </c>
      <c r="B27" s="769"/>
      <c r="C27" s="17"/>
      <c r="D27" s="17">
        <v>78.400000000000006</v>
      </c>
      <c r="E27" s="11"/>
      <c r="F27" s="779"/>
      <c r="G27" s="779"/>
      <c r="H27" s="779"/>
      <c r="I27" s="779"/>
      <c r="J27" s="779"/>
      <c r="K27" s="779"/>
      <c r="L27" s="779"/>
      <c r="M27" s="779"/>
      <c r="N27" s="779"/>
      <c r="O27" s="779"/>
      <c r="P27" s="779"/>
      <c r="Q27" s="779"/>
      <c r="R27" s="777"/>
      <c r="S27" s="778"/>
      <c r="T27" s="778"/>
    </row>
    <row r="28" spans="1:20" s="15" customFormat="1">
      <c r="A28" s="16" t="s">
        <v>313</v>
      </c>
      <c r="B28" s="769"/>
      <c r="C28" s="17"/>
      <c r="D28" s="17">
        <v>1008.2</v>
      </c>
      <c r="E28" s="11"/>
      <c r="F28" s="779"/>
      <c r="G28" s="779"/>
      <c r="H28" s="779"/>
      <c r="I28" s="779"/>
      <c r="J28" s="779"/>
      <c r="K28" s="779"/>
      <c r="L28" s="779"/>
      <c r="M28" s="779"/>
      <c r="N28" s="779"/>
      <c r="O28" s="779"/>
      <c r="P28" s="779"/>
      <c r="Q28" s="779"/>
      <c r="R28" s="777"/>
      <c r="S28" s="778"/>
      <c r="T28" s="778"/>
    </row>
    <row r="29" spans="1:20" s="15" customFormat="1">
      <c r="A29" s="16" t="s">
        <v>337</v>
      </c>
      <c r="B29" s="769"/>
      <c r="C29" s="625"/>
      <c r="D29" s="625">
        <v>21.3</v>
      </c>
      <c r="E29" s="11"/>
      <c r="F29" s="779"/>
      <c r="G29" s="779"/>
      <c r="H29" s="779"/>
      <c r="I29" s="779"/>
      <c r="J29" s="779"/>
      <c r="K29" s="779"/>
      <c r="L29" s="779"/>
      <c r="M29" s="779"/>
      <c r="N29" s="779"/>
      <c r="O29" s="779"/>
      <c r="P29" s="779"/>
      <c r="Q29" s="779"/>
      <c r="R29" s="777"/>
      <c r="S29" s="778"/>
      <c r="T29" s="778"/>
    </row>
    <row r="30" spans="1:20" s="15" customFormat="1">
      <c r="A30" s="19" t="s">
        <v>338</v>
      </c>
      <c r="B30" s="769"/>
      <c r="C30" s="626"/>
      <c r="D30" s="626">
        <v>6.2</v>
      </c>
      <c r="E30" s="11"/>
      <c r="F30" s="779"/>
      <c r="G30" s="779"/>
      <c r="H30" s="779"/>
      <c r="I30" s="779"/>
      <c r="J30" s="779"/>
      <c r="K30" s="779"/>
      <c r="L30" s="779"/>
      <c r="M30" s="779"/>
      <c r="N30" s="779"/>
      <c r="O30" s="779"/>
      <c r="P30" s="779"/>
      <c r="Q30" s="779"/>
      <c r="R30" s="777"/>
      <c r="S30" s="778"/>
      <c r="T30" s="778"/>
    </row>
    <row r="31" spans="1:20" s="15" customFormat="1">
      <c r="A31" s="16" t="s">
        <v>314</v>
      </c>
      <c r="B31" s="769"/>
      <c r="C31" s="22"/>
      <c r="D31" s="22">
        <v>71165</v>
      </c>
      <c r="E31" s="11"/>
      <c r="F31" s="779"/>
      <c r="G31" s="779"/>
      <c r="H31" s="779"/>
      <c r="I31" s="779"/>
      <c r="J31" s="779"/>
      <c r="K31" s="779"/>
      <c r="L31" s="779"/>
      <c r="M31" s="779"/>
      <c r="N31" s="779"/>
      <c r="O31" s="779"/>
      <c r="P31" s="779"/>
      <c r="Q31" s="779"/>
      <c r="R31" s="777"/>
      <c r="S31" s="778"/>
      <c r="T31" s="778"/>
    </row>
    <row r="32" spans="1:20" s="15" customFormat="1">
      <c r="A32" s="16" t="s">
        <v>315</v>
      </c>
      <c r="B32" s="769"/>
      <c r="C32" s="20"/>
      <c r="D32" s="20">
        <v>2217.9</v>
      </c>
      <c r="E32" s="11"/>
      <c r="F32" s="779"/>
      <c r="G32" s="779"/>
      <c r="H32" s="779"/>
      <c r="I32" s="779"/>
      <c r="J32" s="779"/>
      <c r="K32" s="779"/>
      <c r="L32" s="779"/>
      <c r="M32" s="779"/>
      <c r="N32" s="779"/>
      <c r="O32" s="779"/>
      <c r="P32" s="779"/>
      <c r="Q32" s="779"/>
      <c r="R32" s="777"/>
      <c r="S32" s="778"/>
      <c r="T32" s="778"/>
    </row>
    <row r="33" spans="1:20" s="15" customFormat="1">
      <c r="A33" s="759" t="s">
        <v>417</v>
      </c>
      <c r="B33" s="769"/>
      <c r="C33" s="20"/>
      <c r="D33" s="20">
        <v>10126.5</v>
      </c>
      <c r="E33" s="11"/>
      <c r="F33" s="779"/>
      <c r="G33" s="779"/>
      <c r="H33" s="779"/>
      <c r="I33" s="779"/>
      <c r="J33" s="779"/>
      <c r="K33" s="779"/>
      <c r="L33" s="779"/>
      <c r="M33" s="779"/>
      <c r="N33" s="779"/>
      <c r="O33" s="779"/>
      <c r="P33" s="779"/>
      <c r="Q33" s="779"/>
      <c r="R33" s="777"/>
      <c r="S33" s="778"/>
      <c r="T33" s="778"/>
    </row>
    <row r="34" spans="1:20" s="15" customFormat="1" ht="17.25" customHeight="1">
      <c r="A34" s="16" t="s">
        <v>316</v>
      </c>
      <c r="B34" s="769"/>
      <c r="C34" s="20"/>
      <c r="D34" s="20">
        <v>1095</v>
      </c>
      <c r="E34" s="23"/>
      <c r="F34" s="780"/>
      <c r="G34" s="780"/>
      <c r="H34" s="780"/>
      <c r="I34" s="780"/>
      <c r="J34" s="780"/>
      <c r="K34" s="780"/>
      <c r="L34" s="780"/>
      <c r="M34" s="780"/>
      <c r="N34" s="780"/>
      <c r="O34" s="780"/>
      <c r="P34" s="780"/>
      <c r="Q34" s="780"/>
      <c r="R34" s="777"/>
      <c r="S34" s="778"/>
      <c r="T34" s="778"/>
    </row>
    <row r="35" spans="1:20" s="15" customFormat="1">
      <c r="A35" s="16" t="s">
        <v>317</v>
      </c>
      <c r="B35" s="769"/>
      <c r="C35" s="20"/>
      <c r="D35" s="20">
        <v>243.05500000000001</v>
      </c>
      <c r="E35" s="11"/>
      <c r="F35" s="779"/>
      <c r="G35" s="779"/>
      <c r="H35" s="779"/>
      <c r="I35" s="779"/>
      <c r="J35" s="779"/>
      <c r="K35" s="779"/>
      <c r="L35" s="779"/>
      <c r="M35" s="779"/>
      <c r="N35" s="779"/>
      <c r="O35" s="779"/>
      <c r="P35" s="779"/>
      <c r="Q35" s="779"/>
      <c r="R35" s="777"/>
      <c r="S35" s="778"/>
      <c r="T35" s="778"/>
    </row>
    <row r="36" spans="1:20" s="15" customFormat="1">
      <c r="A36" s="16" t="s">
        <v>373</v>
      </c>
      <c r="B36" s="769"/>
      <c r="C36" s="22"/>
      <c r="D36" s="22">
        <v>10336635</v>
      </c>
      <c r="E36" s="11"/>
      <c r="F36" s="779"/>
      <c r="G36" s="779"/>
      <c r="H36" s="779"/>
      <c r="I36" s="779"/>
      <c r="J36" s="779"/>
      <c r="K36" s="779"/>
      <c r="L36" s="779"/>
      <c r="M36" s="779"/>
      <c r="N36" s="779"/>
      <c r="O36" s="779"/>
      <c r="P36" s="779"/>
      <c r="Q36" s="779"/>
      <c r="R36" s="777"/>
      <c r="S36" s="778"/>
      <c r="T36" s="778"/>
    </row>
    <row r="37" spans="1:20" s="15" customFormat="1">
      <c r="A37" s="16" t="s">
        <v>374</v>
      </c>
      <c r="B37" s="769"/>
      <c r="C37" s="22"/>
      <c r="D37" s="22">
        <v>28319.547945205501</v>
      </c>
      <c r="E37" s="11"/>
      <c r="F37" s="779"/>
      <c r="G37" s="779"/>
      <c r="H37" s="779"/>
      <c r="I37" s="779"/>
      <c r="J37" s="779"/>
      <c r="K37" s="779"/>
      <c r="L37" s="779"/>
      <c r="M37" s="779"/>
      <c r="N37" s="779"/>
      <c r="O37" s="779"/>
      <c r="P37" s="779"/>
      <c r="Q37" s="779"/>
      <c r="R37" s="777"/>
      <c r="S37" s="778"/>
      <c r="T37" s="778"/>
    </row>
    <row r="38" spans="1:20" s="15" customFormat="1">
      <c r="A38" s="16"/>
      <c r="B38" s="18"/>
      <c r="C38" s="18"/>
      <c r="D38" s="24"/>
      <c r="E38" s="18"/>
      <c r="F38" s="781"/>
      <c r="G38" s="781"/>
      <c r="H38" s="781"/>
      <c r="I38" s="781"/>
      <c r="J38" s="781"/>
      <c r="K38" s="781"/>
      <c r="L38" s="781"/>
      <c r="M38" s="781"/>
      <c r="N38" s="781"/>
      <c r="O38" s="781"/>
      <c r="P38" s="781"/>
      <c r="Q38" s="781"/>
      <c r="R38" s="778"/>
      <c r="S38" s="778"/>
      <c r="T38" s="778"/>
    </row>
    <row r="39" spans="1:20" ht="18.75">
      <c r="A39" s="433" t="s">
        <v>0</v>
      </c>
      <c r="F39" s="781"/>
      <c r="G39" s="781"/>
      <c r="H39" s="781"/>
      <c r="I39" s="781"/>
      <c r="J39" s="781"/>
      <c r="K39" s="781"/>
      <c r="L39" s="781"/>
      <c r="M39" s="781"/>
      <c r="N39" s="781"/>
      <c r="O39" s="781"/>
      <c r="P39" s="781"/>
      <c r="Q39" s="781"/>
      <c r="R39" s="778"/>
    </row>
    <row r="40" spans="1:20" ht="354" customHeight="1">
      <c r="A40" s="2516" t="s">
        <v>547</v>
      </c>
      <c r="B40" s="2517"/>
      <c r="C40" s="2517"/>
      <c r="D40" s="2517"/>
      <c r="E40" s="2517"/>
      <c r="F40" s="782"/>
      <c r="G40" s="782"/>
      <c r="H40" s="782"/>
      <c r="I40" s="782"/>
      <c r="J40" s="782"/>
      <c r="K40" s="782"/>
      <c r="L40" s="782"/>
      <c r="M40" s="782"/>
      <c r="N40" s="782"/>
      <c r="O40" s="782"/>
      <c r="P40" s="782"/>
      <c r="Q40" s="782"/>
    </row>
    <row r="41" spans="1:20">
      <c r="A41" s="762"/>
      <c r="B41" s="763"/>
      <c r="C41" s="763"/>
      <c r="D41" s="763"/>
      <c r="E41" s="763"/>
      <c r="F41" s="782"/>
      <c r="G41" s="782"/>
      <c r="H41" s="782"/>
      <c r="I41" s="782"/>
      <c r="J41" s="782"/>
      <c r="K41" s="782"/>
      <c r="L41" s="782"/>
      <c r="M41" s="782"/>
      <c r="N41" s="782"/>
      <c r="O41" s="782"/>
      <c r="P41" s="782"/>
      <c r="Q41" s="782"/>
    </row>
    <row r="42" spans="1:20" ht="18.75">
      <c r="A42" s="434" t="s">
        <v>422</v>
      </c>
      <c r="B42" s="627"/>
      <c r="C42" s="627"/>
      <c r="D42" s="627"/>
      <c r="E42" s="627"/>
      <c r="F42" s="783"/>
      <c r="G42" s="783"/>
      <c r="H42" s="783"/>
      <c r="I42" s="783"/>
      <c r="J42" s="783"/>
      <c r="K42" s="783"/>
      <c r="L42" s="783"/>
      <c r="M42" s="783"/>
      <c r="N42" s="783"/>
      <c r="O42" s="783"/>
      <c r="P42" s="783"/>
      <c r="Q42" s="783"/>
    </row>
    <row r="43" spans="1:20" ht="102.75" customHeight="1">
      <c r="A43" s="2518" t="s">
        <v>540</v>
      </c>
      <c r="B43" s="2518"/>
      <c r="C43" s="2518"/>
      <c r="D43" s="2518"/>
      <c r="E43" s="2518"/>
      <c r="F43" s="784"/>
      <c r="G43" s="784"/>
      <c r="H43" s="784"/>
      <c r="I43" s="784"/>
      <c r="J43" s="784"/>
      <c r="K43" s="784"/>
      <c r="L43" s="784"/>
      <c r="M43" s="784"/>
      <c r="N43" s="784"/>
      <c r="O43" s="784"/>
      <c r="P43" s="784"/>
      <c r="Q43" s="784"/>
    </row>
    <row r="44" spans="1:20">
      <c r="F44" s="781"/>
      <c r="G44" s="781"/>
      <c r="H44" s="781"/>
      <c r="I44" s="781"/>
      <c r="J44" s="781"/>
      <c r="K44" s="781"/>
      <c r="L44" s="781"/>
      <c r="M44" s="781"/>
      <c r="N44" s="781"/>
      <c r="O44" s="781"/>
      <c r="P44" s="781"/>
      <c r="Q44" s="781"/>
      <c r="R44" s="778"/>
    </row>
    <row r="45" spans="1:20">
      <c r="A45" s="25" t="s">
        <v>423</v>
      </c>
      <c r="B45" s="26"/>
      <c r="C45" s="26"/>
      <c r="D45" s="27"/>
      <c r="E45" s="26"/>
      <c r="F45" s="785"/>
      <c r="G45" s="785"/>
      <c r="H45" s="785"/>
      <c r="I45" s="785"/>
      <c r="J45" s="785"/>
      <c r="K45" s="785"/>
      <c r="L45" s="785"/>
      <c r="M45" s="785"/>
      <c r="N45" s="785"/>
      <c r="O45" s="785"/>
      <c r="P45" s="785"/>
      <c r="Q45" s="785"/>
      <c r="R45" s="778"/>
    </row>
    <row r="46" spans="1:20">
      <c r="A46" s="28" t="s">
        <v>199</v>
      </c>
      <c r="B46" s="29"/>
      <c r="C46" s="29"/>
      <c r="D46" s="30"/>
      <c r="E46" s="29"/>
      <c r="F46" s="786"/>
      <c r="G46" s="786"/>
      <c r="H46" s="786"/>
      <c r="I46" s="786"/>
      <c r="J46" s="786"/>
      <c r="K46" s="786"/>
      <c r="L46" s="786"/>
      <c r="M46" s="786"/>
      <c r="N46" s="786"/>
      <c r="O46" s="786"/>
      <c r="P46" s="786"/>
      <c r="Q46" s="786"/>
      <c r="R46" s="778"/>
    </row>
    <row r="47" spans="1:20">
      <c r="A47" s="32" t="s">
        <v>7</v>
      </c>
      <c r="B47" s="33">
        <v>2005</v>
      </c>
      <c r="C47" s="33">
        <v>2009</v>
      </c>
      <c r="D47" s="34">
        <v>2010</v>
      </c>
      <c r="E47" s="34">
        <v>2011</v>
      </c>
      <c r="F47" s="785"/>
      <c r="G47" s="785"/>
      <c r="H47" s="785"/>
      <c r="I47" s="785"/>
      <c r="J47" s="785"/>
      <c r="K47" s="785"/>
      <c r="L47" s="785"/>
      <c r="M47" s="785"/>
      <c r="N47" s="785"/>
      <c r="O47" s="785"/>
      <c r="P47" s="785"/>
      <c r="Q47" s="765"/>
    </row>
    <row r="48" spans="1:20">
      <c r="A48" s="36" t="s">
        <v>8</v>
      </c>
      <c r="D48" s="15"/>
      <c r="E48" s="15"/>
      <c r="F48" s="778"/>
      <c r="G48" s="778"/>
      <c r="H48" s="778"/>
      <c r="I48" s="778"/>
      <c r="J48" s="778"/>
      <c r="K48" s="778"/>
      <c r="L48" s="778"/>
      <c r="M48" s="778"/>
      <c r="N48" s="778"/>
      <c r="O48" s="778"/>
      <c r="P48" s="778"/>
      <c r="Q48" s="765"/>
    </row>
    <row r="49" spans="1:20">
      <c r="A49" s="37" t="s">
        <v>9</v>
      </c>
      <c r="B49" s="38">
        <f>SUM(B52,B55,B58)</f>
        <v>23704</v>
      </c>
      <c r="C49" s="436">
        <f>C52+C55+C58</f>
        <v>24097</v>
      </c>
      <c r="D49" s="39">
        <v>24290</v>
      </c>
      <c r="E49" s="39">
        <v>24394</v>
      </c>
      <c r="F49" s="787"/>
      <c r="G49" s="787"/>
      <c r="H49" s="787"/>
      <c r="I49" s="787"/>
      <c r="J49" s="787"/>
      <c r="K49" s="787"/>
      <c r="L49" s="787"/>
      <c r="M49" s="787"/>
      <c r="N49" s="787"/>
      <c r="O49" s="787"/>
      <c r="P49" s="787"/>
      <c r="Q49" s="788"/>
      <c r="R49" s="788"/>
      <c r="S49" s="788"/>
      <c r="T49" s="788"/>
    </row>
    <row r="50" spans="1:20">
      <c r="A50" s="37" t="s">
        <v>10</v>
      </c>
      <c r="B50" s="38">
        <f>SUM(B53,B56,B59)</f>
        <v>739686</v>
      </c>
      <c r="C50" s="436">
        <f>C53+C56+C59</f>
        <v>737957</v>
      </c>
      <c r="D50" s="39">
        <v>747679</v>
      </c>
      <c r="E50" s="39">
        <v>752839</v>
      </c>
      <c r="F50" s="787"/>
      <c r="G50" s="787"/>
      <c r="H50" s="787"/>
      <c r="I50" s="787"/>
      <c r="J50" s="787"/>
      <c r="K50" s="787"/>
      <c r="L50" s="787"/>
      <c r="M50" s="787"/>
      <c r="N50" s="787"/>
      <c r="O50" s="787"/>
      <c r="P50" s="787"/>
      <c r="Q50" s="788"/>
      <c r="R50" s="788"/>
      <c r="S50" s="788"/>
      <c r="T50" s="788"/>
    </row>
    <row r="51" spans="1:20">
      <c r="A51" s="150" t="s">
        <v>11</v>
      </c>
      <c r="B51" s="628"/>
      <c r="C51" s="628"/>
      <c r="D51" s="40"/>
      <c r="E51" s="629"/>
      <c r="F51" s="789"/>
      <c r="G51" s="789"/>
      <c r="H51" s="789"/>
      <c r="I51" s="789"/>
      <c r="J51" s="789"/>
      <c r="K51" s="789"/>
      <c r="L51" s="789"/>
      <c r="M51" s="789"/>
      <c r="N51" s="789"/>
      <c r="O51" s="789"/>
      <c r="P51" s="789"/>
      <c r="Q51" s="765"/>
    </row>
    <row r="52" spans="1:20">
      <c r="A52" s="41" t="s">
        <v>9</v>
      </c>
      <c r="B52" s="42">
        <v>4793</v>
      </c>
      <c r="C52" s="628">
        <v>3814</v>
      </c>
      <c r="D52" s="40">
        <v>3837</v>
      </c>
      <c r="E52" s="40">
        <v>3837</v>
      </c>
      <c r="F52" s="790"/>
      <c r="G52" s="790"/>
      <c r="H52" s="790"/>
      <c r="I52" s="790"/>
      <c r="J52" s="790"/>
      <c r="K52" s="790"/>
      <c r="L52" s="790"/>
      <c r="M52" s="790"/>
      <c r="N52" s="790"/>
      <c r="O52" s="790"/>
      <c r="P52" s="790"/>
      <c r="Q52" s="765"/>
    </row>
    <row r="53" spans="1:20">
      <c r="A53" s="41" t="s">
        <v>10</v>
      </c>
      <c r="B53" s="42">
        <v>111452</v>
      </c>
      <c r="C53" s="628">
        <v>94380</v>
      </c>
      <c r="D53" s="40">
        <v>95483</v>
      </c>
      <c r="E53" s="40">
        <v>95483</v>
      </c>
      <c r="F53" s="790"/>
      <c r="G53" s="790"/>
      <c r="H53" s="790"/>
      <c r="I53" s="790"/>
      <c r="J53" s="790"/>
      <c r="K53" s="790"/>
      <c r="L53" s="790"/>
      <c r="M53" s="790"/>
      <c r="N53" s="790"/>
      <c r="O53" s="790"/>
      <c r="P53" s="790"/>
      <c r="Q53" s="765"/>
    </row>
    <row r="54" spans="1:20">
      <c r="A54" s="150" t="s">
        <v>12</v>
      </c>
      <c r="B54" s="628"/>
      <c r="C54" s="628"/>
      <c r="D54" s="40"/>
      <c r="E54" s="40"/>
      <c r="F54" s="790"/>
      <c r="G54" s="790"/>
      <c r="H54" s="790"/>
      <c r="I54" s="790"/>
      <c r="J54" s="790"/>
      <c r="K54" s="790"/>
      <c r="L54" s="790"/>
      <c r="M54" s="790"/>
      <c r="N54" s="790"/>
      <c r="O54" s="790"/>
      <c r="P54" s="790"/>
      <c r="Q54" s="765"/>
    </row>
    <row r="55" spans="1:20">
      <c r="A55" s="41" t="s">
        <v>9</v>
      </c>
      <c r="B55" s="42">
        <v>11529</v>
      </c>
      <c r="C55" s="628">
        <v>11782</v>
      </c>
      <c r="D55" s="40">
        <v>11894</v>
      </c>
      <c r="E55" s="40">
        <v>11985</v>
      </c>
      <c r="F55" s="790"/>
      <c r="G55" s="790"/>
      <c r="H55" s="790"/>
      <c r="I55" s="790"/>
      <c r="J55" s="790"/>
      <c r="K55" s="790"/>
      <c r="L55" s="790"/>
      <c r="M55" s="790"/>
      <c r="N55" s="790"/>
      <c r="O55" s="790"/>
      <c r="P55" s="790"/>
      <c r="Q55" s="765"/>
    </row>
    <row r="56" spans="1:20">
      <c r="A56" s="41" t="s">
        <v>10</v>
      </c>
      <c r="B56" s="42">
        <v>438820</v>
      </c>
      <c r="C56" s="628">
        <v>436656</v>
      </c>
      <c r="D56" s="40">
        <v>441637</v>
      </c>
      <c r="E56" s="40">
        <v>446898</v>
      </c>
      <c r="F56" s="790"/>
      <c r="G56" s="790"/>
      <c r="H56" s="790"/>
      <c r="I56" s="790"/>
      <c r="J56" s="790"/>
      <c r="K56" s="790"/>
      <c r="L56" s="790"/>
      <c r="M56" s="790"/>
      <c r="N56" s="790"/>
      <c r="O56" s="790"/>
      <c r="P56" s="790"/>
      <c r="Q56" s="765"/>
    </row>
    <row r="57" spans="1:20">
      <c r="A57" s="150" t="s">
        <v>207</v>
      </c>
      <c r="B57" s="628"/>
      <c r="C57" s="628"/>
      <c r="D57" s="40"/>
      <c r="E57" s="40"/>
      <c r="F57" s="790"/>
      <c r="G57" s="790"/>
      <c r="H57" s="790"/>
      <c r="I57" s="790"/>
      <c r="J57" s="790"/>
      <c r="K57" s="790"/>
      <c r="L57" s="790"/>
      <c r="M57" s="790"/>
      <c r="N57" s="790"/>
      <c r="O57" s="790"/>
      <c r="P57" s="790"/>
      <c r="Q57" s="765"/>
    </row>
    <row r="58" spans="1:20">
      <c r="A58" s="41" t="s">
        <v>9</v>
      </c>
      <c r="B58" s="42">
        <v>7382</v>
      </c>
      <c r="C58" s="628">
        <v>8501</v>
      </c>
      <c r="D58" s="40">
        <v>8559</v>
      </c>
      <c r="E58" s="40">
        <v>8572</v>
      </c>
      <c r="F58" s="790"/>
      <c r="G58" s="790"/>
      <c r="H58" s="790"/>
      <c r="I58" s="790"/>
      <c r="J58" s="790"/>
      <c r="K58" s="790"/>
      <c r="L58" s="790"/>
      <c r="M58" s="790"/>
      <c r="N58" s="790"/>
      <c r="O58" s="790"/>
      <c r="P58" s="790"/>
      <c r="Q58" s="765"/>
    </row>
    <row r="59" spans="1:20">
      <c r="A59" s="43" t="s">
        <v>10</v>
      </c>
      <c r="B59" s="44">
        <v>189414</v>
      </c>
      <c r="C59" s="628">
        <v>206921</v>
      </c>
      <c r="D59" s="45">
        <v>210559</v>
      </c>
      <c r="E59" s="45">
        <v>210458</v>
      </c>
      <c r="F59" s="790"/>
      <c r="G59" s="790"/>
      <c r="H59" s="790"/>
      <c r="I59" s="790"/>
      <c r="J59" s="790"/>
      <c r="K59" s="790"/>
      <c r="L59" s="790"/>
      <c r="M59" s="790"/>
      <c r="N59" s="790"/>
      <c r="O59" s="790"/>
      <c r="P59" s="790"/>
      <c r="Q59" s="765"/>
    </row>
    <row r="60" spans="1:20">
      <c r="A60" s="46" t="s">
        <v>13</v>
      </c>
      <c r="B60" s="47"/>
      <c r="C60" s="47"/>
      <c r="D60" s="48"/>
      <c r="E60" s="47"/>
      <c r="F60" s="786"/>
      <c r="G60" s="786"/>
      <c r="H60" s="786"/>
      <c r="I60" s="786"/>
      <c r="J60" s="786"/>
      <c r="K60" s="786"/>
      <c r="L60" s="786"/>
      <c r="M60" s="786"/>
      <c r="N60" s="786"/>
      <c r="O60" s="786"/>
      <c r="P60" s="786"/>
      <c r="Q60" s="786"/>
      <c r="R60" s="778"/>
    </row>
    <row r="61" spans="1:20">
      <c r="F61" s="781"/>
      <c r="G61" s="781"/>
      <c r="H61" s="781"/>
      <c r="I61" s="781"/>
      <c r="J61" s="781"/>
      <c r="K61" s="781"/>
      <c r="L61" s="781"/>
      <c r="M61" s="781"/>
      <c r="N61" s="781"/>
      <c r="O61" s="781"/>
      <c r="P61" s="781"/>
      <c r="Q61" s="781"/>
      <c r="R61" s="778"/>
    </row>
    <row r="62" spans="1:20">
      <c r="A62" s="50" t="s">
        <v>424</v>
      </c>
      <c r="F62" s="781"/>
      <c r="G62" s="781"/>
      <c r="H62" s="781"/>
      <c r="I62" s="781"/>
      <c r="J62" s="781"/>
      <c r="K62" s="781"/>
      <c r="L62" s="781"/>
      <c r="M62" s="781"/>
      <c r="N62" s="781"/>
      <c r="O62" s="781"/>
      <c r="P62" s="781"/>
      <c r="Q62" s="781"/>
      <c r="R62" s="778"/>
    </row>
    <row r="63" spans="1:20">
      <c r="A63" s="50"/>
      <c r="F63" s="781"/>
      <c r="G63" s="781"/>
      <c r="H63" s="781"/>
      <c r="I63" s="781"/>
      <c r="J63" s="781"/>
      <c r="K63" s="781"/>
      <c r="L63" s="781"/>
      <c r="M63" s="781"/>
      <c r="N63" s="781"/>
      <c r="O63" s="781"/>
      <c r="P63" s="781"/>
      <c r="Q63" s="781"/>
      <c r="R63" s="778"/>
    </row>
    <row r="64" spans="1:20">
      <c r="F64" s="781"/>
      <c r="G64" s="781"/>
      <c r="H64" s="781"/>
      <c r="I64" s="781"/>
      <c r="J64" s="781"/>
      <c r="K64" s="781"/>
      <c r="L64" s="781"/>
      <c r="M64" s="781"/>
      <c r="N64" s="781"/>
      <c r="O64" s="781"/>
      <c r="P64" s="781"/>
      <c r="Q64" s="781"/>
      <c r="R64" s="778"/>
    </row>
    <row r="65" spans="1:18">
      <c r="F65" s="781"/>
      <c r="G65" s="781"/>
      <c r="H65" s="781"/>
      <c r="I65" s="781"/>
      <c r="J65" s="781"/>
      <c r="K65" s="781"/>
      <c r="L65" s="781"/>
      <c r="M65" s="781"/>
      <c r="N65" s="781"/>
      <c r="O65" s="781"/>
      <c r="P65" s="781"/>
      <c r="Q65" s="781"/>
      <c r="R65" s="778"/>
    </row>
    <row r="66" spans="1:18">
      <c r="F66" s="781"/>
      <c r="G66" s="781"/>
      <c r="H66" s="781"/>
      <c r="I66" s="781"/>
      <c r="J66" s="781"/>
      <c r="K66" s="781"/>
      <c r="L66" s="781"/>
      <c r="M66" s="781"/>
      <c r="N66" s="781"/>
      <c r="O66" s="781"/>
      <c r="P66" s="781"/>
      <c r="Q66" s="781"/>
      <c r="R66" s="778"/>
    </row>
    <row r="67" spans="1:18">
      <c r="F67" s="781"/>
      <c r="G67" s="781"/>
      <c r="H67" s="781"/>
      <c r="I67" s="781"/>
      <c r="J67" s="781"/>
      <c r="K67" s="781"/>
      <c r="L67" s="781"/>
      <c r="M67" s="781"/>
      <c r="N67" s="781"/>
      <c r="O67" s="781"/>
      <c r="P67" s="781"/>
      <c r="Q67" s="781"/>
      <c r="R67" s="778"/>
    </row>
    <row r="68" spans="1:18">
      <c r="F68" s="781"/>
      <c r="G68" s="781"/>
      <c r="H68" s="781"/>
      <c r="I68" s="781"/>
      <c r="J68" s="781"/>
      <c r="K68" s="781"/>
      <c r="L68" s="781"/>
      <c r="M68" s="781"/>
      <c r="N68" s="781"/>
      <c r="O68" s="781"/>
      <c r="P68" s="781"/>
      <c r="Q68" s="781"/>
      <c r="R68" s="778"/>
    </row>
    <row r="69" spans="1:18">
      <c r="F69" s="781"/>
      <c r="G69" s="781"/>
      <c r="H69" s="781"/>
      <c r="I69" s="781"/>
      <c r="J69" s="781"/>
      <c r="K69" s="781"/>
      <c r="L69" s="781"/>
      <c r="M69" s="781"/>
      <c r="N69" s="781"/>
      <c r="O69" s="781"/>
      <c r="P69" s="781"/>
      <c r="Q69" s="781"/>
      <c r="R69" s="778"/>
    </row>
    <row r="70" spans="1:18">
      <c r="F70" s="781"/>
      <c r="G70" s="781"/>
      <c r="H70" s="781"/>
      <c r="I70" s="781"/>
      <c r="J70" s="781"/>
      <c r="K70" s="781"/>
      <c r="L70" s="781"/>
      <c r="M70" s="781"/>
      <c r="N70" s="781"/>
      <c r="O70" s="781"/>
      <c r="P70" s="781"/>
      <c r="Q70" s="781"/>
      <c r="R70" s="778"/>
    </row>
    <row r="71" spans="1:18">
      <c r="F71" s="781"/>
      <c r="G71" s="781"/>
      <c r="H71" s="781"/>
      <c r="I71" s="781"/>
      <c r="J71" s="781"/>
      <c r="K71" s="781"/>
      <c r="L71" s="781"/>
      <c r="M71" s="781"/>
      <c r="N71" s="781"/>
      <c r="O71" s="781"/>
      <c r="P71" s="781"/>
      <c r="Q71" s="781"/>
      <c r="R71" s="778"/>
    </row>
    <row r="72" spans="1:18">
      <c r="F72" s="781"/>
      <c r="G72" s="781"/>
      <c r="H72" s="781"/>
      <c r="I72" s="781"/>
      <c r="J72" s="781"/>
      <c r="K72" s="781"/>
      <c r="L72" s="781"/>
      <c r="M72" s="781"/>
      <c r="N72" s="781"/>
      <c r="O72" s="781"/>
      <c r="P72" s="781"/>
      <c r="Q72" s="781"/>
      <c r="R72" s="778"/>
    </row>
    <row r="73" spans="1:18">
      <c r="F73" s="781"/>
      <c r="G73" s="781"/>
      <c r="H73" s="781"/>
      <c r="I73" s="781"/>
      <c r="J73" s="781"/>
      <c r="K73" s="781"/>
      <c r="L73" s="781"/>
      <c r="M73" s="781"/>
      <c r="N73" s="781"/>
      <c r="O73" s="781"/>
      <c r="P73" s="781"/>
      <c r="Q73" s="781"/>
      <c r="R73" s="778"/>
    </row>
    <row r="74" spans="1:18">
      <c r="F74" s="781"/>
      <c r="G74" s="781"/>
      <c r="H74" s="781"/>
      <c r="I74" s="781"/>
      <c r="J74" s="781"/>
      <c r="K74" s="781"/>
      <c r="L74" s="781"/>
      <c r="M74" s="781"/>
      <c r="N74" s="781"/>
      <c r="O74" s="781"/>
      <c r="P74" s="781"/>
      <c r="Q74" s="781"/>
      <c r="R74" s="778"/>
    </row>
    <row r="75" spans="1:18">
      <c r="F75" s="781"/>
      <c r="G75" s="781"/>
      <c r="H75" s="781"/>
      <c r="I75" s="781"/>
      <c r="J75" s="781"/>
      <c r="K75" s="781"/>
      <c r="L75" s="781"/>
      <c r="M75" s="781"/>
      <c r="N75" s="781"/>
      <c r="O75" s="781"/>
      <c r="P75" s="781"/>
      <c r="Q75" s="781"/>
      <c r="R75" s="778"/>
    </row>
    <row r="76" spans="1:18">
      <c r="F76" s="781"/>
      <c r="G76" s="781"/>
      <c r="H76" s="781"/>
      <c r="I76" s="781"/>
      <c r="J76" s="781"/>
      <c r="K76" s="781"/>
      <c r="L76" s="781"/>
      <c r="M76" s="781"/>
      <c r="N76" s="781"/>
      <c r="O76" s="781"/>
      <c r="P76" s="781"/>
      <c r="Q76" s="781"/>
      <c r="R76" s="778"/>
    </row>
    <row r="77" spans="1:18">
      <c r="A77" s="15" t="s">
        <v>73</v>
      </c>
      <c r="F77" s="781"/>
      <c r="G77" s="781"/>
      <c r="H77" s="781"/>
      <c r="I77" s="781"/>
      <c r="J77" s="781"/>
      <c r="K77" s="781"/>
      <c r="L77" s="781"/>
      <c r="M77" s="781"/>
      <c r="N77" s="781"/>
      <c r="O77" s="781"/>
      <c r="P77" s="781"/>
      <c r="Q77" s="781"/>
      <c r="R77" s="778"/>
    </row>
    <row r="78" spans="1:18">
      <c r="F78" s="781"/>
      <c r="G78" s="781"/>
      <c r="H78" s="781"/>
      <c r="I78" s="781"/>
      <c r="J78" s="781"/>
      <c r="K78" s="781"/>
      <c r="L78" s="781"/>
      <c r="M78" s="781"/>
      <c r="N78" s="781"/>
      <c r="O78" s="781"/>
      <c r="P78" s="781"/>
      <c r="Q78" s="781"/>
      <c r="R78" s="778"/>
    </row>
    <row r="79" spans="1:18">
      <c r="A79" s="239" t="s">
        <v>425</v>
      </c>
      <c r="B79" s="379"/>
      <c r="C79" s="379"/>
      <c r="D79" s="248"/>
      <c r="E79" s="239"/>
      <c r="F79" s="781"/>
      <c r="G79" s="781"/>
      <c r="H79" s="781"/>
      <c r="I79" s="781"/>
      <c r="J79" s="781"/>
      <c r="K79" s="781"/>
      <c r="L79" s="781"/>
      <c r="M79" s="781"/>
      <c r="N79" s="781"/>
      <c r="O79" s="781"/>
      <c r="P79" s="781"/>
      <c r="Q79" s="778"/>
    </row>
    <row r="80" spans="1:18">
      <c r="A80" s="475" t="s">
        <v>323</v>
      </c>
      <c r="B80" s="333" t="s">
        <v>8</v>
      </c>
      <c r="C80" s="333" t="s">
        <v>11</v>
      </c>
      <c r="D80" s="333" t="s">
        <v>12</v>
      </c>
      <c r="E80" s="708" t="s">
        <v>207</v>
      </c>
      <c r="F80" s="781"/>
      <c r="G80" s="791"/>
      <c r="H80" s="781"/>
      <c r="I80" s="781"/>
      <c r="J80" s="781"/>
      <c r="K80" s="781"/>
      <c r="L80" s="781"/>
      <c r="M80" s="781"/>
      <c r="N80" s="781"/>
      <c r="O80" s="781"/>
      <c r="P80" s="781"/>
      <c r="Q80" s="778"/>
    </row>
    <row r="81" spans="1:17">
      <c r="A81" s="315" t="s">
        <v>8</v>
      </c>
      <c r="B81" s="259">
        <v>24394</v>
      </c>
      <c r="C81" s="259">
        <v>3837</v>
      </c>
      <c r="D81" s="259">
        <v>11985</v>
      </c>
      <c r="E81" s="259">
        <v>8572</v>
      </c>
      <c r="F81" s="781"/>
      <c r="G81" s="792"/>
      <c r="H81" s="781"/>
      <c r="I81" s="781"/>
      <c r="J81" s="781"/>
      <c r="K81" s="781"/>
      <c r="L81" s="781"/>
      <c r="M81" s="781"/>
      <c r="N81" s="781"/>
      <c r="O81" s="781"/>
      <c r="P81" s="781"/>
      <c r="Q81" s="778"/>
    </row>
    <row r="82" spans="1:17">
      <c r="A82" s="205" t="s">
        <v>416</v>
      </c>
      <c r="B82" s="261">
        <v>3738</v>
      </c>
      <c r="C82" s="261">
        <v>722</v>
      </c>
      <c r="D82" s="261">
        <v>537</v>
      </c>
      <c r="E82" s="261">
        <v>2479</v>
      </c>
      <c r="F82" s="781"/>
      <c r="G82" s="793"/>
      <c r="H82" s="781"/>
      <c r="I82" s="781"/>
      <c r="J82" s="781"/>
      <c r="K82" s="781"/>
      <c r="L82" s="781"/>
      <c r="M82" s="781"/>
      <c r="N82" s="781"/>
      <c r="O82" s="781"/>
      <c r="P82" s="781"/>
      <c r="Q82" s="778"/>
    </row>
    <row r="83" spans="1:17">
      <c r="A83" s="205" t="s">
        <v>318</v>
      </c>
      <c r="B83" s="261">
        <v>6413</v>
      </c>
      <c r="C83" s="261">
        <v>2941</v>
      </c>
      <c r="D83" s="261">
        <v>1130</v>
      </c>
      <c r="E83" s="261">
        <v>2342</v>
      </c>
      <c r="F83" s="781"/>
      <c r="G83" s="793"/>
      <c r="H83" s="781"/>
      <c r="I83" s="781"/>
      <c r="J83" s="781"/>
      <c r="K83" s="781"/>
      <c r="L83" s="781"/>
      <c r="M83" s="781"/>
      <c r="N83" s="781"/>
      <c r="O83" s="781"/>
      <c r="P83" s="781"/>
      <c r="Q83" s="778"/>
    </row>
    <row r="84" spans="1:17">
      <c r="A84" s="205" t="s">
        <v>319</v>
      </c>
      <c r="B84" s="261">
        <v>10898</v>
      </c>
      <c r="C84" s="261">
        <v>87</v>
      </c>
      <c r="D84" s="261">
        <v>9612</v>
      </c>
      <c r="E84" s="261">
        <v>1199</v>
      </c>
      <c r="F84" s="781"/>
      <c r="G84" s="793"/>
      <c r="H84" s="781"/>
      <c r="I84" s="781"/>
      <c r="J84" s="781"/>
      <c r="K84" s="781"/>
      <c r="L84" s="781"/>
      <c r="M84" s="781"/>
      <c r="N84" s="781"/>
      <c r="O84" s="781"/>
      <c r="P84" s="781"/>
      <c r="Q84" s="778"/>
    </row>
    <row r="85" spans="1:17">
      <c r="A85" s="205" t="s">
        <v>320</v>
      </c>
      <c r="B85" s="261">
        <v>2757</v>
      </c>
      <c r="C85" s="261">
        <v>55</v>
      </c>
      <c r="D85" s="261">
        <v>231</v>
      </c>
      <c r="E85" s="261">
        <v>2471</v>
      </c>
      <c r="F85" s="781"/>
      <c r="G85" s="793"/>
      <c r="H85" s="781"/>
      <c r="I85" s="781"/>
      <c r="J85" s="781"/>
      <c r="K85" s="781"/>
      <c r="L85" s="781"/>
      <c r="M85" s="781"/>
      <c r="N85" s="781"/>
      <c r="O85" s="781"/>
      <c r="P85" s="781"/>
      <c r="Q85" s="778"/>
    </row>
    <row r="86" spans="1:17">
      <c r="A86" s="205" t="s">
        <v>321</v>
      </c>
      <c r="B86" s="261">
        <v>163</v>
      </c>
      <c r="C86" s="261">
        <v>13</v>
      </c>
      <c r="D86" s="261">
        <v>120</v>
      </c>
      <c r="E86" s="261">
        <v>30</v>
      </c>
      <c r="F86" s="781"/>
      <c r="G86" s="793"/>
      <c r="H86" s="781"/>
      <c r="I86" s="781"/>
      <c r="J86" s="781"/>
      <c r="K86" s="781"/>
      <c r="L86" s="781"/>
      <c r="M86" s="781"/>
      <c r="N86" s="781"/>
      <c r="O86" s="781"/>
      <c r="P86" s="781"/>
      <c r="Q86" s="778"/>
    </row>
    <row r="87" spans="1:17">
      <c r="A87" s="205" t="s">
        <v>322</v>
      </c>
      <c r="B87" s="335">
        <v>425</v>
      </c>
      <c r="C87" s="335">
        <v>19</v>
      </c>
      <c r="D87" s="335">
        <v>355</v>
      </c>
      <c r="E87" s="335">
        <v>51</v>
      </c>
      <c r="F87" s="781"/>
      <c r="G87" s="793"/>
      <c r="H87" s="781"/>
      <c r="I87" s="781"/>
      <c r="J87" s="781"/>
      <c r="K87" s="781"/>
      <c r="L87" s="781"/>
      <c r="M87" s="781"/>
      <c r="N87" s="781"/>
      <c r="O87" s="781"/>
      <c r="P87" s="781"/>
      <c r="Q87" s="778"/>
    </row>
    <row r="88" spans="1:17">
      <c r="A88" s="206" t="s">
        <v>13</v>
      </c>
      <c r="B88" s="206"/>
      <c r="C88" s="603"/>
      <c r="D88" s="603"/>
      <c r="E88" s="709"/>
      <c r="F88" s="781"/>
      <c r="G88" s="781"/>
      <c r="H88" s="781"/>
      <c r="I88" s="781"/>
      <c r="J88" s="781"/>
      <c r="K88" s="781"/>
      <c r="L88" s="781"/>
      <c r="M88" s="781"/>
      <c r="N88" s="781"/>
      <c r="O88" s="781"/>
      <c r="P88" s="781"/>
      <c r="Q88" s="778"/>
    </row>
    <row r="89" spans="1:17">
      <c r="A89" s="313"/>
      <c r="B89" s="313"/>
      <c r="C89" s="313"/>
      <c r="D89" s="313"/>
      <c r="E89" s="313"/>
      <c r="F89" s="781"/>
      <c r="G89" s="781"/>
      <c r="H89" s="781"/>
      <c r="I89" s="781"/>
      <c r="J89" s="781"/>
      <c r="K89" s="781"/>
      <c r="L89" s="781"/>
      <c r="M89" s="781"/>
      <c r="N89" s="781"/>
      <c r="O89" s="781"/>
      <c r="P89" s="781"/>
      <c r="Q89" s="778"/>
    </row>
    <row r="90" spans="1:17">
      <c r="A90" s="239" t="s">
        <v>426</v>
      </c>
      <c r="B90" s="379"/>
      <c r="C90" s="379"/>
      <c r="D90" s="248"/>
      <c r="E90" s="239"/>
      <c r="F90" s="781"/>
      <c r="G90" s="781"/>
      <c r="H90" s="781"/>
      <c r="I90" s="781"/>
      <c r="J90" s="781"/>
      <c r="K90" s="781"/>
      <c r="L90" s="781"/>
      <c r="M90" s="781"/>
      <c r="N90" s="781"/>
      <c r="O90" s="781"/>
      <c r="P90" s="781"/>
      <c r="Q90" s="778"/>
    </row>
    <row r="91" spans="1:17">
      <c r="A91" s="200" t="s">
        <v>199</v>
      </c>
      <c r="B91" s="338"/>
      <c r="C91" s="338"/>
      <c r="D91" s="710"/>
      <c r="E91" s="200"/>
      <c r="F91" s="781"/>
      <c r="G91" s="781"/>
      <c r="H91" s="781"/>
      <c r="I91" s="781"/>
      <c r="J91" s="781"/>
      <c r="K91" s="781"/>
      <c r="L91" s="781"/>
      <c r="M91" s="781"/>
      <c r="N91" s="781"/>
      <c r="O91" s="781"/>
      <c r="P91" s="781"/>
      <c r="Q91" s="778"/>
    </row>
    <row r="92" spans="1:17">
      <c r="A92" s="475" t="s">
        <v>323</v>
      </c>
      <c r="B92" s="333" t="s">
        <v>8</v>
      </c>
      <c r="C92" s="333" t="s">
        <v>11</v>
      </c>
      <c r="D92" s="333" t="s">
        <v>12</v>
      </c>
      <c r="E92" s="708" t="s">
        <v>207</v>
      </c>
      <c r="F92" s="781"/>
      <c r="G92" s="781"/>
      <c r="H92" s="791"/>
      <c r="I92" s="781"/>
      <c r="J92" s="781"/>
      <c r="K92" s="781"/>
      <c r="L92" s="781"/>
      <c r="M92" s="781"/>
      <c r="N92" s="781"/>
      <c r="O92" s="781"/>
      <c r="P92" s="781"/>
      <c r="Q92" s="778"/>
    </row>
    <row r="93" spans="1:17">
      <c r="A93" s="315" t="s">
        <v>8</v>
      </c>
      <c r="B93" s="259">
        <v>752839</v>
      </c>
      <c r="C93" s="259">
        <f>SUM(C94:C99)</f>
        <v>95483</v>
      </c>
      <c r="D93" s="259">
        <f>SUM(D94:D99)</f>
        <v>446898</v>
      </c>
      <c r="E93" s="259">
        <f>SUM(E94:E99)</f>
        <v>210458</v>
      </c>
      <c r="F93" s="781"/>
      <c r="G93" s="781"/>
      <c r="H93" s="792"/>
      <c r="I93" s="781"/>
      <c r="J93" s="781"/>
      <c r="K93" s="781"/>
      <c r="L93" s="781"/>
      <c r="M93" s="781"/>
      <c r="N93" s="781"/>
      <c r="O93" s="781"/>
      <c r="P93" s="781"/>
      <c r="Q93" s="778"/>
    </row>
    <row r="94" spans="1:17">
      <c r="A94" s="205" t="s">
        <v>416</v>
      </c>
      <c r="B94" s="261">
        <v>42176</v>
      </c>
      <c r="C94" s="261">
        <v>9721</v>
      </c>
      <c r="D94" s="261">
        <v>8109</v>
      </c>
      <c r="E94" s="261">
        <v>24346</v>
      </c>
      <c r="F94" s="781"/>
      <c r="G94" s="781"/>
      <c r="H94" s="793"/>
      <c r="I94" s="781"/>
      <c r="J94" s="781"/>
      <c r="K94" s="781"/>
      <c r="L94" s="781"/>
      <c r="M94" s="781"/>
      <c r="N94" s="781"/>
      <c r="O94" s="781"/>
      <c r="P94" s="781"/>
      <c r="Q94" s="778"/>
    </row>
    <row r="95" spans="1:17">
      <c r="A95" s="205" t="s">
        <v>318</v>
      </c>
      <c r="B95" s="261">
        <v>155347</v>
      </c>
      <c r="C95" s="261">
        <v>76544</v>
      </c>
      <c r="D95" s="261">
        <v>27525</v>
      </c>
      <c r="E95" s="261">
        <v>51278</v>
      </c>
      <c r="F95" s="781"/>
      <c r="G95" s="781"/>
      <c r="H95" s="793"/>
      <c r="I95" s="781"/>
      <c r="J95" s="781"/>
      <c r="K95" s="781"/>
      <c r="L95" s="781"/>
      <c r="M95" s="781"/>
      <c r="N95" s="781"/>
      <c r="O95" s="781"/>
      <c r="P95" s="781"/>
      <c r="Q95" s="778"/>
    </row>
    <row r="96" spans="1:17">
      <c r="A96" s="205" t="s">
        <v>319</v>
      </c>
      <c r="B96" s="261">
        <v>356985</v>
      </c>
      <c r="C96" s="261">
        <v>2931</v>
      </c>
      <c r="D96" s="261">
        <v>323088</v>
      </c>
      <c r="E96" s="261">
        <v>30966</v>
      </c>
      <c r="F96" s="781"/>
      <c r="G96" s="781"/>
      <c r="H96" s="793"/>
      <c r="I96" s="781"/>
      <c r="J96" s="781"/>
      <c r="K96" s="781"/>
      <c r="L96" s="781"/>
      <c r="M96" s="781"/>
      <c r="N96" s="781"/>
      <c r="O96" s="781"/>
      <c r="P96" s="781"/>
      <c r="Q96" s="778"/>
    </row>
    <row r="97" spans="1:23">
      <c r="A97" s="205" t="s">
        <v>320</v>
      </c>
      <c r="B97" s="261">
        <v>110068</v>
      </c>
      <c r="C97" s="261">
        <v>2308</v>
      </c>
      <c r="D97" s="261">
        <v>9870</v>
      </c>
      <c r="E97" s="261">
        <v>97890</v>
      </c>
      <c r="F97" s="781"/>
      <c r="G97" s="781"/>
      <c r="H97" s="793"/>
      <c r="I97" s="781"/>
      <c r="J97" s="781"/>
      <c r="K97" s="781"/>
      <c r="L97" s="781"/>
      <c r="M97" s="781"/>
      <c r="N97" s="781"/>
      <c r="O97" s="781"/>
      <c r="P97" s="781"/>
      <c r="Q97" s="778"/>
    </row>
    <row r="98" spans="1:23">
      <c r="A98" s="205" t="s">
        <v>321</v>
      </c>
      <c r="B98" s="261">
        <v>8740</v>
      </c>
      <c r="C98" s="261">
        <v>699</v>
      </c>
      <c r="D98" s="261">
        <v>6365</v>
      </c>
      <c r="E98" s="261">
        <v>1676</v>
      </c>
      <c r="F98" s="781"/>
      <c r="G98" s="781"/>
      <c r="H98" s="793"/>
      <c r="I98" s="781"/>
      <c r="J98" s="781"/>
      <c r="K98" s="781"/>
      <c r="L98" s="781"/>
      <c r="M98" s="781"/>
      <c r="N98" s="781"/>
      <c r="O98" s="781"/>
      <c r="P98" s="781"/>
      <c r="Q98" s="778"/>
    </row>
    <row r="99" spans="1:23">
      <c r="A99" s="205" t="s">
        <v>322</v>
      </c>
      <c r="B99" s="335">
        <v>79523</v>
      </c>
      <c r="C99" s="335">
        <v>3280</v>
      </c>
      <c r="D99" s="335">
        <v>71941</v>
      </c>
      <c r="E99" s="335">
        <v>4302</v>
      </c>
      <c r="F99" s="781"/>
      <c r="G99" s="781"/>
      <c r="H99" s="793"/>
      <c r="I99" s="781"/>
      <c r="J99" s="781"/>
      <c r="K99" s="781"/>
      <c r="L99" s="781"/>
      <c r="M99" s="781"/>
      <c r="N99" s="781"/>
      <c r="O99" s="781"/>
      <c r="P99" s="781"/>
      <c r="Q99" s="778"/>
    </row>
    <row r="100" spans="1:23">
      <c r="A100" s="206" t="s">
        <v>13</v>
      </c>
      <c r="B100" s="212"/>
      <c r="C100" s="603"/>
      <c r="D100" s="603"/>
      <c r="E100" s="709"/>
      <c r="F100" s="781"/>
      <c r="G100" s="781"/>
      <c r="H100" s="781"/>
      <c r="I100" s="781"/>
      <c r="J100" s="781"/>
      <c r="K100" s="781"/>
      <c r="L100" s="781"/>
      <c r="M100" s="781"/>
      <c r="N100" s="781"/>
      <c r="O100" s="781"/>
      <c r="P100" s="781"/>
      <c r="Q100" s="778"/>
    </row>
    <row r="101" spans="1:23">
      <c r="F101" s="781"/>
      <c r="G101" s="781"/>
      <c r="H101" s="781"/>
      <c r="I101" s="781"/>
      <c r="J101" s="781"/>
      <c r="K101" s="781"/>
      <c r="L101" s="781"/>
      <c r="M101" s="781"/>
      <c r="N101" s="781"/>
      <c r="O101" s="781"/>
      <c r="P101" s="781"/>
      <c r="Q101" s="781"/>
      <c r="R101" s="778"/>
    </row>
    <row r="102" spans="1:23">
      <c r="A102" s="25" t="s">
        <v>427</v>
      </c>
      <c r="B102" s="26"/>
      <c r="C102" s="26"/>
      <c r="D102" s="27"/>
      <c r="E102" s="26"/>
      <c r="F102" s="785"/>
      <c r="G102" s="785"/>
      <c r="H102" s="785"/>
      <c r="I102" s="785"/>
      <c r="J102" s="785"/>
      <c r="K102" s="785"/>
      <c r="L102" s="785"/>
      <c r="M102" s="785"/>
      <c r="N102" s="785"/>
      <c r="O102" s="785"/>
      <c r="P102" s="785"/>
      <c r="Q102" s="785"/>
      <c r="R102" s="794"/>
      <c r="S102" s="794"/>
    </row>
    <row r="103" spans="1:23">
      <c r="A103" s="28" t="s">
        <v>199</v>
      </c>
      <c r="B103" s="51"/>
      <c r="C103" s="51"/>
      <c r="D103" s="52"/>
    </row>
    <row r="104" spans="1:23" ht="30.75" customHeight="1">
      <c r="A104" s="53" t="s">
        <v>14</v>
      </c>
      <c r="B104" s="54" t="s">
        <v>8</v>
      </c>
      <c r="C104" s="54" t="s">
        <v>11</v>
      </c>
      <c r="D104" s="54" t="s">
        <v>12</v>
      </c>
      <c r="E104" s="55" t="s">
        <v>207</v>
      </c>
      <c r="F104" s="795"/>
      <c r="G104" s="795"/>
      <c r="H104" s="795"/>
      <c r="I104" s="795"/>
      <c r="J104" s="795"/>
      <c r="K104" s="795"/>
      <c r="L104" s="795"/>
      <c r="M104" s="795"/>
      <c r="N104" s="795"/>
      <c r="O104" s="795"/>
      <c r="P104" s="795"/>
      <c r="Q104" s="795"/>
      <c r="S104" s="796"/>
    </row>
    <row r="105" spans="1:23" s="60" customFormat="1">
      <c r="A105" s="56" t="s">
        <v>324</v>
      </c>
      <c r="B105" s="57">
        <f>SUM(C105:E105)</f>
        <v>752839.58899999992</v>
      </c>
      <c r="C105" s="57">
        <f>SUM(C106:C113)</f>
        <v>95483.4</v>
      </c>
      <c r="D105" s="57">
        <f>SUM(D106:D113)</f>
        <v>446897.97700000001</v>
      </c>
      <c r="E105" s="57">
        <f>SUM(E106:E113)</f>
        <v>210458.212</v>
      </c>
      <c r="F105" s="792"/>
      <c r="G105" s="792"/>
      <c r="H105" s="792"/>
      <c r="I105" s="792"/>
      <c r="J105" s="792"/>
      <c r="K105" s="792"/>
      <c r="L105" s="792"/>
      <c r="M105" s="792"/>
      <c r="N105" s="792"/>
      <c r="O105" s="792"/>
      <c r="P105" s="792"/>
      <c r="Q105" s="792"/>
      <c r="R105" s="797"/>
      <c r="S105" s="797"/>
      <c r="T105" s="797"/>
      <c r="U105" s="59"/>
    </row>
    <row r="106" spans="1:23">
      <c r="A106" s="61" t="s">
        <v>15</v>
      </c>
      <c r="B106" s="22">
        <f>SUM(C106:E106)</f>
        <v>293022.14500000002</v>
      </c>
      <c r="C106" s="906">
        <v>27183</v>
      </c>
      <c r="D106" s="22">
        <v>187557</v>
      </c>
      <c r="E106" s="22">
        <v>78282.14499999999</v>
      </c>
      <c r="F106" s="793"/>
      <c r="G106" s="793"/>
      <c r="H106" s="793"/>
      <c r="I106" s="793"/>
      <c r="J106" s="793"/>
      <c r="K106" s="793"/>
      <c r="L106" s="793"/>
      <c r="M106" s="793"/>
      <c r="N106" s="793"/>
      <c r="O106" s="793"/>
      <c r="P106" s="793"/>
      <c r="Q106" s="798"/>
      <c r="S106" s="799"/>
      <c r="W106" s="62"/>
    </row>
    <row r="107" spans="1:23">
      <c r="A107" s="61" t="s">
        <v>16</v>
      </c>
      <c r="B107" s="22">
        <f>SUM(C107:E107)</f>
        <v>179513</v>
      </c>
      <c r="C107" s="22">
        <v>29684</v>
      </c>
      <c r="D107" s="22">
        <v>120757</v>
      </c>
      <c r="E107" s="22">
        <v>29072</v>
      </c>
      <c r="F107" s="793"/>
      <c r="G107" s="793"/>
      <c r="H107" s="793"/>
      <c r="I107" s="793"/>
      <c r="J107" s="793"/>
      <c r="K107" s="793"/>
      <c r="L107" s="793"/>
      <c r="M107" s="793"/>
      <c r="N107" s="793"/>
      <c r="O107" s="793"/>
      <c r="P107" s="793"/>
      <c r="Q107" s="798"/>
      <c r="S107" s="799"/>
    </row>
    <row r="108" spans="1:23">
      <c r="A108" s="61" t="s">
        <v>17</v>
      </c>
      <c r="B108" s="22">
        <f t="shared" ref="B108:B113" si="0">SUM(C108:E108)</f>
        <v>10499.5</v>
      </c>
      <c r="C108" s="22">
        <v>3420</v>
      </c>
      <c r="D108" s="22">
        <v>3598</v>
      </c>
      <c r="E108" s="22">
        <v>3481.5</v>
      </c>
      <c r="F108" s="793"/>
      <c r="G108" s="793"/>
      <c r="H108" s="793"/>
      <c r="I108" s="793"/>
      <c r="J108" s="793"/>
      <c r="K108" s="793"/>
      <c r="L108" s="793"/>
      <c r="M108" s="793"/>
      <c r="N108" s="793"/>
      <c r="O108" s="793"/>
      <c r="P108" s="793"/>
      <c r="Q108" s="800"/>
      <c r="S108" s="799"/>
    </row>
    <row r="109" spans="1:23">
      <c r="A109" s="61" t="s">
        <v>325</v>
      </c>
      <c r="B109" s="22">
        <f t="shared" si="0"/>
        <v>3374.6379999999999</v>
      </c>
      <c r="C109" s="22">
        <v>325</v>
      </c>
      <c r="D109" s="22">
        <v>1953.9269999999999</v>
      </c>
      <c r="E109" s="22">
        <v>1095.711</v>
      </c>
      <c r="F109" s="793"/>
      <c r="G109" s="793"/>
      <c r="H109" s="793"/>
      <c r="I109" s="793"/>
      <c r="J109" s="793"/>
      <c r="K109" s="793"/>
      <c r="L109" s="793"/>
      <c r="M109" s="793"/>
      <c r="N109" s="793"/>
      <c r="O109" s="793"/>
      <c r="P109" s="793"/>
      <c r="Q109" s="798"/>
      <c r="S109" s="799"/>
    </row>
    <row r="110" spans="1:23">
      <c r="A110" s="61" t="s">
        <v>326</v>
      </c>
      <c r="B110" s="22">
        <f t="shared" si="0"/>
        <v>139403.74599999998</v>
      </c>
      <c r="C110" s="22">
        <v>11477.5</v>
      </c>
      <c r="D110" s="22">
        <v>72024</v>
      </c>
      <c r="E110" s="22">
        <v>55902.245999999992</v>
      </c>
      <c r="F110" s="793"/>
      <c r="G110" s="793"/>
      <c r="H110" s="793"/>
      <c r="I110" s="793"/>
      <c r="J110" s="793"/>
      <c r="K110" s="793"/>
      <c r="L110" s="793"/>
      <c r="M110" s="793"/>
      <c r="N110" s="793"/>
      <c r="O110" s="793"/>
      <c r="P110" s="793"/>
      <c r="Q110" s="798"/>
      <c r="S110" s="799"/>
    </row>
    <row r="111" spans="1:23">
      <c r="A111" s="63" t="s">
        <v>18</v>
      </c>
      <c r="B111" s="22">
        <f t="shared" si="0"/>
        <v>25460</v>
      </c>
      <c r="C111" s="22">
        <v>6260</v>
      </c>
      <c r="D111" s="22">
        <v>8340</v>
      </c>
      <c r="E111" s="22">
        <v>10860</v>
      </c>
      <c r="F111" s="793"/>
      <c r="G111" s="793"/>
      <c r="H111" s="793"/>
      <c r="I111" s="793"/>
      <c r="J111" s="793"/>
      <c r="K111" s="793"/>
      <c r="L111" s="793"/>
      <c r="M111" s="793"/>
      <c r="N111" s="793"/>
      <c r="O111" s="793"/>
      <c r="P111" s="793"/>
      <c r="Q111" s="798"/>
    </row>
    <row r="112" spans="1:23">
      <c r="A112" s="61" t="s">
        <v>19</v>
      </c>
      <c r="B112" s="22">
        <f t="shared" si="0"/>
        <v>15307</v>
      </c>
      <c r="C112" s="22">
        <v>4026</v>
      </c>
      <c r="D112" s="22">
        <v>6911</v>
      </c>
      <c r="E112" s="22">
        <v>4370</v>
      </c>
      <c r="F112" s="793"/>
      <c r="G112" s="793"/>
      <c r="H112" s="793"/>
      <c r="I112" s="793"/>
      <c r="J112" s="793"/>
      <c r="K112" s="793"/>
      <c r="L112" s="793"/>
      <c r="M112" s="793"/>
      <c r="N112" s="793"/>
      <c r="O112" s="793"/>
      <c r="P112" s="793"/>
      <c r="Q112" s="798"/>
      <c r="S112" s="799"/>
    </row>
    <row r="113" spans="1:19">
      <c r="A113" s="61" t="s">
        <v>327</v>
      </c>
      <c r="B113" s="22">
        <f t="shared" si="0"/>
        <v>86259.56</v>
      </c>
      <c r="C113" s="75">
        <v>13107.900000000001</v>
      </c>
      <c r="D113" s="75">
        <v>45757.049999999996</v>
      </c>
      <c r="E113" s="75">
        <v>27394.61</v>
      </c>
      <c r="F113" s="793"/>
      <c r="G113" s="793"/>
      <c r="H113" s="793"/>
      <c r="I113" s="793"/>
      <c r="J113" s="793"/>
      <c r="K113" s="793"/>
      <c r="L113" s="793"/>
      <c r="M113" s="793"/>
      <c r="N113" s="793"/>
      <c r="O113" s="793"/>
      <c r="P113" s="793"/>
      <c r="Q113" s="798"/>
      <c r="S113" s="799"/>
    </row>
    <row r="114" spans="1:19">
      <c r="A114" s="46" t="s">
        <v>13</v>
      </c>
      <c r="B114" s="47"/>
      <c r="C114" s="31"/>
      <c r="D114" s="66"/>
    </row>
    <row r="115" spans="1:19">
      <c r="A115" s="64"/>
      <c r="B115" s="65"/>
      <c r="C115" s="65"/>
      <c r="D115" s="66"/>
    </row>
    <row r="116" spans="1:19">
      <c r="A116" s="25" t="s">
        <v>428</v>
      </c>
      <c r="B116" s="31"/>
      <c r="C116" s="31"/>
      <c r="D116" s="67"/>
      <c r="E116" s="138"/>
      <c r="F116" s="801"/>
      <c r="G116" s="801"/>
      <c r="H116" s="801"/>
      <c r="I116" s="801"/>
      <c r="J116" s="801"/>
      <c r="K116" s="801"/>
      <c r="L116" s="801"/>
      <c r="M116" s="801"/>
      <c r="N116" s="801"/>
      <c r="O116" s="801"/>
      <c r="P116" s="801"/>
      <c r="Q116" s="801"/>
    </row>
    <row r="117" spans="1:19">
      <c r="A117" s="25"/>
      <c r="B117" s="31"/>
      <c r="C117" s="31"/>
      <c r="D117" s="66"/>
    </row>
    <row r="118" spans="1:19">
      <c r="A118" s="25"/>
      <c r="B118" s="31"/>
      <c r="C118" s="31"/>
      <c r="D118" s="66"/>
    </row>
    <row r="119" spans="1:19">
      <c r="A119" s="64"/>
      <c r="B119" s="31"/>
      <c r="C119" s="31"/>
      <c r="D119" s="66"/>
    </row>
    <row r="120" spans="1:19">
      <c r="A120" s="64"/>
      <c r="B120" s="31"/>
      <c r="C120" s="31"/>
      <c r="D120" s="66"/>
    </row>
    <row r="121" spans="1:19">
      <c r="A121" s="25"/>
      <c r="B121" s="31"/>
      <c r="C121" s="31"/>
      <c r="D121" s="66"/>
    </row>
    <row r="122" spans="1:19">
      <c r="A122" s="64"/>
      <c r="B122" s="31"/>
      <c r="C122" s="31"/>
      <c r="D122" s="66"/>
    </row>
    <row r="123" spans="1:19">
      <c r="A123" s="64"/>
      <c r="B123" s="31"/>
      <c r="C123" s="31"/>
      <c r="D123" s="66"/>
    </row>
    <row r="124" spans="1:19">
      <c r="A124" s="64"/>
      <c r="B124" s="31"/>
      <c r="C124" s="31"/>
      <c r="D124" s="66"/>
    </row>
    <row r="125" spans="1:19">
      <c r="A125" s="64"/>
      <c r="B125" s="31"/>
      <c r="C125" s="31"/>
      <c r="D125" s="66"/>
    </row>
    <row r="126" spans="1:19">
      <c r="A126" s="64"/>
      <c r="B126" s="31"/>
      <c r="C126" s="31"/>
      <c r="D126" s="66"/>
    </row>
    <row r="127" spans="1:19">
      <c r="A127" s="64"/>
      <c r="B127" s="31"/>
      <c r="C127" s="31"/>
      <c r="D127" s="66"/>
    </row>
    <row r="128" spans="1:19">
      <c r="A128" s="64"/>
      <c r="B128" s="31"/>
      <c r="C128" s="31"/>
      <c r="D128" s="66"/>
    </row>
    <row r="129" spans="1:19">
      <c r="A129" s="64"/>
      <c r="B129" s="31"/>
      <c r="C129" s="31"/>
      <c r="D129" s="66"/>
    </row>
    <row r="130" spans="1:19">
      <c r="A130" s="64"/>
      <c r="B130" s="31"/>
      <c r="C130" s="31"/>
      <c r="D130" s="66"/>
    </row>
    <row r="131" spans="1:19">
      <c r="A131" s="64"/>
      <c r="B131" s="31"/>
      <c r="C131" s="31"/>
      <c r="D131" s="66"/>
    </row>
    <row r="132" spans="1:19">
      <c r="A132" s="64" t="s">
        <v>73</v>
      </c>
      <c r="B132" s="31"/>
      <c r="C132" s="31"/>
      <c r="D132" s="66"/>
    </row>
    <row r="133" spans="1:19">
      <c r="A133" s="64"/>
      <c r="B133" s="31"/>
      <c r="C133" s="31"/>
      <c r="D133" s="66"/>
    </row>
    <row r="134" spans="1:19">
      <c r="A134" s="21" t="s">
        <v>429</v>
      </c>
      <c r="B134" s="31"/>
      <c r="C134" s="31"/>
      <c r="D134" s="66"/>
      <c r="E134" s="31"/>
      <c r="F134" s="786"/>
      <c r="G134" s="786"/>
      <c r="H134" s="786"/>
      <c r="I134" s="786"/>
      <c r="J134" s="786"/>
      <c r="K134" s="786"/>
      <c r="L134" s="786"/>
      <c r="M134" s="786"/>
      <c r="N134" s="786"/>
      <c r="O134" s="786"/>
      <c r="P134" s="786"/>
      <c r="Q134" s="786"/>
      <c r="R134" s="778"/>
      <c r="S134" s="778"/>
    </row>
    <row r="135" spans="1:19">
      <c r="A135" s="28" t="s">
        <v>200</v>
      </c>
      <c r="B135" s="65"/>
      <c r="C135" s="65"/>
      <c r="D135" s="65"/>
      <c r="E135" s="65"/>
      <c r="F135" s="802"/>
      <c r="G135" s="802"/>
      <c r="H135" s="802"/>
      <c r="I135" s="802"/>
      <c r="J135" s="802"/>
      <c r="K135" s="802"/>
      <c r="L135" s="802"/>
      <c r="M135" s="802"/>
      <c r="N135" s="802"/>
      <c r="O135" s="802"/>
      <c r="P135" s="802"/>
      <c r="Q135" s="802"/>
      <c r="R135" s="778"/>
      <c r="S135" s="778"/>
    </row>
    <row r="136" spans="1:19">
      <c r="A136" s="68" t="s">
        <v>7</v>
      </c>
      <c r="B136" s="69">
        <v>2005</v>
      </c>
      <c r="C136" s="34">
        <v>2009</v>
      </c>
      <c r="D136" s="34">
        <v>2010</v>
      </c>
      <c r="E136" s="34">
        <v>2011</v>
      </c>
      <c r="F136" s="785"/>
      <c r="G136" s="785"/>
      <c r="H136" s="785"/>
      <c r="I136" s="785"/>
      <c r="J136" s="785"/>
      <c r="K136" s="785"/>
      <c r="L136" s="785"/>
      <c r="M136" s="785"/>
      <c r="N136" s="785"/>
      <c r="O136" s="785"/>
      <c r="P136" s="785"/>
      <c r="Q136" s="778"/>
    </row>
    <row r="137" spans="1:19">
      <c r="A137" s="70" t="s">
        <v>8</v>
      </c>
      <c r="B137" s="135">
        <v>200541</v>
      </c>
      <c r="C137" s="135">
        <f>C138+C139+C140</f>
        <v>232143</v>
      </c>
      <c r="D137" s="135">
        <v>231919</v>
      </c>
      <c r="E137" s="135">
        <v>179513</v>
      </c>
      <c r="F137" s="803"/>
      <c r="G137" s="803"/>
      <c r="H137" s="803"/>
      <c r="I137" s="803"/>
      <c r="J137" s="803"/>
      <c r="K137" s="803"/>
      <c r="L137" s="803"/>
      <c r="M137" s="803"/>
      <c r="N137" s="803"/>
      <c r="O137" s="803"/>
      <c r="P137" s="803"/>
      <c r="Q137" s="778"/>
    </row>
    <row r="138" spans="1:19">
      <c r="A138" s="72" t="s">
        <v>11</v>
      </c>
      <c r="B138" s="22">
        <v>27310</v>
      </c>
      <c r="C138" s="22">
        <v>29470</v>
      </c>
      <c r="D138" s="22">
        <v>33708</v>
      </c>
      <c r="E138" s="22">
        <v>29684</v>
      </c>
      <c r="F138" s="793"/>
      <c r="G138" s="793"/>
      <c r="H138" s="793"/>
      <c r="I138" s="793"/>
      <c r="J138" s="793"/>
      <c r="K138" s="793"/>
      <c r="L138" s="793"/>
      <c r="M138" s="793"/>
      <c r="N138" s="793"/>
      <c r="O138" s="793"/>
      <c r="P138" s="793"/>
      <c r="Q138" s="778"/>
    </row>
    <row r="139" spans="1:19">
      <c r="A139" s="72" t="s">
        <v>12</v>
      </c>
      <c r="B139" s="22">
        <v>118682</v>
      </c>
      <c r="C139" s="22">
        <v>139048</v>
      </c>
      <c r="D139" s="22">
        <v>134734</v>
      </c>
      <c r="E139" s="22">
        <v>120757</v>
      </c>
      <c r="F139" s="793"/>
      <c r="G139" s="793"/>
      <c r="H139" s="793"/>
      <c r="I139" s="793"/>
      <c r="J139" s="793"/>
      <c r="K139" s="793"/>
      <c r="L139" s="793"/>
      <c r="M139" s="793"/>
      <c r="N139" s="793"/>
      <c r="O139" s="793"/>
      <c r="P139" s="793"/>
      <c r="Q139" s="778"/>
    </row>
    <row r="140" spans="1:19">
      <c r="A140" s="74" t="s">
        <v>207</v>
      </c>
      <c r="B140" s="75">
        <v>54549</v>
      </c>
      <c r="C140" s="75">
        <v>63625</v>
      </c>
      <c r="D140" s="75">
        <v>63477</v>
      </c>
      <c r="E140" s="75">
        <v>29072</v>
      </c>
      <c r="F140" s="793"/>
      <c r="G140" s="793"/>
      <c r="H140" s="793"/>
      <c r="I140" s="793"/>
      <c r="J140" s="793"/>
      <c r="K140" s="793"/>
      <c r="L140" s="793"/>
      <c r="M140" s="793"/>
      <c r="N140" s="793"/>
      <c r="O140" s="793"/>
      <c r="P140" s="793"/>
      <c r="Q140" s="778"/>
    </row>
    <row r="141" spans="1:19">
      <c r="A141" s="46" t="s">
        <v>13</v>
      </c>
      <c r="B141" s="47"/>
      <c r="C141" s="31"/>
      <c r="D141" s="15"/>
      <c r="E141" s="15"/>
      <c r="F141" s="778"/>
      <c r="G141" s="778"/>
      <c r="H141" s="778"/>
      <c r="I141" s="778"/>
      <c r="J141" s="778"/>
      <c r="K141" s="778"/>
      <c r="L141" s="778"/>
      <c r="M141" s="778"/>
      <c r="N141" s="778"/>
      <c r="O141" s="778"/>
      <c r="P141" s="778"/>
      <c r="Q141" s="778"/>
    </row>
    <row r="142" spans="1:19">
      <c r="A142" s="64"/>
      <c r="B142" s="31"/>
      <c r="C142" s="31"/>
      <c r="D142" s="15"/>
      <c r="E142" s="15"/>
      <c r="F142" s="778"/>
      <c r="G142" s="778"/>
      <c r="H142" s="778"/>
      <c r="I142" s="778"/>
      <c r="J142" s="778"/>
      <c r="K142" s="778"/>
      <c r="L142" s="778"/>
      <c r="M142" s="778"/>
      <c r="N142" s="778"/>
      <c r="O142" s="778"/>
      <c r="P142" s="778"/>
      <c r="Q142" s="778"/>
    </row>
    <row r="143" spans="1:19">
      <c r="A143" s="21" t="s">
        <v>430</v>
      </c>
      <c r="B143" s="31"/>
      <c r="C143" s="31"/>
      <c r="D143" s="15"/>
      <c r="E143" s="15"/>
      <c r="F143" s="778"/>
      <c r="G143" s="778"/>
      <c r="H143" s="778"/>
      <c r="I143" s="778"/>
      <c r="J143" s="778"/>
      <c r="K143" s="778"/>
      <c r="L143" s="778"/>
      <c r="M143" s="778"/>
      <c r="N143" s="778"/>
      <c r="O143" s="778"/>
      <c r="P143" s="778"/>
      <c r="Q143" s="778"/>
    </row>
    <row r="144" spans="1:19">
      <c r="A144" s="77" t="s">
        <v>21</v>
      </c>
      <c r="B144" s="65"/>
      <c r="C144" s="65"/>
      <c r="D144" s="65"/>
      <c r="E144" s="65"/>
      <c r="F144" s="802"/>
      <c r="G144" s="802"/>
      <c r="H144" s="802"/>
      <c r="I144" s="802"/>
      <c r="J144" s="802"/>
      <c r="K144" s="802"/>
      <c r="L144" s="802"/>
      <c r="M144" s="802"/>
      <c r="N144" s="802"/>
      <c r="O144" s="802"/>
      <c r="P144" s="802"/>
      <c r="Q144" s="778"/>
    </row>
    <row r="145" spans="1:19">
      <c r="A145" s="68" t="s">
        <v>7</v>
      </c>
      <c r="B145" s="69">
        <v>2005</v>
      </c>
      <c r="C145" s="34">
        <v>2009</v>
      </c>
      <c r="D145" s="34">
        <v>2010</v>
      </c>
      <c r="E145" s="34">
        <v>2011</v>
      </c>
      <c r="F145" s="785"/>
      <c r="G145" s="785"/>
      <c r="H145" s="785"/>
      <c r="I145" s="785"/>
      <c r="J145" s="785"/>
      <c r="K145" s="785"/>
      <c r="L145" s="785"/>
      <c r="M145" s="785"/>
      <c r="N145" s="785"/>
      <c r="O145" s="785"/>
      <c r="P145" s="785"/>
      <c r="Q145" s="778"/>
      <c r="R145" s="804"/>
    </row>
    <row r="146" spans="1:19">
      <c r="A146" s="70" t="s">
        <v>8</v>
      </c>
      <c r="B146" s="135">
        <v>1329889</v>
      </c>
      <c r="C146" s="135">
        <f>C147+C148+C149</f>
        <v>1206638.2</v>
      </c>
      <c r="D146" s="78">
        <v>1041325.1342857142</v>
      </c>
      <c r="E146" s="633">
        <v>1503841</v>
      </c>
      <c r="F146" s="805"/>
      <c r="G146" s="805"/>
      <c r="H146" s="805"/>
      <c r="I146" s="805"/>
      <c r="J146" s="805"/>
      <c r="K146" s="805"/>
      <c r="L146" s="805"/>
      <c r="M146" s="805"/>
      <c r="N146" s="805"/>
      <c r="O146" s="805"/>
      <c r="P146" s="805"/>
      <c r="Q146" s="778"/>
      <c r="R146" s="806"/>
    </row>
    <row r="147" spans="1:19">
      <c r="A147" s="72" t="s">
        <v>11</v>
      </c>
      <c r="B147" s="22">
        <v>210578</v>
      </c>
      <c r="C147" s="22">
        <v>165465.70000000001</v>
      </c>
      <c r="D147" s="80">
        <v>153662.73142857142</v>
      </c>
      <c r="E147" s="634">
        <v>220486</v>
      </c>
      <c r="F147" s="807"/>
      <c r="G147" s="807"/>
      <c r="H147" s="807"/>
      <c r="I147" s="807"/>
      <c r="J147" s="807"/>
      <c r="K147" s="807"/>
      <c r="L147" s="807"/>
      <c r="M147" s="807"/>
      <c r="N147" s="807"/>
      <c r="O147" s="807"/>
      <c r="P147" s="807"/>
      <c r="Q147" s="778"/>
      <c r="R147" s="806"/>
    </row>
    <row r="148" spans="1:19">
      <c r="A148" s="72" t="s">
        <v>12</v>
      </c>
      <c r="B148" s="22">
        <v>758609</v>
      </c>
      <c r="C148" s="22">
        <v>683936.2</v>
      </c>
      <c r="D148" s="80">
        <v>667801.0085714286</v>
      </c>
      <c r="E148" s="634">
        <v>965049</v>
      </c>
      <c r="F148" s="807"/>
      <c r="G148" s="807"/>
      <c r="H148" s="807"/>
      <c r="I148" s="807"/>
      <c r="J148" s="807"/>
      <c r="K148" s="807"/>
      <c r="L148" s="807"/>
      <c r="M148" s="807"/>
      <c r="N148" s="807"/>
      <c r="O148" s="807"/>
      <c r="P148" s="807"/>
      <c r="Q148" s="778"/>
      <c r="R148" s="806"/>
    </row>
    <row r="149" spans="1:19">
      <c r="A149" s="74" t="s">
        <v>207</v>
      </c>
      <c r="B149" s="75">
        <v>360702</v>
      </c>
      <c r="C149" s="75">
        <v>357236.3</v>
      </c>
      <c r="D149" s="81">
        <v>219861.39428571431</v>
      </c>
      <c r="E149" s="635">
        <v>318306</v>
      </c>
      <c r="F149" s="807"/>
      <c r="G149" s="807"/>
      <c r="H149" s="807"/>
      <c r="I149" s="807"/>
      <c r="J149" s="807"/>
      <c r="K149" s="807"/>
      <c r="L149" s="807"/>
      <c r="M149" s="807"/>
      <c r="N149" s="807"/>
      <c r="O149" s="807"/>
      <c r="P149" s="807"/>
      <c r="Q149" s="778"/>
      <c r="R149" s="808"/>
    </row>
    <row r="150" spans="1:19">
      <c r="A150" s="46" t="s">
        <v>13</v>
      </c>
      <c r="B150" s="47"/>
      <c r="C150" s="31"/>
      <c r="D150" s="15"/>
      <c r="E150" s="15"/>
      <c r="F150" s="778"/>
      <c r="G150" s="778"/>
      <c r="H150" s="778"/>
      <c r="I150" s="778"/>
      <c r="J150" s="778"/>
      <c r="K150" s="778"/>
      <c r="L150" s="778"/>
      <c r="M150" s="778"/>
      <c r="N150" s="778"/>
      <c r="O150" s="778"/>
      <c r="P150" s="778"/>
      <c r="Q150" s="778"/>
      <c r="R150" s="778"/>
    </row>
    <row r="151" spans="1:19">
      <c r="A151" s="64"/>
      <c r="B151" s="31"/>
      <c r="C151" s="31"/>
      <c r="D151" s="15"/>
      <c r="E151" s="15"/>
      <c r="F151" s="778"/>
      <c r="G151" s="778"/>
      <c r="H151" s="778"/>
      <c r="I151" s="778"/>
      <c r="J151" s="778"/>
      <c r="K151" s="778"/>
      <c r="L151" s="778"/>
      <c r="M151" s="778"/>
      <c r="N151" s="778"/>
      <c r="O151" s="778"/>
      <c r="P151" s="778"/>
      <c r="Q151" s="778"/>
      <c r="R151" s="778"/>
    </row>
    <row r="152" spans="1:19">
      <c r="A152" s="21" t="s">
        <v>431</v>
      </c>
      <c r="B152" s="31"/>
      <c r="C152" s="31"/>
      <c r="D152" s="15"/>
      <c r="E152" s="15"/>
      <c r="F152" s="778"/>
      <c r="G152" s="778"/>
      <c r="H152" s="778"/>
      <c r="I152" s="778"/>
      <c r="J152" s="778"/>
      <c r="K152" s="778"/>
      <c r="L152" s="778"/>
      <c r="M152" s="778"/>
      <c r="N152" s="778"/>
      <c r="O152" s="778"/>
      <c r="P152" s="778"/>
      <c r="Q152" s="778"/>
      <c r="R152" s="778"/>
    </row>
    <row r="153" spans="1:19">
      <c r="A153" s="77" t="s">
        <v>22</v>
      </c>
      <c r="B153" s="65"/>
      <c r="C153" s="65"/>
      <c r="D153" s="65"/>
      <c r="E153" s="65"/>
      <c r="F153" s="802"/>
      <c r="G153" s="802"/>
      <c r="H153" s="802"/>
      <c r="I153" s="802"/>
      <c r="J153" s="802"/>
      <c r="K153" s="802"/>
      <c r="L153" s="802"/>
      <c r="M153" s="802"/>
      <c r="N153" s="802"/>
      <c r="O153" s="802"/>
      <c r="P153" s="802"/>
      <c r="Q153" s="778"/>
      <c r="R153" s="778"/>
    </row>
    <row r="154" spans="1:19">
      <c r="A154" s="68" t="s">
        <v>7</v>
      </c>
      <c r="B154" s="69">
        <v>2005</v>
      </c>
      <c r="C154" s="34">
        <v>2009</v>
      </c>
      <c r="D154" s="34">
        <v>2010</v>
      </c>
      <c r="E154" s="34">
        <v>2011</v>
      </c>
      <c r="F154" s="785"/>
      <c r="G154" s="785"/>
      <c r="H154" s="785"/>
      <c r="I154" s="785"/>
      <c r="J154" s="785"/>
      <c r="K154" s="785"/>
      <c r="L154" s="785"/>
      <c r="M154" s="785"/>
      <c r="N154" s="785"/>
      <c r="O154" s="785"/>
      <c r="P154" s="785"/>
      <c r="Q154" s="778"/>
      <c r="R154" s="785"/>
    </row>
    <row r="155" spans="1:19">
      <c r="A155" s="70" t="s">
        <v>8</v>
      </c>
      <c r="B155" s="135">
        <v>2123580</v>
      </c>
      <c r="C155" s="135">
        <f>C156+C157+C158</f>
        <v>1990953.1</v>
      </c>
      <c r="D155" s="78">
        <v>1699722.7550564059</v>
      </c>
      <c r="E155" s="633">
        <v>2183570</v>
      </c>
      <c r="F155" s="805"/>
      <c r="G155" s="805"/>
      <c r="H155" s="805"/>
      <c r="I155" s="805"/>
      <c r="J155" s="805"/>
      <c r="K155" s="805"/>
      <c r="L155" s="805"/>
      <c r="M155" s="805"/>
      <c r="N155" s="805"/>
      <c r="O155" s="805"/>
      <c r="P155" s="805"/>
      <c r="Q155" s="778"/>
      <c r="R155" s="809"/>
    </row>
    <row r="156" spans="1:19">
      <c r="A156" s="72" t="s">
        <v>11</v>
      </c>
      <c r="B156" s="22">
        <v>338036</v>
      </c>
      <c r="C156" s="22">
        <v>273018.90000000002</v>
      </c>
      <c r="D156" s="79">
        <v>250818.91583498594</v>
      </c>
      <c r="E156" s="636">
        <v>324340</v>
      </c>
      <c r="F156" s="810"/>
      <c r="G156" s="810"/>
      <c r="H156" s="810"/>
      <c r="I156" s="810"/>
      <c r="J156" s="810"/>
      <c r="K156" s="810"/>
      <c r="L156" s="810"/>
      <c r="M156" s="810"/>
      <c r="N156" s="810"/>
      <c r="O156" s="810"/>
      <c r="P156" s="810"/>
      <c r="Q156" s="778"/>
      <c r="R156" s="811"/>
    </row>
    <row r="157" spans="1:19">
      <c r="A157" s="72" t="s">
        <v>12</v>
      </c>
      <c r="B157" s="22">
        <v>1204466</v>
      </c>
      <c r="C157" s="22">
        <v>1128494.8</v>
      </c>
      <c r="D157" s="79">
        <v>1090030.8969273737</v>
      </c>
      <c r="E157" s="636">
        <v>1414382</v>
      </c>
      <c r="F157" s="810"/>
      <c r="G157" s="810"/>
      <c r="H157" s="810"/>
      <c r="I157" s="810"/>
      <c r="J157" s="810"/>
      <c r="K157" s="810"/>
      <c r="L157" s="810"/>
      <c r="M157" s="810"/>
      <c r="N157" s="810"/>
      <c r="O157" s="810"/>
      <c r="P157" s="810"/>
      <c r="Q157" s="778"/>
      <c r="R157" s="811"/>
    </row>
    <row r="158" spans="1:19">
      <c r="A158" s="74" t="s">
        <v>207</v>
      </c>
      <c r="B158" s="75">
        <v>581078</v>
      </c>
      <c r="C158" s="75">
        <v>589439.4</v>
      </c>
      <c r="D158" s="82">
        <v>358872.94229404622</v>
      </c>
      <c r="E158" s="637">
        <v>444848</v>
      </c>
      <c r="F158" s="810"/>
      <c r="G158" s="810"/>
      <c r="H158" s="810"/>
      <c r="I158" s="810"/>
      <c r="J158" s="810"/>
      <c r="K158" s="810"/>
      <c r="L158" s="810"/>
      <c r="M158" s="810"/>
      <c r="N158" s="810"/>
      <c r="O158" s="810"/>
      <c r="P158" s="810"/>
      <c r="Q158" s="778"/>
      <c r="R158" s="811"/>
    </row>
    <row r="159" spans="1:19">
      <c r="A159" s="46" t="s">
        <v>13</v>
      </c>
      <c r="B159" s="47"/>
      <c r="C159" s="31"/>
      <c r="D159" s="66"/>
      <c r="E159" s="31"/>
      <c r="F159" s="786"/>
      <c r="G159" s="786"/>
      <c r="H159" s="786"/>
      <c r="I159" s="786"/>
      <c r="J159" s="786"/>
      <c r="K159" s="786"/>
      <c r="L159" s="786"/>
      <c r="M159" s="786"/>
      <c r="N159" s="786"/>
      <c r="O159" s="786"/>
      <c r="P159" s="786"/>
      <c r="Q159" s="786"/>
      <c r="R159" s="778"/>
      <c r="S159" s="778"/>
    </row>
    <row r="160" spans="1:19">
      <c r="A160" s="64"/>
      <c r="B160" s="31"/>
      <c r="C160" s="31"/>
      <c r="D160" s="66"/>
      <c r="E160" s="31"/>
      <c r="F160" s="786"/>
      <c r="G160" s="786"/>
      <c r="H160" s="786"/>
      <c r="I160" s="786"/>
      <c r="J160" s="786"/>
      <c r="K160" s="786"/>
      <c r="L160" s="786"/>
      <c r="M160" s="786"/>
      <c r="N160" s="786"/>
      <c r="O160" s="786"/>
      <c r="P160" s="786"/>
      <c r="Q160" s="786"/>
      <c r="R160" s="778"/>
      <c r="S160" s="778"/>
    </row>
    <row r="161" spans="1:19">
      <c r="A161" s="25" t="s">
        <v>432</v>
      </c>
      <c r="B161" s="31"/>
      <c r="C161" s="31"/>
      <c r="D161" s="66"/>
      <c r="E161" s="31"/>
      <c r="F161" s="786"/>
      <c r="G161" s="786"/>
      <c r="H161" s="786"/>
      <c r="I161" s="786"/>
      <c r="J161" s="786"/>
      <c r="K161" s="786"/>
      <c r="L161" s="786"/>
      <c r="M161" s="786"/>
      <c r="N161" s="786"/>
      <c r="O161" s="786"/>
      <c r="P161" s="786"/>
      <c r="Q161" s="786"/>
      <c r="R161" s="778"/>
      <c r="S161" s="778"/>
    </row>
    <row r="162" spans="1:19">
      <c r="A162" s="25"/>
      <c r="B162" s="31"/>
      <c r="C162" s="31"/>
      <c r="D162" s="66"/>
      <c r="E162" s="31"/>
      <c r="F162" s="786"/>
      <c r="G162" s="786"/>
      <c r="H162" s="786"/>
      <c r="I162" s="786"/>
      <c r="J162" s="786"/>
      <c r="K162" s="786"/>
      <c r="L162" s="786"/>
      <c r="M162" s="786"/>
      <c r="N162" s="786"/>
      <c r="O162" s="786"/>
      <c r="P162" s="786"/>
      <c r="Q162" s="786"/>
      <c r="R162" s="778"/>
      <c r="S162" s="778"/>
    </row>
    <row r="163" spans="1:19">
      <c r="A163" s="64"/>
      <c r="B163" s="31"/>
      <c r="C163" s="31"/>
      <c r="D163" s="66"/>
      <c r="E163" s="31"/>
      <c r="F163" s="786"/>
      <c r="G163" s="786"/>
      <c r="H163" s="786"/>
      <c r="I163" s="786"/>
      <c r="J163" s="786"/>
      <c r="K163" s="786"/>
      <c r="L163" s="786"/>
      <c r="M163" s="786"/>
      <c r="N163" s="786"/>
      <c r="O163" s="786"/>
      <c r="P163" s="786"/>
      <c r="Q163" s="786"/>
      <c r="R163" s="778"/>
      <c r="S163" s="778"/>
    </row>
    <row r="164" spans="1:19">
      <c r="A164" s="64"/>
      <c r="B164" s="31"/>
      <c r="C164" s="31"/>
      <c r="D164" s="66"/>
      <c r="E164" s="31"/>
      <c r="F164" s="786"/>
      <c r="G164" s="786"/>
      <c r="H164" s="786"/>
      <c r="I164" s="786"/>
      <c r="J164" s="786"/>
      <c r="K164" s="786"/>
      <c r="L164" s="786"/>
      <c r="M164" s="786"/>
      <c r="N164" s="786"/>
      <c r="O164" s="786"/>
      <c r="P164" s="786"/>
      <c r="Q164" s="786"/>
      <c r="R164" s="778"/>
      <c r="S164" s="778"/>
    </row>
    <row r="165" spans="1:19">
      <c r="A165" s="64"/>
      <c r="B165" s="31"/>
      <c r="C165" s="31"/>
      <c r="D165" s="66"/>
      <c r="E165" s="31"/>
      <c r="F165" s="786"/>
      <c r="G165" s="786"/>
      <c r="H165" s="786"/>
      <c r="I165" s="786"/>
      <c r="J165" s="786"/>
      <c r="K165" s="786"/>
      <c r="L165" s="786"/>
      <c r="M165" s="786"/>
      <c r="N165" s="786"/>
      <c r="O165" s="786"/>
      <c r="P165" s="786"/>
      <c r="Q165" s="786"/>
      <c r="R165" s="778"/>
      <c r="S165" s="778"/>
    </row>
    <row r="166" spans="1:19">
      <c r="A166" s="64"/>
      <c r="B166" s="31"/>
      <c r="C166" s="31"/>
      <c r="D166" s="66"/>
      <c r="E166" s="31"/>
      <c r="F166" s="786"/>
      <c r="G166" s="786"/>
      <c r="H166" s="786"/>
      <c r="I166" s="786"/>
      <c r="J166" s="786"/>
      <c r="K166" s="786"/>
      <c r="L166" s="786"/>
      <c r="M166" s="786"/>
      <c r="N166" s="786"/>
      <c r="O166" s="786"/>
      <c r="P166" s="786"/>
      <c r="Q166" s="786"/>
      <c r="R166" s="778"/>
      <c r="S166" s="778"/>
    </row>
    <row r="167" spans="1:19">
      <c r="A167" s="64"/>
      <c r="B167" s="31"/>
      <c r="C167" s="31"/>
      <c r="D167" s="66"/>
      <c r="E167" s="31"/>
      <c r="F167" s="786"/>
      <c r="G167" s="786"/>
      <c r="H167" s="786"/>
      <c r="I167" s="786"/>
      <c r="J167" s="786"/>
      <c r="K167" s="786"/>
      <c r="L167" s="786"/>
      <c r="M167" s="786"/>
      <c r="N167" s="786"/>
      <c r="O167" s="786"/>
      <c r="P167" s="786"/>
      <c r="Q167" s="786"/>
      <c r="R167" s="778"/>
      <c r="S167" s="778"/>
    </row>
    <row r="168" spans="1:19">
      <c r="A168" s="64"/>
      <c r="B168" s="31"/>
      <c r="C168" s="31"/>
      <c r="D168" s="66"/>
      <c r="E168" s="31"/>
      <c r="F168" s="786"/>
      <c r="G168" s="786"/>
      <c r="H168" s="786"/>
      <c r="I168" s="786"/>
      <c r="J168" s="786"/>
      <c r="K168" s="786"/>
      <c r="L168" s="786"/>
      <c r="M168" s="786"/>
      <c r="N168" s="786"/>
      <c r="O168" s="786"/>
      <c r="P168" s="786"/>
      <c r="Q168" s="786"/>
      <c r="R168" s="778"/>
      <c r="S168" s="778"/>
    </row>
    <row r="169" spans="1:19">
      <c r="A169" s="64"/>
      <c r="B169" s="31"/>
      <c r="C169" s="31"/>
      <c r="D169" s="66"/>
      <c r="E169" s="31"/>
      <c r="F169" s="786"/>
      <c r="G169" s="786"/>
      <c r="H169" s="786"/>
      <c r="I169" s="786"/>
      <c r="J169" s="786"/>
      <c r="K169" s="786"/>
      <c r="L169" s="786"/>
      <c r="M169" s="786"/>
      <c r="N169" s="786"/>
      <c r="O169" s="786"/>
      <c r="P169" s="786"/>
      <c r="Q169" s="786"/>
      <c r="R169" s="778"/>
      <c r="S169" s="778"/>
    </row>
    <row r="170" spans="1:19">
      <c r="A170" s="64"/>
      <c r="B170" s="31"/>
      <c r="C170" s="31"/>
      <c r="D170" s="66"/>
      <c r="E170" s="31"/>
      <c r="F170" s="786"/>
      <c r="G170" s="786"/>
      <c r="H170" s="786"/>
      <c r="I170" s="786"/>
      <c r="J170" s="786"/>
      <c r="K170" s="786"/>
      <c r="L170" s="786"/>
      <c r="M170" s="786"/>
      <c r="N170" s="786"/>
      <c r="O170" s="786"/>
      <c r="P170" s="786"/>
      <c r="Q170" s="786"/>
      <c r="R170" s="778"/>
      <c r="S170" s="778"/>
    </row>
    <row r="171" spans="1:19">
      <c r="A171" s="64"/>
      <c r="B171" s="31"/>
      <c r="C171" s="31"/>
      <c r="D171" s="66"/>
      <c r="E171" s="31"/>
      <c r="F171" s="786"/>
      <c r="G171" s="786"/>
      <c r="H171" s="786"/>
      <c r="I171" s="786"/>
      <c r="J171" s="786"/>
      <c r="K171" s="786"/>
      <c r="L171" s="786"/>
      <c r="M171" s="786"/>
      <c r="N171" s="786"/>
      <c r="O171" s="786"/>
      <c r="P171" s="786"/>
      <c r="Q171" s="786"/>
      <c r="R171" s="778"/>
      <c r="S171" s="778"/>
    </row>
    <row r="172" spans="1:19">
      <c r="A172" s="64"/>
      <c r="B172" s="31"/>
      <c r="C172" s="31"/>
      <c r="D172" s="66"/>
      <c r="E172" s="31"/>
      <c r="F172" s="786"/>
      <c r="G172" s="786"/>
      <c r="H172" s="786"/>
      <c r="I172" s="786"/>
      <c r="J172" s="786"/>
      <c r="K172" s="786"/>
      <c r="L172" s="786"/>
      <c r="M172" s="786"/>
      <c r="N172" s="786"/>
      <c r="O172" s="786"/>
      <c r="P172" s="786"/>
      <c r="Q172" s="786"/>
      <c r="R172" s="778"/>
      <c r="S172" s="778"/>
    </row>
    <row r="173" spans="1:19">
      <c r="A173" s="64"/>
      <c r="B173" s="31"/>
      <c r="C173" s="31"/>
      <c r="D173" s="66"/>
      <c r="E173" s="31"/>
      <c r="F173" s="786"/>
      <c r="G173" s="786"/>
      <c r="H173" s="786"/>
      <c r="I173" s="786"/>
      <c r="J173" s="786"/>
      <c r="K173" s="786"/>
      <c r="L173" s="786"/>
      <c r="M173" s="786"/>
      <c r="N173" s="786"/>
      <c r="O173" s="786"/>
      <c r="P173" s="786"/>
      <c r="Q173" s="786"/>
      <c r="R173" s="778"/>
      <c r="S173" s="778"/>
    </row>
    <row r="174" spans="1:19">
      <c r="A174" s="64"/>
      <c r="B174" s="31"/>
      <c r="C174" s="31"/>
      <c r="D174" s="66"/>
      <c r="E174" s="31"/>
      <c r="F174" s="786"/>
      <c r="G174" s="786"/>
      <c r="H174" s="786"/>
      <c r="I174" s="786"/>
      <c r="J174" s="786"/>
      <c r="K174" s="786"/>
      <c r="L174" s="786"/>
      <c r="M174" s="786"/>
      <c r="N174" s="786"/>
      <c r="O174" s="786"/>
      <c r="P174" s="786"/>
      <c r="Q174" s="786"/>
      <c r="R174" s="778"/>
      <c r="S174" s="778"/>
    </row>
    <row r="175" spans="1:19">
      <c r="A175" s="64"/>
      <c r="B175" s="31"/>
      <c r="C175" s="31"/>
      <c r="D175" s="66"/>
      <c r="E175" s="31"/>
      <c r="F175" s="786"/>
      <c r="G175" s="786"/>
      <c r="H175" s="786"/>
      <c r="I175" s="786"/>
      <c r="J175" s="786"/>
      <c r="K175" s="786"/>
      <c r="L175" s="786"/>
      <c r="M175" s="786"/>
      <c r="N175" s="786"/>
      <c r="O175" s="786"/>
      <c r="P175" s="786"/>
      <c r="Q175" s="786"/>
      <c r="R175" s="778"/>
      <c r="S175" s="778"/>
    </row>
    <row r="176" spans="1:19">
      <c r="A176" s="64"/>
      <c r="B176" s="31"/>
      <c r="C176" s="31"/>
      <c r="D176" s="66"/>
      <c r="E176" s="31"/>
      <c r="F176" s="786"/>
      <c r="G176" s="786"/>
      <c r="H176" s="786"/>
      <c r="I176" s="786"/>
      <c r="J176" s="786"/>
      <c r="K176" s="786"/>
      <c r="L176" s="786"/>
      <c r="M176" s="786"/>
      <c r="N176" s="786"/>
      <c r="O176" s="786"/>
      <c r="P176" s="786"/>
      <c r="Q176" s="786"/>
      <c r="R176" s="778"/>
      <c r="S176" s="778"/>
    </row>
    <row r="177" spans="1:24">
      <c r="A177" s="64" t="s">
        <v>73</v>
      </c>
      <c r="B177" s="31"/>
      <c r="C177" s="31"/>
      <c r="D177" s="66"/>
      <c r="E177" s="31"/>
      <c r="F177" s="786"/>
      <c r="G177" s="786"/>
      <c r="H177" s="786"/>
      <c r="I177" s="786"/>
      <c r="J177" s="786"/>
      <c r="K177" s="786"/>
      <c r="L177" s="786"/>
      <c r="M177" s="786"/>
      <c r="N177" s="786"/>
      <c r="O177" s="786"/>
      <c r="P177" s="786"/>
      <c r="Q177" s="786"/>
      <c r="R177" s="778"/>
      <c r="S177" s="778"/>
    </row>
    <row r="178" spans="1:24">
      <c r="A178" s="64"/>
      <c r="B178" s="31"/>
      <c r="C178" s="31"/>
      <c r="D178" s="66"/>
      <c r="E178" s="31"/>
      <c r="F178" s="786"/>
      <c r="G178" s="786"/>
      <c r="H178" s="786"/>
      <c r="I178" s="786"/>
      <c r="J178" s="786"/>
      <c r="K178" s="786"/>
      <c r="L178" s="786"/>
      <c r="M178" s="786"/>
      <c r="N178" s="786"/>
      <c r="O178" s="786"/>
      <c r="P178" s="786"/>
      <c r="Q178" s="786"/>
      <c r="R178" s="778"/>
      <c r="S178" s="778"/>
      <c r="V178" s="49"/>
      <c r="W178" s="49"/>
      <c r="X178" s="49"/>
    </row>
    <row r="179" spans="1:24">
      <c r="A179" s="50" t="s">
        <v>433</v>
      </c>
      <c r="B179" s="15"/>
      <c r="C179" s="15"/>
      <c r="D179" s="638"/>
      <c r="E179" s="31"/>
      <c r="F179" s="786"/>
      <c r="G179" s="786"/>
      <c r="H179" s="786"/>
      <c r="I179" s="786"/>
      <c r="J179" s="786"/>
      <c r="K179" s="786"/>
      <c r="L179" s="786"/>
      <c r="M179" s="786"/>
      <c r="N179" s="786"/>
      <c r="O179" s="786"/>
      <c r="P179" s="786"/>
      <c r="Q179" s="786"/>
      <c r="R179" s="778"/>
      <c r="S179" s="778"/>
      <c r="V179" s="49"/>
      <c r="W179" s="49"/>
      <c r="X179" s="49"/>
    </row>
    <row r="180" spans="1:24" ht="24">
      <c r="A180" s="639" t="s">
        <v>23</v>
      </c>
      <c r="B180" s="552" t="s">
        <v>24</v>
      </c>
      <c r="C180" s="552" t="s">
        <v>328</v>
      </c>
      <c r="D180" s="54" t="s">
        <v>412</v>
      </c>
      <c r="E180" s="31"/>
      <c r="F180" s="786"/>
      <c r="G180" s="786"/>
      <c r="H180" s="786"/>
      <c r="I180" s="786"/>
      <c r="J180" s="786"/>
      <c r="K180" s="786"/>
      <c r="L180" s="786"/>
      <c r="M180" s="786"/>
      <c r="N180" s="786"/>
      <c r="O180" s="786"/>
      <c r="P180" s="786"/>
      <c r="Q180" s="786"/>
      <c r="R180" s="778"/>
      <c r="S180" s="778"/>
      <c r="V180" s="640"/>
      <c r="W180" s="640"/>
      <c r="X180" s="641"/>
    </row>
    <row r="181" spans="1:24" s="643" customFormat="1">
      <c r="A181" s="83" t="s">
        <v>25</v>
      </c>
      <c r="B181" s="84">
        <v>30511</v>
      </c>
      <c r="C181" s="744">
        <v>7396</v>
      </c>
      <c r="D181" s="812">
        <f>B181/C181</f>
        <v>4.1253380205516494</v>
      </c>
      <c r="E181" s="31"/>
      <c r="F181" s="786"/>
      <c r="G181" s="786"/>
      <c r="H181" s="786"/>
      <c r="I181" s="786"/>
      <c r="J181" s="786"/>
      <c r="K181" s="786"/>
      <c r="L181" s="786"/>
      <c r="M181" s="786"/>
      <c r="N181" s="786"/>
      <c r="O181" s="786"/>
      <c r="P181" s="786"/>
      <c r="Q181" s="813"/>
      <c r="R181" s="814"/>
      <c r="S181" s="814"/>
      <c r="T181" s="814"/>
      <c r="V181" s="644"/>
      <c r="W181" s="645"/>
      <c r="X181" s="642"/>
    </row>
    <row r="182" spans="1:24">
      <c r="A182" s="83" t="s">
        <v>26</v>
      </c>
      <c r="B182" s="84">
        <f>58.3+69.2</f>
        <v>127.5</v>
      </c>
      <c r="C182" s="85">
        <v>180</v>
      </c>
      <c r="D182" s="812">
        <f t="shared" ref="D182:D197" si="1">B182/C182</f>
        <v>0.70833333333333337</v>
      </c>
      <c r="E182" s="31"/>
      <c r="F182" s="786"/>
      <c r="G182" s="786"/>
      <c r="H182" s="786"/>
      <c r="I182" s="786"/>
      <c r="J182" s="786"/>
      <c r="K182" s="786"/>
      <c r="L182" s="786"/>
      <c r="M182" s="786"/>
      <c r="N182" s="786"/>
      <c r="O182" s="786"/>
      <c r="P182" s="786"/>
      <c r="Q182" s="786"/>
      <c r="R182" s="778"/>
      <c r="S182" s="778"/>
      <c r="V182" s="644"/>
      <c r="W182" s="645"/>
      <c r="X182" s="642"/>
    </row>
    <row r="183" spans="1:24" s="643" customFormat="1">
      <c r="A183" s="83" t="s">
        <v>27</v>
      </c>
      <c r="B183" s="84">
        <v>52.2</v>
      </c>
      <c r="C183" s="85">
        <v>1072</v>
      </c>
      <c r="D183" s="812">
        <f t="shared" si="1"/>
        <v>4.8694029850746272E-2</v>
      </c>
      <c r="E183" s="31"/>
      <c r="F183" s="786"/>
      <c r="G183" s="786"/>
      <c r="H183" s="786"/>
      <c r="I183" s="786"/>
      <c r="J183" s="786"/>
      <c r="K183" s="786"/>
      <c r="L183" s="786"/>
      <c r="M183" s="786"/>
      <c r="N183" s="786"/>
      <c r="O183" s="786"/>
      <c r="P183" s="786"/>
      <c r="Q183" s="813"/>
      <c r="R183" s="814"/>
      <c r="S183" s="814"/>
      <c r="T183" s="814"/>
      <c r="V183" s="644"/>
      <c r="W183" s="645"/>
      <c r="X183" s="642"/>
    </row>
    <row r="184" spans="1:24">
      <c r="A184" s="83" t="s">
        <v>28</v>
      </c>
      <c r="B184" s="84">
        <v>118.6</v>
      </c>
      <c r="C184" s="85">
        <v>701</v>
      </c>
      <c r="D184" s="812">
        <f t="shared" si="1"/>
        <v>0.16918687589158343</v>
      </c>
      <c r="E184" s="31"/>
      <c r="F184" s="786"/>
      <c r="G184" s="786"/>
      <c r="H184" s="786"/>
      <c r="I184" s="786"/>
      <c r="J184" s="786"/>
      <c r="K184" s="786"/>
      <c r="L184" s="786"/>
      <c r="M184" s="786"/>
      <c r="N184" s="786"/>
      <c r="O184" s="786"/>
      <c r="P184" s="786"/>
      <c r="Q184" s="786"/>
      <c r="R184" s="778"/>
      <c r="S184" s="778"/>
      <c r="V184" s="644"/>
      <c r="W184" s="645"/>
      <c r="X184" s="642"/>
    </row>
    <row r="185" spans="1:24">
      <c r="A185" s="83" t="s">
        <v>29</v>
      </c>
      <c r="B185" s="84">
        <v>22.5</v>
      </c>
      <c r="C185" s="85">
        <v>29</v>
      </c>
      <c r="D185" s="812">
        <f t="shared" si="1"/>
        <v>0.77586206896551724</v>
      </c>
      <c r="E185" s="31"/>
      <c r="F185" s="786"/>
      <c r="G185" s="786"/>
      <c r="H185" s="786"/>
      <c r="I185" s="786"/>
      <c r="J185" s="786"/>
      <c r="K185" s="786"/>
      <c r="L185" s="786"/>
      <c r="M185" s="786"/>
      <c r="N185" s="786"/>
      <c r="O185" s="786"/>
      <c r="P185" s="786"/>
      <c r="Q185" s="786"/>
      <c r="R185" s="778"/>
      <c r="S185" s="778"/>
      <c r="V185" s="644"/>
      <c r="W185" s="645"/>
      <c r="X185" s="642"/>
    </row>
    <row r="186" spans="1:24">
      <c r="A186" s="83" t="s">
        <v>30</v>
      </c>
      <c r="B186" s="84">
        <v>8.8000000000000007</v>
      </c>
      <c r="C186" s="85">
        <v>70</v>
      </c>
      <c r="D186" s="812">
        <f t="shared" si="1"/>
        <v>0.12571428571428572</v>
      </c>
      <c r="E186" s="31"/>
      <c r="F186" s="786"/>
      <c r="G186" s="786"/>
      <c r="H186" s="786"/>
      <c r="I186" s="786"/>
      <c r="J186" s="786"/>
      <c r="K186" s="786"/>
      <c r="L186" s="786"/>
      <c r="M186" s="786"/>
      <c r="N186" s="786"/>
      <c r="O186" s="786"/>
      <c r="P186" s="786"/>
      <c r="Q186" s="786"/>
      <c r="R186" s="778"/>
      <c r="S186" s="778"/>
      <c r="V186" s="644"/>
      <c r="W186" s="645"/>
      <c r="X186" s="642"/>
    </row>
    <row r="187" spans="1:24">
      <c r="A187" s="83" t="s">
        <v>31</v>
      </c>
      <c r="B187" s="84">
        <v>2451.3000000000002</v>
      </c>
      <c r="C187" s="85">
        <v>2447</v>
      </c>
      <c r="D187" s="812">
        <f t="shared" si="1"/>
        <v>1.0017572537801389</v>
      </c>
      <c r="E187" s="31"/>
      <c r="F187" s="786"/>
      <c r="G187" s="786"/>
      <c r="H187" s="786"/>
      <c r="I187" s="786"/>
      <c r="J187" s="786"/>
      <c r="K187" s="786"/>
      <c r="L187" s="786"/>
      <c r="M187" s="786"/>
      <c r="N187" s="786"/>
      <c r="O187" s="786"/>
      <c r="P187" s="786"/>
      <c r="Q187" s="786"/>
      <c r="R187" s="778"/>
      <c r="S187" s="778"/>
      <c r="V187" s="644"/>
      <c r="W187" s="645"/>
      <c r="X187" s="642"/>
    </row>
    <row r="188" spans="1:24">
      <c r="A188" s="83" t="s">
        <v>32</v>
      </c>
      <c r="B188" s="84">
        <v>391.5</v>
      </c>
      <c r="C188" s="85">
        <v>196</v>
      </c>
      <c r="D188" s="812">
        <f t="shared" si="1"/>
        <v>1.9974489795918366</v>
      </c>
      <c r="E188" s="31"/>
      <c r="F188" s="786"/>
      <c r="G188" s="786"/>
      <c r="H188" s="786"/>
      <c r="I188" s="786"/>
      <c r="J188" s="786"/>
      <c r="K188" s="786"/>
      <c r="L188" s="786"/>
      <c r="M188" s="786"/>
      <c r="N188" s="786"/>
      <c r="O188" s="786"/>
      <c r="P188" s="786"/>
      <c r="Q188" s="786"/>
      <c r="R188" s="778"/>
      <c r="S188" s="778"/>
      <c r="V188" s="644"/>
      <c r="W188" s="645"/>
      <c r="X188" s="642"/>
    </row>
    <row r="189" spans="1:24">
      <c r="A189" s="83" t="s">
        <v>33</v>
      </c>
      <c r="B189" s="84">
        <v>92.3</v>
      </c>
      <c r="C189" s="85">
        <v>93</v>
      </c>
      <c r="D189" s="812">
        <f t="shared" si="1"/>
        <v>0.99247311827956985</v>
      </c>
      <c r="E189" s="31"/>
      <c r="F189" s="786"/>
      <c r="G189" s="786"/>
      <c r="H189" s="786"/>
      <c r="I189" s="786"/>
      <c r="J189" s="786"/>
      <c r="K189" s="786"/>
      <c r="L189" s="786"/>
      <c r="M189" s="786"/>
      <c r="N189" s="786"/>
      <c r="O189" s="786"/>
      <c r="P189" s="786"/>
      <c r="Q189" s="786"/>
      <c r="R189" s="778"/>
      <c r="S189" s="778"/>
      <c r="V189" s="644"/>
      <c r="W189" s="645"/>
      <c r="X189" s="642"/>
    </row>
    <row r="190" spans="1:24">
      <c r="A190" s="83" t="s">
        <v>414</v>
      </c>
      <c r="B190" s="84">
        <v>4.7</v>
      </c>
      <c r="C190" s="85">
        <v>8</v>
      </c>
      <c r="D190" s="812">
        <f t="shared" si="1"/>
        <v>0.58750000000000002</v>
      </c>
      <c r="E190" s="31"/>
      <c r="F190" s="786"/>
      <c r="G190" s="786"/>
      <c r="H190" s="786"/>
      <c r="I190" s="786"/>
      <c r="J190" s="786"/>
      <c r="K190" s="786"/>
      <c r="L190" s="786"/>
      <c r="M190" s="786"/>
      <c r="N190" s="786"/>
      <c r="O190" s="786"/>
      <c r="P190" s="786"/>
      <c r="Q190" s="786"/>
      <c r="R190" s="778"/>
      <c r="S190" s="778"/>
      <c r="V190" s="644"/>
      <c r="W190" s="645"/>
      <c r="X190" s="642"/>
    </row>
    <row r="191" spans="1:24">
      <c r="A191" s="83" t="s">
        <v>34</v>
      </c>
      <c r="B191" s="84">
        <v>1599.1</v>
      </c>
      <c r="C191" s="85">
        <v>768</v>
      </c>
      <c r="D191" s="812">
        <f t="shared" si="1"/>
        <v>2.0821614583333332</v>
      </c>
      <c r="E191" s="31"/>
      <c r="F191" s="786"/>
      <c r="G191" s="786"/>
      <c r="H191" s="786"/>
      <c r="I191" s="786"/>
      <c r="J191" s="786"/>
      <c r="K191" s="786"/>
      <c r="L191" s="786"/>
      <c r="M191" s="786"/>
      <c r="N191" s="786"/>
      <c r="O191" s="786"/>
      <c r="P191" s="786"/>
      <c r="Q191" s="786"/>
      <c r="R191" s="778"/>
      <c r="S191" s="778"/>
      <c r="V191" s="644"/>
      <c r="W191" s="645"/>
      <c r="X191" s="642"/>
    </row>
    <row r="192" spans="1:24">
      <c r="A192" s="83" t="s">
        <v>35</v>
      </c>
      <c r="B192" s="84">
        <v>18.2</v>
      </c>
      <c r="C192" s="85">
        <v>30</v>
      </c>
      <c r="D192" s="812">
        <f t="shared" si="1"/>
        <v>0.60666666666666669</v>
      </c>
      <c r="E192" s="31"/>
      <c r="F192" s="786"/>
      <c r="G192" s="786"/>
      <c r="H192" s="786"/>
      <c r="I192" s="786"/>
      <c r="J192" s="786"/>
      <c r="K192" s="786"/>
      <c r="L192" s="786"/>
      <c r="M192" s="786"/>
      <c r="N192" s="786"/>
      <c r="O192" s="786"/>
      <c r="P192" s="786"/>
      <c r="Q192" s="786"/>
      <c r="R192" s="778"/>
      <c r="S192" s="778"/>
      <c r="V192" s="644"/>
      <c r="W192" s="645"/>
      <c r="X192" s="642"/>
    </row>
    <row r="193" spans="1:24">
      <c r="A193" s="83" t="s">
        <v>36</v>
      </c>
      <c r="B193" s="84">
        <v>33.9</v>
      </c>
      <c r="C193" s="85">
        <v>71</v>
      </c>
      <c r="D193" s="812">
        <f t="shared" si="1"/>
        <v>0.47746478873239434</v>
      </c>
      <c r="E193" s="31"/>
      <c r="F193" s="786"/>
      <c r="G193" s="786"/>
      <c r="H193" s="786"/>
      <c r="I193" s="786"/>
      <c r="J193" s="786"/>
      <c r="K193" s="786"/>
      <c r="L193" s="786"/>
      <c r="M193" s="786"/>
      <c r="N193" s="786"/>
      <c r="O193" s="786"/>
      <c r="P193" s="786"/>
      <c r="Q193" s="786"/>
      <c r="R193" s="778"/>
      <c r="S193" s="778"/>
      <c r="V193" s="644"/>
      <c r="W193" s="645"/>
      <c r="X193" s="642"/>
    </row>
    <row r="194" spans="1:24" s="643" customFormat="1">
      <c r="A194" s="83" t="s">
        <v>37</v>
      </c>
      <c r="B194" s="84">
        <v>163.6</v>
      </c>
      <c r="C194" s="85">
        <v>158</v>
      </c>
      <c r="D194" s="812">
        <f t="shared" si="1"/>
        <v>1.0354430379746835</v>
      </c>
      <c r="E194" s="31"/>
      <c r="F194" s="786"/>
      <c r="G194" s="786"/>
      <c r="H194" s="786"/>
      <c r="I194" s="786"/>
      <c r="J194" s="786"/>
      <c r="K194" s="786"/>
      <c r="L194" s="786"/>
      <c r="M194" s="786"/>
      <c r="N194" s="786"/>
      <c r="O194" s="786"/>
      <c r="P194" s="786"/>
      <c r="Q194" s="813"/>
      <c r="R194" s="814"/>
      <c r="S194" s="814"/>
      <c r="T194" s="814"/>
      <c r="V194" s="644"/>
      <c r="W194" s="645"/>
      <c r="X194" s="642"/>
    </row>
    <row r="195" spans="1:24">
      <c r="A195" s="83" t="s">
        <v>38</v>
      </c>
      <c r="B195" s="84">
        <v>2.1</v>
      </c>
      <c r="C195" s="85">
        <v>3</v>
      </c>
      <c r="D195" s="812">
        <f t="shared" si="1"/>
        <v>0.70000000000000007</v>
      </c>
      <c r="E195" s="31"/>
      <c r="F195" s="786"/>
      <c r="G195" s="786"/>
      <c r="H195" s="786"/>
      <c r="I195" s="786"/>
      <c r="J195" s="786"/>
      <c r="K195" s="786"/>
      <c r="L195" s="786"/>
      <c r="M195" s="786"/>
      <c r="N195" s="786"/>
      <c r="O195" s="786"/>
      <c r="P195" s="786"/>
      <c r="Q195" s="786"/>
      <c r="R195" s="778"/>
      <c r="S195" s="778"/>
      <c r="V195" s="644"/>
      <c r="W195" s="645"/>
      <c r="X195" s="642"/>
    </row>
    <row r="196" spans="1:24">
      <c r="A196" s="83" t="s">
        <v>39</v>
      </c>
      <c r="B196" s="84">
        <v>42.9</v>
      </c>
      <c r="C196" s="85">
        <v>51</v>
      </c>
      <c r="D196" s="812">
        <f t="shared" si="1"/>
        <v>0.8411764705882353</v>
      </c>
      <c r="E196" s="31"/>
      <c r="F196" s="786"/>
      <c r="G196" s="786"/>
      <c r="H196" s="786"/>
      <c r="I196" s="786"/>
      <c r="J196" s="786"/>
      <c r="K196" s="786"/>
      <c r="L196" s="786"/>
      <c r="M196" s="786"/>
      <c r="N196" s="786"/>
      <c r="O196" s="786"/>
      <c r="P196" s="786"/>
      <c r="Q196" s="786"/>
      <c r="R196" s="778"/>
      <c r="S196" s="778"/>
      <c r="V196" s="644"/>
      <c r="W196" s="645"/>
      <c r="X196" s="642"/>
    </row>
    <row r="197" spans="1:24">
      <c r="A197" s="83" t="s">
        <v>59</v>
      </c>
      <c r="B197" s="84">
        <v>360</v>
      </c>
      <c r="C197" s="85">
        <v>468</v>
      </c>
      <c r="D197" s="812">
        <f t="shared" si="1"/>
        <v>0.76923076923076927</v>
      </c>
      <c r="E197" s="31"/>
      <c r="F197" s="786"/>
      <c r="G197" s="786"/>
      <c r="H197" s="786"/>
      <c r="I197" s="786"/>
      <c r="J197" s="786"/>
      <c r="K197" s="786"/>
      <c r="L197" s="786"/>
      <c r="M197" s="786"/>
      <c r="N197" s="786"/>
      <c r="O197" s="786"/>
      <c r="P197" s="786"/>
      <c r="Q197" s="786"/>
      <c r="R197" s="778"/>
      <c r="S197" s="778"/>
      <c r="V197" s="644"/>
      <c r="W197" s="645"/>
      <c r="X197" s="642"/>
    </row>
    <row r="198" spans="1:24">
      <c r="A198" s="86" t="s">
        <v>329</v>
      </c>
      <c r="B198" s="87">
        <v>29.4</v>
      </c>
      <c r="C198" s="88">
        <v>134</v>
      </c>
      <c r="D198" s="646"/>
      <c r="E198" s="31"/>
      <c r="F198" s="786"/>
      <c r="G198" s="786"/>
      <c r="H198" s="786"/>
      <c r="I198" s="786"/>
      <c r="J198" s="786"/>
      <c r="K198" s="786"/>
      <c r="L198" s="786"/>
      <c r="M198" s="786"/>
      <c r="N198" s="786"/>
      <c r="O198" s="786"/>
      <c r="P198" s="786"/>
      <c r="Q198" s="786"/>
      <c r="R198" s="778"/>
      <c r="S198" s="778"/>
      <c r="V198" s="644"/>
      <c r="W198" s="645"/>
      <c r="X198" s="642"/>
    </row>
    <row r="199" spans="1:24">
      <c r="A199" s="64" t="s">
        <v>13</v>
      </c>
      <c r="B199" s="647"/>
      <c r="C199" s="647"/>
      <c r="D199" s="638"/>
      <c r="E199" s="31"/>
      <c r="F199" s="786"/>
      <c r="G199" s="786"/>
      <c r="H199" s="786"/>
      <c r="I199" s="786"/>
      <c r="J199" s="786"/>
      <c r="K199" s="786"/>
      <c r="L199" s="786"/>
      <c r="M199" s="786"/>
      <c r="N199" s="786"/>
      <c r="O199" s="786"/>
      <c r="P199" s="786"/>
      <c r="Q199" s="786"/>
      <c r="R199" s="778"/>
      <c r="S199" s="778"/>
    </row>
    <row r="200" spans="1:24">
      <c r="A200" s="64"/>
      <c r="B200" s="31"/>
      <c r="C200" s="89"/>
      <c r="D200" s="66"/>
      <c r="E200" s="31"/>
      <c r="F200" s="786"/>
      <c r="G200" s="786"/>
      <c r="H200" s="786"/>
      <c r="I200" s="786"/>
      <c r="J200" s="786"/>
      <c r="K200" s="786"/>
      <c r="L200" s="786"/>
      <c r="M200" s="786"/>
      <c r="N200" s="786"/>
      <c r="O200" s="786"/>
      <c r="P200" s="786"/>
      <c r="Q200" s="786"/>
      <c r="R200" s="778"/>
      <c r="S200" s="778"/>
    </row>
    <row r="201" spans="1:24">
      <c r="A201" s="25" t="s">
        <v>434</v>
      </c>
      <c r="B201" s="26"/>
      <c r="C201" s="26"/>
      <c r="D201" s="27"/>
      <c r="E201" s="26"/>
      <c r="F201" s="785"/>
      <c r="G201" s="794" t="s">
        <v>40</v>
      </c>
      <c r="H201" s="785"/>
      <c r="I201" s="785"/>
      <c r="J201" s="815"/>
      <c r="K201" s="785"/>
      <c r="L201" s="778"/>
      <c r="M201" s="765"/>
      <c r="N201" s="765"/>
      <c r="O201" s="765"/>
      <c r="P201" s="785"/>
      <c r="Q201" s="785"/>
      <c r="R201" s="794"/>
      <c r="S201" s="778"/>
    </row>
    <row r="202" spans="1:24">
      <c r="A202" s="28" t="s">
        <v>199</v>
      </c>
      <c r="B202" s="31"/>
      <c r="C202" s="31"/>
      <c r="D202" s="66"/>
      <c r="E202" s="31"/>
      <c r="F202" s="786"/>
      <c r="G202" s="816" t="s">
        <v>20</v>
      </c>
      <c r="H202" s="786"/>
      <c r="I202" s="786"/>
      <c r="J202" s="817"/>
      <c r="K202" s="786"/>
      <c r="L202" s="778"/>
      <c r="M202" s="765"/>
      <c r="N202" s="765"/>
      <c r="O202" s="765"/>
      <c r="P202" s="786"/>
      <c r="Q202" s="786"/>
      <c r="S202" s="778"/>
    </row>
    <row r="203" spans="1:24">
      <c r="A203" s="36" t="s">
        <v>7</v>
      </c>
      <c r="B203" s="114">
        <v>2005</v>
      </c>
      <c r="C203" s="90">
        <v>2009</v>
      </c>
      <c r="D203" s="90">
        <v>2010</v>
      </c>
      <c r="E203" s="90">
        <v>2011</v>
      </c>
      <c r="F203" s="818"/>
      <c r="G203" s="819" t="s">
        <v>7</v>
      </c>
      <c r="H203" s="819">
        <v>2005</v>
      </c>
      <c r="I203" s="819">
        <v>2006</v>
      </c>
      <c r="J203" s="819">
        <v>2007</v>
      </c>
      <c r="K203" s="818">
        <v>2008</v>
      </c>
      <c r="L203" s="818">
        <v>2009</v>
      </c>
      <c r="M203" s="818">
        <v>2010</v>
      </c>
      <c r="N203" s="818">
        <v>2011</v>
      </c>
      <c r="O203" s="765"/>
      <c r="P203" s="818"/>
      <c r="Q203" s="778"/>
    </row>
    <row r="204" spans="1:24">
      <c r="A204" s="36" t="s">
        <v>8</v>
      </c>
      <c r="B204" s="435"/>
      <c r="C204" s="120"/>
      <c r="D204" s="120"/>
      <c r="E204" s="120"/>
      <c r="F204" s="820"/>
      <c r="G204" s="819" t="s">
        <v>8</v>
      </c>
      <c r="H204" s="821"/>
      <c r="I204" s="822"/>
      <c r="J204" s="822"/>
      <c r="K204" s="823"/>
      <c r="L204" s="820"/>
      <c r="M204" s="820"/>
      <c r="N204" s="820"/>
      <c r="O204" s="765"/>
      <c r="P204" s="820"/>
      <c r="Q204" s="778"/>
    </row>
    <row r="205" spans="1:24">
      <c r="A205" s="92" t="s">
        <v>9</v>
      </c>
      <c r="B205" s="436">
        <v>4514</v>
      </c>
      <c r="C205" s="436">
        <v>7683</v>
      </c>
      <c r="D205" s="436">
        <v>8363</v>
      </c>
      <c r="E205" s="436">
        <v>10003</v>
      </c>
      <c r="F205" s="824"/>
      <c r="G205" s="825" t="s">
        <v>9</v>
      </c>
      <c r="H205" s="826">
        <v>4514</v>
      </c>
      <c r="I205" s="826">
        <v>4959</v>
      </c>
      <c r="J205" s="826">
        <v>8174</v>
      </c>
      <c r="K205" s="827">
        <f>SUM(K208,K211,K214)</f>
        <v>6916</v>
      </c>
      <c r="L205" s="824">
        <v>7683</v>
      </c>
      <c r="M205" s="824">
        <v>8363</v>
      </c>
      <c r="N205" s="824">
        <v>10003</v>
      </c>
      <c r="O205" s="765"/>
      <c r="P205" s="824"/>
      <c r="Q205" s="778"/>
    </row>
    <row r="206" spans="1:24">
      <c r="A206" s="92" t="s">
        <v>10</v>
      </c>
      <c r="B206" s="436">
        <v>1473</v>
      </c>
      <c r="C206" s="436">
        <v>2554</v>
      </c>
      <c r="D206" s="436">
        <v>2825</v>
      </c>
      <c r="E206" s="436">
        <v>3375</v>
      </c>
      <c r="F206" s="824"/>
      <c r="G206" s="825" t="s">
        <v>10</v>
      </c>
      <c r="H206" s="826">
        <v>1473</v>
      </c>
      <c r="I206" s="826">
        <v>1569</v>
      </c>
      <c r="J206" s="826">
        <v>3975</v>
      </c>
      <c r="K206" s="827">
        <f>SUM(K209,K212,K215)</f>
        <v>2322</v>
      </c>
      <c r="L206" s="827">
        <v>2554</v>
      </c>
      <c r="M206" s="824">
        <v>2825</v>
      </c>
      <c r="N206" s="824">
        <v>3375</v>
      </c>
      <c r="O206" s="765"/>
      <c r="P206" s="824"/>
      <c r="Q206" s="778"/>
    </row>
    <row r="207" spans="1:24">
      <c r="A207" s="94" t="s">
        <v>11</v>
      </c>
      <c r="B207" s="95"/>
      <c r="C207" s="42"/>
      <c r="D207" s="40"/>
      <c r="E207" s="629"/>
      <c r="F207" s="828"/>
      <c r="G207" s="791" t="s">
        <v>11</v>
      </c>
      <c r="H207" s="829"/>
      <c r="I207" s="829"/>
      <c r="J207" s="829"/>
      <c r="K207" s="830"/>
      <c r="L207" s="831"/>
      <c r="M207" s="832"/>
      <c r="N207" s="828"/>
      <c r="O207" s="765"/>
      <c r="P207" s="828"/>
      <c r="Q207" s="778"/>
    </row>
    <row r="208" spans="1:24">
      <c r="A208" s="92" t="s">
        <v>9</v>
      </c>
      <c r="B208" s="42">
        <v>54</v>
      </c>
      <c r="C208" s="42">
        <v>191</v>
      </c>
      <c r="D208" s="42">
        <v>243</v>
      </c>
      <c r="E208" s="42">
        <v>720</v>
      </c>
      <c r="F208" s="831"/>
      <c r="G208" s="825" t="s">
        <v>9</v>
      </c>
      <c r="H208" s="833">
        <v>54</v>
      </c>
      <c r="I208" s="833">
        <v>54</v>
      </c>
      <c r="J208" s="833">
        <v>102</v>
      </c>
      <c r="K208" s="831">
        <v>102</v>
      </c>
      <c r="L208" s="831">
        <v>191</v>
      </c>
      <c r="M208" s="831">
        <v>243</v>
      </c>
      <c r="N208" s="831">
        <v>720</v>
      </c>
      <c r="O208" s="765"/>
      <c r="P208" s="831"/>
      <c r="Q208" s="778"/>
    </row>
    <row r="209" spans="1:24">
      <c r="A209" s="92" t="s">
        <v>10</v>
      </c>
      <c r="B209" s="42">
        <v>22</v>
      </c>
      <c r="C209" s="42">
        <v>87</v>
      </c>
      <c r="D209" s="42">
        <v>113</v>
      </c>
      <c r="E209" s="42">
        <v>325</v>
      </c>
      <c r="F209" s="831"/>
      <c r="G209" s="825" t="s">
        <v>10</v>
      </c>
      <c r="H209" s="833">
        <v>22</v>
      </c>
      <c r="I209" s="833">
        <v>22</v>
      </c>
      <c r="J209" s="833">
        <v>46</v>
      </c>
      <c r="K209" s="831">
        <v>46</v>
      </c>
      <c r="L209" s="831">
        <v>87</v>
      </c>
      <c r="M209" s="831">
        <v>113</v>
      </c>
      <c r="N209" s="831">
        <v>325</v>
      </c>
      <c r="O209" s="765"/>
      <c r="P209" s="831"/>
      <c r="Q209" s="778"/>
    </row>
    <row r="210" spans="1:24">
      <c r="A210" s="97" t="s">
        <v>12</v>
      </c>
      <c r="B210" s="42"/>
      <c r="C210" s="42"/>
      <c r="D210" s="40"/>
      <c r="E210" s="42"/>
      <c r="F210" s="831"/>
      <c r="G210" s="834" t="s">
        <v>12</v>
      </c>
      <c r="H210" s="829"/>
      <c r="I210" s="829"/>
      <c r="J210" s="829"/>
      <c r="K210" s="830"/>
      <c r="L210" s="831"/>
      <c r="M210" s="832"/>
      <c r="N210" s="831"/>
      <c r="O210" s="765"/>
      <c r="P210" s="831"/>
      <c r="Q210" s="778"/>
    </row>
    <row r="211" spans="1:24">
      <c r="A211" s="92" t="s">
        <v>9</v>
      </c>
      <c r="B211" s="42">
        <v>2141</v>
      </c>
      <c r="C211" s="42">
        <v>4313</v>
      </c>
      <c r="D211" s="42">
        <v>3268</v>
      </c>
      <c r="E211" s="42">
        <v>5832</v>
      </c>
      <c r="F211" s="831"/>
      <c r="G211" s="825" t="s">
        <v>9</v>
      </c>
      <c r="H211" s="833">
        <v>2141</v>
      </c>
      <c r="I211" s="833">
        <v>2629</v>
      </c>
      <c r="J211" s="833">
        <v>3216</v>
      </c>
      <c r="K211" s="831">
        <v>3948</v>
      </c>
      <c r="L211" s="831">
        <v>4313</v>
      </c>
      <c r="M211" s="831">
        <v>3268</v>
      </c>
      <c r="N211" s="831">
        <v>5832</v>
      </c>
      <c r="O211" s="765"/>
      <c r="P211" s="831"/>
      <c r="Q211" s="778"/>
    </row>
    <row r="212" spans="1:24">
      <c r="A212" s="92" t="s">
        <v>10</v>
      </c>
      <c r="B212" s="42">
        <v>693</v>
      </c>
      <c r="C212" s="42">
        <v>1442.5</v>
      </c>
      <c r="D212" s="42">
        <v>1080</v>
      </c>
      <c r="E212" s="42">
        <v>1954</v>
      </c>
      <c r="F212" s="831"/>
      <c r="G212" s="825" t="s">
        <v>10</v>
      </c>
      <c r="H212" s="833">
        <v>693</v>
      </c>
      <c r="I212" s="833">
        <v>824</v>
      </c>
      <c r="J212" s="833">
        <v>1246</v>
      </c>
      <c r="K212" s="831">
        <v>1328</v>
      </c>
      <c r="L212" s="831">
        <v>1442.5</v>
      </c>
      <c r="M212" s="831">
        <v>1080</v>
      </c>
      <c r="N212" s="831">
        <v>1954</v>
      </c>
      <c r="O212" s="765"/>
      <c r="P212" s="831"/>
      <c r="Q212" s="778"/>
    </row>
    <row r="213" spans="1:24">
      <c r="A213" s="94" t="s">
        <v>207</v>
      </c>
      <c r="B213" s="42"/>
      <c r="C213" s="42"/>
      <c r="D213" s="42"/>
      <c r="E213" s="42"/>
      <c r="F213" s="831"/>
      <c r="G213" s="791" t="s">
        <v>207</v>
      </c>
      <c r="H213" s="835"/>
      <c r="I213" s="835"/>
      <c r="J213" s="835"/>
      <c r="K213" s="830"/>
      <c r="L213" s="831"/>
      <c r="M213" s="831"/>
      <c r="N213" s="831"/>
      <c r="O213" s="765"/>
      <c r="P213" s="831"/>
      <c r="Q213" s="778"/>
    </row>
    <row r="214" spans="1:24">
      <c r="A214" s="92" t="s">
        <v>9</v>
      </c>
      <c r="B214" s="42">
        <v>2319</v>
      </c>
      <c r="C214" s="42">
        <v>3179</v>
      </c>
      <c r="D214" s="42">
        <v>4852</v>
      </c>
      <c r="E214" s="42">
        <v>3451</v>
      </c>
      <c r="F214" s="831"/>
      <c r="G214" s="825" t="s">
        <v>9</v>
      </c>
      <c r="H214" s="833">
        <v>2319</v>
      </c>
      <c r="I214" s="833">
        <v>2276</v>
      </c>
      <c r="J214" s="833">
        <v>4856</v>
      </c>
      <c r="K214" s="831">
        <v>2866</v>
      </c>
      <c r="L214" s="831">
        <v>3179</v>
      </c>
      <c r="M214" s="831">
        <v>4852</v>
      </c>
      <c r="N214" s="831">
        <v>3451</v>
      </c>
      <c r="P214" s="831"/>
      <c r="Q214" s="778"/>
    </row>
    <row r="215" spans="1:24">
      <c r="A215" s="98" t="s">
        <v>10</v>
      </c>
      <c r="B215" s="42">
        <v>758</v>
      </c>
      <c r="C215" s="44">
        <v>1024.5</v>
      </c>
      <c r="D215" s="44">
        <v>1632</v>
      </c>
      <c r="E215" s="44">
        <v>1096</v>
      </c>
      <c r="F215" s="831"/>
      <c r="G215" s="825" t="s">
        <v>10</v>
      </c>
      <c r="H215" s="833">
        <v>758</v>
      </c>
      <c r="I215" s="833">
        <v>723</v>
      </c>
      <c r="J215" s="833">
        <v>2683</v>
      </c>
      <c r="K215" s="831">
        <v>948</v>
      </c>
      <c r="L215" s="831">
        <v>1024.5</v>
      </c>
      <c r="M215" s="831">
        <v>1632</v>
      </c>
      <c r="N215" s="831">
        <v>1096</v>
      </c>
      <c r="P215" s="831"/>
      <c r="Q215" s="778"/>
    </row>
    <row r="216" spans="1:24">
      <c r="A216" s="46" t="s">
        <v>13</v>
      </c>
      <c r="B216" s="47"/>
      <c r="C216" s="47"/>
      <c r="D216" s="48"/>
      <c r="E216" s="47"/>
      <c r="F216" s="786"/>
      <c r="P216" s="786"/>
      <c r="Q216" s="786"/>
    </row>
    <row r="217" spans="1:24">
      <c r="F217" s="781"/>
      <c r="P217" s="781"/>
      <c r="Q217" s="781"/>
      <c r="R217" s="778"/>
      <c r="S217" s="836"/>
      <c r="T217" s="833"/>
      <c r="U217" s="96"/>
      <c r="V217" s="96"/>
      <c r="W217" s="42"/>
      <c r="X217" s="42"/>
    </row>
    <row r="218" spans="1:24">
      <c r="A218" s="50" t="s">
        <v>435</v>
      </c>
      <c r="B218" s="26"/>
      <c r="F218" s="781"/>
      <c r="G218" s="781"/>
      <c r="H218" s="781"/>
      <c r="I218" s="781"/>
      <c r="J218" s="781"/>
      <c r="K218" s="781"/>
      <c r="L218" s="781"/>
      <c r="M218" s="781"/>
      <c r="N218" s="781"/>
      <c r="O218" s="781"/>
      <c r="P218" s="781"/>
      <c r="Q218" s="781"/>
      <c r="R218" s="778"/>
      <c r="S218" s="837"/>
      <c r="T218" s="786"/>
      <c r="U218" s="31"/>
      <c r="V218" s="66"/>
      <c r="W218" s="31"/>
      <c r="X218" s="15"/>
    </row>
    <row r="219" spans="1:24">
      <c r="F219" s="781"/>
      <c r="G219" s="781"/>
      <c r="H219" s="781"/>
      <c r="I219" s="781"/>
      <c r="J219" s="781"/>
      <c r="K219" s="781"/>
      <c r="L219" s="781"/>
      <c r="M219" s="781"/>
      <c r="N219" s="781"/>
      <c r="O219" s="781"/>
      <c r="P219" s="781"/>
      <c r="Q219" s="781"/>
      <c r="R219" s="778"/>
      <c r="S219" s="778"/>
    </row>
    <row r="220" spans="1:24">
      <c r="F220" s="781"/>
      <c r="G220" s="781"/>
      <c r="H220" s="781"/>
      <c r="I220" s="781"/>
      <c r="J220" s="781"/>
      <c r="K220" s="781"/>
      <c r="L220" s="781"/>
      <c r="M220" s="781"/>
      <c r="N220" s="781"/>
      <c r="O220" s="781"/>
      <c r="P220" s="781"/>
      <c r="Q220" s="781"/>
      <c r="R220" s="778"/>
      <c r="S220" s="778"/>
    </row>
    <row r="221" spans="1:24">
      <c r="F221" s="781"/>
      <c r="G221" s="781"/>
      <c r="H221" s="781"/>
      <c r="I221" s="781"/>
      <c r="J221" s="781"/>
      <c r="K221" s="781"/>
      <c r="L221" s="781"/>
      <c r="M221" s="781"/>
      <c r="N221" s="781"/>
      <c r="O221" s="781"/>
      <c r="P221" s="781"/>
      <c r="Q221" s="781"/>
      <c r="R221" s="778"/>
      <c r="S221" s="778"/>
    </row>
    <row r="222" spans="1:24">
      <c r="F222" s="781"/>
      <c r="G222" s="781"/>
      <c r="H222" s="781"/>
      <c r="I222" s="781"/>
      <c r="J222" s="781"/>
      <c r="K222" s="781"/>
      <c r="L222" s="781"/>
      <c r="M222" s="781"/>
      <c r="N222" s="781"/>
      <c r="O222" s="781"/>
      <c r="P222" s="781"/>
      <c r="Q222" s="781"/>
      <c r="R222" s="778"/>
      <c r="S222" s="778"/>
    </row>
    <row r="223" spans="1:24">
      <c r="F223" s="781"/>
      <c r="G223" s="781"/>
      <c r="H223" s="781"/>
      <c r="I223" s="781"/>
      <c r="J223" s="781"/>
      <c r="K223" s="781"/>
      <c r="L223" s="781"/>
      <c r="M223" s="781"/>
      <c r="N223" s="781"/>
      <c r="O223" s="781"/>
      <c r="P223" s="781"/>
      <c r="Q223" s="781"/>
      <c r="R223" s="778"/>
      <c r="S223" s="778"/>
    </row>
    <row r="224" spans="1:24">
      <c r="F224" s="781"/>
      <c r="G224" s="781"/>
      <c r="H224" s="781"/>
      <c r="I224" s="781"/>
      <c r="J224" s="781"/>
      <c r="K224" s="781"/>
      <c r="L224" s="781"/>
      <c r="M224" s="781"/>
      <c r="N224" s="781"/>
      <c r="O224" s="781"/>
      <c r="P224" s="781"/>
      <c r="Q224" s="781"/>
      <c r="R224" s="778"/>
      <c r="S224" s="778"/>
    </row>
    <row r="225" spans="1:19">
      <c r="F225" s="781"/>
      <c r="G225" s="781"/>
      <c r="H225" s="781"/>
      <c r="I225" s="781"/>
      <c r="J225" s="781"/>
      <c r="K225" s="781"/>
      <c r="L225" s="781"/>
      <c r="M225" s="781"/>
      <c r="N225" s="781"/>
      <c r="O225" s="781"/>
      <c r="P225" s="781"/>
      <c r="Q225" s="781"/>
      <c r="R225" s="778"/>
      <c r="S225" s="778"/>
    </row>
    <row r="226" spans="1:19">
      <c r="F226" s="781"/>
      <c r="G226" s="781"/>
      <c r="H226" s="781"/>
      <c r="I226" s="781"/>
      <c r="J226" s="781"/>
      <c r="K226" s="781"/>
      <c r="L226" s="781"/>
      <c r="M226" s="781"/>
      <c r="N226" s="781"/>
      <c r="O226" s="781"/>
      <c r="P226" s="781"/>
      <c r="Q226" s="781"/>
      <c r="R226" s="778"/>
      <c r="S226" s="778"/>
    </row>
    <row r="227" spans="1:19">
      <c r="F227" s="781"/>
      <c r="G227" s="781"/>
      <c r="H227" s="781"/>
      <c r="I227" s="781"/>
      <c r="J227" s="781"/>
      <c r="K227" s="781"/>
      <c r="L227" s="781"/>
      <c r="M227" s="781"/>
      <c r="N227" s="781"/>
      <c r="O227" s="781"/>
      <c r="P227" s="781"/>
      <c r="Q227" s="781"/>
      <c r="R227" s="778"/>
      <c r="S227" s="778"/>
    </row>
    <row r="228" spans="1:19">
      <c r="F228" s="781"/>
      <c r="G228" s="781"/>
      <c r="H228" s="781"/>
      <c r="I228" s="781"/>
      <c r="J228" s="781"/>
      <c r="K228" s="781"/>
      <c r="L228" s="781"/>
      <c r="M228" s="781"/>
      <c r="N228" s="781"/>
      <c r="O228" s="781"/>
      <c r="P228" s="781"/>
      <c r="Q228" s="781"/>
      <c r="R228" s="778"/>
      <c r="S228" s="778"/>
    </row>
    <row r="229" spans="1:19">
      <c r="F229" s="781"/>
      <c r="G229" s="781"/>
      <c r="H229" s="781"/>
      <c r="I229" s="781"/>
      <c r="J229" s="781"/>
      <c r="K229" s="781"/>
      <c r="L229" s="781"/>
      <c r="M229" s="781"/>
      <c r="N229" s="781"/>
      <c r="O229" s="781"/>
      <c r="P229" s="781"/>
      <c r="Q229" s="781"/>
      <c r="R229" s="778"/>
      <c r="S229" s="778"/>
    </row>
    <row r="230" spans="1:19">
      <c r="F230" s="781"/>
      <c r="G230" s="781"/>
      <c r="H230" s="781"/>
      <c r="I230" s="781"/>
      <c r="J230" s="781"/>
      <c r="K230" s="781"/>
      <c r="L230" s="781"/>
      <c r="M230" s="781"/>
      <c r="N230" s="781"/>
      <c r="O230" s="781"/>
      <c r="P230" s="781"/>
      <c r="Q230" s="781"/>
      <c r="R230" s="778"/>
      <c r="S230" s="778"/>
    </row>
    <row r="231" spans="1:19">
      <c r="F231" s="781"/>
      <c r="G231" s="781"/>
      <c r="H231" s="781"/>
      <c r="I231" s="781"/>
      <c r="J231" s="781"/>
      <c r="K231" s="781"/>
      <c r="L231" s="781"/>
      <c r="M231" s="781"/>
      <c r="N231" s="781"/>
      <c r="O231" s="781"/>
      <c r="P231" s="781"/>
      <c r="Q231" s="781"/>
      <c r="R231" s="778"/>
      <c r="S231" s="778"/>
    </row>
    <row r="232" spans="1:19">
      <c r="A232" s="15" t="s">
        <v>73</v>
      </c>
      <c r="F232" s="781"/>
      <c r="G232" s="781"/>
      <c r="H232" s="781"/>
      <c r="I232" s="781"/>
      <c r="J232" s="781"/>
      <c r="K232" s="781"/>
      <c r="L232" s="781"/>
      <c r="M232" s="781"/>
      <c r="N232" s="781"/>
      <c r="O232" s="781"/>
      <c r="P232" s="781"/>
      <c r="Q232" s="781"/>
      <c r="R232" s="778"/>
      <c r="S232" s="778"/>
    </row>
    <row r="233" spans="1:19">
      <c r="S233" s="778"/>
    </row>
    <row r="234" spans="1:19">
      <c r="A234" s="239" t="s">
        <v>436</v>
      </c>
      <c r="B234" s="239"/>
      <c r="C234" s="164"/>
      <c r="D234" s="723"/>
      <c r="S234" s="778"/>
    </row>
    <row r="235" spans="1:19">
      <c r="A235" s="475" t="s">
        <v>7</v>
      </c>
      <c r="B235" s="333">
        <v>2010</v>
      </c>
      <c r="C235" s="720">
        <v>2011</v>
      </c>
      <c r="D235" s="164"/>
      <c r="Q235" s="765"/>
      <c r="R235" s="778"/>
    </row>
    <row r="236" spans="1:19">
      <c r="A236" s="711" t="s">
        <v>8</v>
      </c>
      <c r="B236" s="259">
        <v>4864</v>
      </c>
      <c r="C236" s="259">
        <v>5633</v>
      </c>
      <c r="D236" s="164"/>
      <c r="Q236" s="765"/>
      <c r="R236" s="778"/>
    </row>
    <row r="237" spans="1:19">
      <c r="A237" s="205" t="s">
        <v>11</v>
      </c>
      <c r="B237" s="261">
        <v>160</v>
      </c>
      <c r="C237" s="712">
        <v>347</v>
      </c>
      <c r="D237" s="164"/>
      <c r="Q237" s="765"/>
      <c r="R237" s="778"/>
    </row>
    <row r="238" spans="1:19">
      <c r="A238" s="205" t="s">
        <v>12</v>
      </c>
      <c r="B238" s="261">
        <v>1699</v>
      </c>
      <c r="C238" s="712">
        <v>2122</v>
      </c>
      <c r="D238" s="164"/>
      <c r="Q238" s="765"/>
      <c r="R238" s="778"/>
    </row>
    <row r="239" spans="1:19">
      <c r="A239" s="214" t="s">
        <v>207</v>
      </c>
      <c r="B239" s="335">
        <v>3005</v>
      </c>
      <c r="C239" s="734">
        <v>3164</v>
      </c>
      <c r="D239" s="164"/>
      <c r="Q239" s="765"/>
      <c r="R239" s="778"/>
    </row>
    <row r="240" spans="1:19">
      <c r="A240" s="212" t="s">
        <v>13</v>
      </c>
      <c r="B240" s="212"/>
      <c r="C240" s="164"/>
      <c r="D240" s="723"/>
      <c r="S240" s="778"/>
    </row>
    <row r="241" spans="1:19">
      <c r="A241" s="161"/>
      <c r="B241" s="164"/>
      <c r="C241" s="164"/>
      <c r="D241" s="723"/>
      <c r="S241" s="778"/>
    </row>
    <row r="242" spans="1:19" ht="15" customHeight="1">
      <c r="A242" s="2519" t="s">
        <v>370</v>
      </c>
      <c r="B242" s="2519"/>
      <c r="C242" s="2519"/>
      <c r="D242" s="2519"/>
      <c r="S242" s="778"/>
    </row>
    <row r="243" spans="1:19">
      <c r="S243" s="778"/>
    </row>
    <row r="244" spans="1:19">
      <c r="S244" s="778"/>
    </row>
    <row r="245" spans="1:19">
      <c r="S245" s="778"/>
    </row>
    <row r="246" spans="1:19">
      <c r="S246" s="778"/>
    </row>
    <row r="247" spans="1:19">
      <c r="S247" s="778"/>
    </row>
    <row r="248" spans="1:19">
      <c r="S248" s="778"/>
    </row>
    <row r="249" spans="1:19">
      <c r="S249" s="778"/>
    </row>
    <row r="250" spans="1:19">
      <c r="S250" s="778"/>
    </row>
    <row r="251" spans="1:19">
      <c r="S251" s="778"/>
    </row>
    <row r="252" spans="1:19">
      <c r="S252" s="778"/>
    </row>
    <row r="253" spans="1:19">
      <c r="S253" s="778"/>
    </row>
    <row r="254" spans="1:19">
      <c r="S254" s="778"/>
    </row>
    <row r="255" spans="1:19">
      <c r="S255" s="778"/>
    </row>
    <row r="256" spans="1:19">
      <c r="S256" s="778"/>
    </row>
    <row r="257" spans="1:19">
      <c r="S257" s="778"/>
    </row>
    <row r="258" spans="1:19">
      <c r="A258" s="64" t="s">
        <v>73</v>
      </c>
      <c r="B258" s="31"/>
      <c r="C258" s="31"/>
      <c r="D258" s="66"/>
      <c r="E258" s="31"/>
      <c r="F258" s="786"/>
      <c r="G258" s="786"/>
      <c r="H258" s="786"/>
      <c r="I258" s="786"/>
      <c r="J258" s="786"/>
      <c r="K258" s="786"/>
      <c r="L258" s="786"/>
      <c r="M258" s="786"/>
      <c r="N258" s="786"/>
      <c r="O258" s="786"/>
      <c r="P258" s="786"/>
      <c r="Q258" s="786"/>
      <c r="R258" s="778"/>
      <c r="S258" s="778"/>
    </row>
    <row r="259" spans="1:19">
      <c r="A259" s="64"/>
      <c r="B259" s="31"/>
      <c r="C259" s="31"/>
      <c r="D259" s="66"/>
      <c r="E259" s="31"/>
      <c r="F259" s="786"/>
      <c r="G259" s="786"/>
      <c r="H259" s="786"/>
      <c r="I259" s="786"/>
      <c r="J259" s="786"/>
      <c r="K259" s="786"/>
      <c r="L259" s="786"/>
      <c r="M259" s="786"/>
      <c r="N259" s="786"/>
      <c r="O259" s="786"/>
      <c r="P259" s="786"/>
      <c r="Q259" s="786"/>
      <c r="R259" s="778"/>
      <c r="S259" s="778"/>
    </row>
    <row r="260" spans="1:19">
      <c r="A260" s="14" t="s">
        <v>440</v>
      </c>
      <c r="B260" s="31"/>
      <c r="C260" s="31"/>
      <c r="D260" s="66"/>
      <c r="E260" s="99"/>
      <c r="F260" s="838"/>
      <c r="G260" s="838"/>
      <c r="H260" s="838"/>
      <c r="I260" s="838"/>
      <c r="J260" s="838"/>
      <c r="K260" s="838"/>
      <c r="L260" s="838"/>
      <c r="M260" s="838"/>
      <c r="N260" s="838"/>
      <c r="O260" s="838"/>
      <c r="P260" s="838"/>
      <c r="Q260" s="838"/>
      <c r="R260" s="778"/>
      <c r="S260" s="778"/>
    </row>
    <row r="261" spans="1:19">
      <c r="A261" s="28" t="s">
        <v>199</v>
      </c>
      <c r="B261" s="29"/>
      <c r="C261" s="29"/>
      <c r="D261" s="30"/>
      <c r="E261" s="100"/>
      <c r="F261" s="838"/>
      <c r="G261" s="838"/>
      <c r="H261" s="838"/>
      <c r="I261" s="838"/>
      <c r="J261" s="838"/>
      <c r="K261" s="838"/>
      <c r="L261" s="838"/>
      <c r="M261" s="838"/>
      <c r="N261" s="838"/>
      <c r="O261" s="838"/>
      <c r="P261" s="838"/>
      <c r="Q261" s="838"/>
      <c r="R261" s="2513"/>
      <c r="S261" s="2513"/>
    </row>
    <row r="262" spans="1:19">
      <c r="A262" s="2520" t="s">
        <v>336</v>
      </c>
      <c r="B262" s="2522">
        <v>2010</v>
      </c>
      <c r="C262" s="2522"/>
      <c r="D262" s="2522">
        <v>2011</v>
      </c>
      <c r="E262" s="2522"/>
      <c r="F262" s="839"/>
      <c r="G262" s="839"/>
      <c r="H262" s="839"/>
      <c r="I262" s="839"/>
      <c r="J262" s="839"/>
      <c r="K262" s="839"/>
      <c r="L262" s="839"/>
      <c r="M262" s="839"/>
      <c r="N262" s="839"/>
      <c r="O262" s="839"/>
      <c r="P262" s="839"/>
      <c r="Q262" s="765"/>
    </row>
    <row r="263" spans="1:19">
      <c r="A263" s="2521"/>
      <c r="B263" s="128" t="s">
        <v>9</v>
      </c>
      <c r="C263" s="90" t="s">
        <v>10</v>
      </c>
      <c r="D263" s="128" t="s">
        <v>9</v>
      </c>
      <c r="E263" s="90" t="s">
        <v>10</v>
      </c>
      <c r="F263" s="818"/>
      <c r="G263" s="818"/>
      <c r="H263" s="818"/>
      <c r="I263" s="818"/>
      <c r="J263" s="818"/>
      <c r="K263" s="818"/>
      <c r="L263" s="818"/>
      <c r="M263" s="818"/>
      <c r="N263" s="818"/>
      <c r="O263" s="818"/>
      <c r="P263" s="818"/>
      <c r="Q263" s="765"/>
    </row>
    <row r="264" spans="1:19">
      <c r="A264" s="151" t="s">
        <v>8</v>
      </c>
      <c r="B264" s="102">
        <f>SUM(B265:B276)</f>
        <v>96134</v>
      </c>
      <c r="C264" s="102">
        <v>2817</v>
      </c>
      <c r="D264" s="649">
        <v>181642</v>
      </c>
      <c r="E264" s="649">
        <v>5524</v>
      </c>
      <c r="F264" s="840"/>
      <c r="G264" s="840"/>
      <c r="H264" s="840"/>
      <c r="I264" s="840"/>
      <c r="J264" s="840"/>
      <c r="K264" s="840"/>
      <c r="L264" s="840"/>
      <c r="M264" s="840"/>
      <c r="N264" s="840"/>
      <c r="O264" s="840"/>
      <c r="P264" s="840"/>
      <c r="Q264" s="765"/>
    </row>
    <row r="265" spans="1:19">
      <c r="A265" s="61" t="s">
        <v>41</v>
      </c>
      <c r="B265" s="103">
        <v>33459</v>
      </c>
      <c r="C265" s="103">
        <v>941</v>
      </c>
      <c r="D265" s="103">
        <v>33649</v>
      </c>
      <c r="E265" s="103">
        <v>982</v>
      </c>
      <c r="F265" s="841"/>
      <c r="G265" s="841"/>
      <c r="H265" s="841"/>
      <c r="I265" s="841"/>
      <c r="J265" s="841"/>
      <c r="K265" s="841"/>
      <c r="L265" s="841"/>
      <c r="M265" s="841"/>
      <c r="N265" s="841"/>
      <c r="O265" s="841"/>
      <c r="P265" s="841"/>
      <c r="Q265" s="765"/>
    </row>
    <row r="266" spans="1:19">
      <c r="A266" s="61" t="s">
        <v>42</v>
      </c>
      <c r="B266" s="103">
        <v>9176</v>
      </c>
      <c r="C266" s="103">
        <v>275</v>
      </c>
      <c r="D266" s="103">
        <v>9240</v>
      </c>
      <c r="E266" s="103">
        <v>273</v>
      </c>
      <c r="F266" s="841"/>
      <c r="G266" s="841"/>
      <c r="H266" s="841"/>
      <c r="I266" s="841"/>
      <c r="J266" s="841"/>
      <c r="K266" s="841"/>
      <c r="L266" s="841"/>
      <c r="M266" s="841"/>
      <c r="N266" s="841"/>
      <c r="O266" s="841"/>
      <c r="P266" s="841"/>
      <c r="Q266" s="765"/>
    </row>
    <row r="267" spans="1:19">
      <c r="A267" s="61" t="s">
        <v>43</v>
      </c>
      <c r="B267" s="103">
        <v>11870</v>
      </c>
      <c r="C267" s="103">
        <v>378</v>
      </c>
      <c r="D267" s="103">
        <v>11908</v>
      </c>
      <c r="E267" s="103">
        <v>384</v>
      </c>
      <c r="F267" s="841"/>
      <c r="G267" s="841"/>
      <c r="H267" s="841"/>
      <c r="I267" s="841"/>
      <c r="J267" s="841"/>
      <c r="K267" s="841"/>
      <c r="L267" s="841"/>
      <c r="M267" s="841"/>
      <c r="N267" s="841"/>
      <c r="O267" s="841"/>
      <c r="P267" s="841"/>
      <c r="Q267" s="765"/>
    </row>
    <row r="268" spans="1:19">
      <c r="A268" s="61" t="s">
        <v>44</v>
      </c>
      <c r="B268" s="103">
        <v>4989</v>
      </c>
      <c r="C268" s="103">
        <v>118</v>
      </c>
      <c r="D268" s="103">
        <v>5127</v>
      </c>
      <c r="E268" s="103">
        <v>152</v>
      </c>
      <c r="F268" s="841"/>
      <c r="G268" s="841"/>
      <c r="H268" s="841"/>
      <c r="I268" s="841"/>
      <c r="J268" s="841"/>
      <c r="K268" s="841"/>
      <c r="L268" s="841"/>
      <c r="M268" s="841"/>
      <c r="N268" s="841"/>
      <c r="O268" s="841"/>
      <c r="P268" s="841"/>
      <c r="Q268" s="765"/>
    </row>
    <row r="269" spans="1:19">
      <c r="A269" s="61" t="s">
        <v>45</v>
      </c>
      <c r="B269" s="103">
        <v>14485</v>
      </c>
      <c r="C269" s="103">
        <v>315</v>
      </c>
      <c r="D269" s="103">
        <v>14627</v>
      </c>
      <c r="E269" s="103">
        <v>354</v>
      </c>
      <c r="F269" s="841"/>
      <c r="G269" s="841"/>
      <c r="H269" s="841"/>
      <c r="I269" s="841"/>
      <c r="J269" s="841"/>
      <c r="K269" s="841"/>
      <c r="L269" s="841"/>
      <c r="M269" s="841"/>
      <c r="N269" s="841"/>
      <c r="O269" s="841"/>
      <c r="P269" s="841"/>
      <c r="Q269" s="765"/>
    </row>
    <row r="270" spans="1:19">
      <c r="A270" s="61" t="s">
        <v>46</v>
      </c>
      <c r="B270" s="103">
        <v>5728</v>
      </c>
      <c r="C270" s="103">
        <v>144</v>
      </c>
      <c r="D270" s="103">
        <v>5721</v>
      </c>
      <c r="E270" s="103">
        <v>158</v>
      </c>
      <c r="F270" s="841"/>
      <c r="G270" s="841"/>
      <c r="H270" s="841"/>
      <c r="I270" s="841"/>
      <c r="J270" s="841"/>
      <c r="K270" s="841"/>
      <c r="L270" s="841"/>
      <c r="M270" s="841"/>
      <c r="N270" s="841"/>
      <c r="O270" s="841"/>
      <c r="P270" s="841"/>
      <c r="Q270" s="765"/>
    </row>
    <row r="271" spans="1:19">
      <c r="A271" s="61" t="s">
        <v>47</v>
      </c>
      <c r="B271" s="103">
        <v>1516</v>
      </c>
      <c r="C271" s="103">
        <v>42</v>
      </c>
      <c r="D271" s="103">
        <v>5341</v>
      </c>
      <c r="E271" s="103">
        <v>183</v>
      </c>
      <c r="F271" s="841"/>
      <c r="G271" s="841"/>
      <c r="H271" s="841"/>
      <c r="I271" s="841"/>
      <c r="J271" s="841"/>
      <c r="K271" s="841"/>
      <c r="L271" s="841"/>
      <c r="M271" s="841"/>
      <c r="N271" s="841"/>
      <c r="O271" s="841"/>
      <c r="P271" s="841"/>
      <c r="Q271" s="765"/>
    </row>
    <row r="272" spans="1:19">
      <c r="A272" s="61" t="s">
        <v>48</v>
      </c>
      <c r="B272" s="103">
        <v>1950</v>
      </c>
      <c r="C272" s="103">
        <v>65</v>
      </c>
      <c r="D272" s="103">
        <v>1972</v>
      </c>
      <c r="E272" s="103">
        <v>68</v>
      </c>
      <c r="F272" s="841"/>
      <c r="G272" s="841"/>
      <c r="H272" s="841"/>
      <c r="I272" s="841"/>
      <c r="J272" s="841"/>
      <c r="K272" s="841"/>
      <c r="L272" s="841"/>
      <c r="M272" s="841"/>
      <c r="N272" s="841"/>
      <c r="O272" s="841"/>
      <c r="P272" s="841"/>
      <c r="Q272" s="765"/>
    </row>
    <row r="273" spans="1:17">
      <c r="A273" s="61" t="s">
        <v>49</v>
      </c>
      <c r="B273" s="103">
        <v>1139</v>
      </c>
      <c r="C273" s="103">
        <v>40</v>
      </c>
      <c r="D273" s="103">
        <v>1116</v>
      </c>
      <c r="E273" s="103">
        <v>103</v>
      </c>
      <c r="F273" s="841"/>
      <c r="G273" s="841"/>
      <c r="H273" s="841"/>
      <c r="I273" s="841"/>
      <c r="J273" s="841"/>
      <c r="K273" s="841"/>
      <c r="L273" s="841"/>
      <c r="M273" s="841"/>
      <c r="N273" s="841"/>
      <c r="O273" s="841"/>
      <c r="P273" s="841"/>
      <c r="Q273" s="765"/>
    </row>
    <row r="274" spans="1:17">
      <c r="A274" s="61" t="s">
        <v>50</v>
      </c>
      <c r="B274" s="103">
        <v>1555</v>
      </c>
      <c r="C274" s="103">
        <v>52</v>
      </c>
      <c r="D274" s="103">
        <v>1540</v>
      </c>
      <c r="E274" s="103">
        <v>47</v>
      </c>
      <c r="F274" s="841"/>
      <c r="G274" s="841"/>
      <c r="H274" s="841"/>
      <c r="I274" s="841"/>
      <c r="J274" s="841"/>
      <c r="K274" s="841"/>
      <c r="L274" s="841"/>
      <c r="M274" s="841"/>
      <c r="N274" s="841"/>
      <c r="O274" s="841"/>
      <c r="P274" s="841"/>
      <c r="Q274" s="765"/>
    </row>
    <row r="275" spans="1:17">
      <c r="A275" s="72" t="s">
        <v>51</v>
      </c>
      <c r="B275" s="103">
        <v>10124</v>
      </c>
      <c r="C275" s="103">
        <v>442</v>
      </c>
      <c r="D275" s="103">
        <v>91249</v>
      </c>
      <c r="E275" s="103">
        <v>2815</v>
      </c>
      <c r="F275" s="841"/>
      <c r="G275" s="841"/>
      <c r="H275" s="841"/>
      <c r="I275" s="841"/>
      <c r="J275" s="841"/>
      <c r="K275" s="841"/>
      <c r="L275" s="841"/>
      <c r="M275" s="841"/>
      <c r="N275" s="841"/>
      <c r="O275" s="841"/>
      <c r="P275" s="841"/>
      <c r="Q275" s="765"/>
    </row>
    <row r="276" spans="1:17">
      <c r="A276" s="61" t="s">
        <v>52</v>
      </c>
      <c r="B276" s="104">
        <v>143</v>
      </c>
      <c r="C276" s="104">
        <v>5</v>
      </c>
      <c r="D276" s="104">
        <v>152</v>
      </c>
      <c r="E276" s="104">
        <v>5</v>
      </c>
      <c r="F276" s="841"/>
      <c r="G276" s="841"/>
      <c r="H276" s="841"/>
      <c r="I276" s="841"/>
      <c r="J276" s="841"/>
      <c r="K276" s="841"/>
      <c r="L276" s="841"/>
      <c r="M276" s="841"/>
      <c r="N276" s="841"/>
      <c r="O276" s="841"/>
      <c r="P276" s="841"/>
      <c r="Q276" s="765"/>
    </row>
    <row r="277" spans="1:17">
      <c r="A277" s="105" t="s">
        <v>13</v>
      </c>
      <c r="B277" s="106"/>
      <c r="C277" s="106"/>
      <c r="D277" s="106"/>
      <c r="E277" s="15"/>
      <c r="F277" s="778"/>
      <c r="G277" s="778"/>
      <c r="H277" s="778"/>
      <c r="I277" s="778"/>
      <c r="J277" s="778"/>
      <c r="K277" s="778"/>
      <c r="L277" s="778"/>
      <c r="M277" s="778"/>
      <c r="N277" s="778"/>
      <c r="O277" s="778"/>
      <c r="P277" s="778"/>
      <c r="Q277" s="778"/>
    </row>
    <row r="278" spans="1:17">
      <c r="A278" s="64" t="s">
        <v>53</v>
      </c>
      <c r="B278" s="66"/>
      <c r="C278" s="31"/>
      <c r="D278" s="31"/>
      <c r="E278" s="15"/>
      <c r="F278" s="778"/>
      <c r="G278" s="778"/>
      <c r="H278" s="778"/>
      <c r="I278" s="778"/>
      <c r="J278" s="778"/>
      <c r="K278" s="778"/>
      <c r="L278" s="778"/>
      <c r="M278" s="778"/>
      <c r="N278" s="778"/>
      <c r="O278" s="778"/>
      <c r="P278" s="778"/>
      <c r="Q278" s="778"/>
    </row>
    <row r="279" spans="1:17">
      <c r="A279" s="64"/>
      <c r="B279" s="66"/>
      <c r="C279" s="31"/>
      <c r="D279" s="31"/>
      <c r="E279" s="15"/>
      <c r="F279" s="778"/>
      <c r="G279" s="778"/>
      <c r="H279" s="778"/>
      <c r="I279" s="778"/>
      <c r="J279" s="778"/>
      <c r="K279" s="778"/>
      <c r="L279" s="778"/>
      <c r="M279" s="778"/>
      <c r="N279" s="778"/>
      <c r="O279" s="778"/>
      <c r="P279" s="778"/>
      <c r="Q279" s="778"/>
    </row>
    <row r="280" spans="1:17">
      <c r="A280" s="14" t="s">
        <v>439</v>
      </c>
      <c r="B280" s="66"/>
      <c r="C280" s="99"/>
      <c r="D280" s="99"/>
      <c r="E280" s="15"/>
      <c r="F280" s="778"/>
      <c r="G280" s="778"/>
      <c r="H280" s="778"/>
      <c r="I280" s="778"/>
      <c r="J280" s="778"/>
      <c r="K280" s="778"/>
      <c r="L280" s="778"/>
      <c r="M280" s="778"/>
      <c r="N280" s="778"/>
      <c r="O280" s="778"/>
      <c r="P280" s="778"/>
      <c r="Q280" s="778"/>
    </row>
    <row r="281" spans="1:17">
      <c r="A281" s="28" t="s">
        <v>199</v>
      </c>
      <c r="B281" s="30"/>
      <c r="C281" s="100"/>
      <c r="D281" s="99"/>
      <c r="E281" s="15"/>
      <c r="F281" s="778"/>
      <c r="G281" s="778"/>
      <c r="H281" s="778"/>
      <c r="I281" s="778"/>
      <c r="J281" s="778"/>
      <c r="K281" s="778"/>
      <c r="L281" s="778"/>
      <c r="M281" s="778"/>
      <c r="N281" s="778"/>
      <c r="O281" s="778"/>
      <c r="P281" s="778"/>
      <c r="Q281" s="778"/>
    </row>
    <row r="282" spans="1:17">
      <c r="A282" s="2520" t="s">
        <v>336</v>
      </c>
      <c r="B282" s="2522">
        <v>2010</v>
      </c>
      <c r="C282" s="2522"/>
      <c r="D282" s="2522">
        <v>2011</v>
      </c>
      <c r="E282" s="2522"/>
      <c r="F282" s="839"/>
      <c r="G282" s="839"/>
      <c r="H282" s="839"/>
      <c r="I282" s="839"/>
      <c r="J282" s="839"/>
      <c r="K282" s="839"/>
      <c r="L282" s="839"/>
      <c r="M282" s="839"/>
      <c r="N282" s="839"/>
      <c r="O282" s="839"/>
      <c r="P282" s="839"/>
      <c r="Q282" s="765"/>
    </row>
    <row r="283" spans="1:17">
      <c r="A283" s="2521"/>
      <c r="B283" s="128" t="s">
        <v>9</v>
      </c>
      <c r="C283" s="90" t="s">
        <v>10</v>
      </c>
      <c r="D283" s="128" t="s">
        <v>9</v>
      </c>
      <c r="E283" s="90" t="s">
        <v>10</v>
      </c>
      <c r="F283" s="818"/>
      <c r="G283" s="818"/>
      <c r="H283" s="818"/>
      <c r="I283" s="818"/>
      <c r="J283" s="818"/>
      <c r="K283" s="818"/>
      <c r="L283" s="818"/>
      <c r="M283" s="818"/>
      <c r="N283" s="818"/>
      <c r="O283" s="818"/>
      <c r="P283" s="818"/>
      <c r="Q283" s="765"/>
    </row>
    <row r="284" spans="1:17">
      <c r="A284" s="151" t="s">
        <v>8</v>
      </c>
      <c r="B284" s="101">
        <v>3750</v>
      </c>
      <c r="C284" s="101">
        <v>104</v>
      </c>
      <c r="D284" s="650">
        <v>54875</v>
      </c>
      <c r="E284" s="650">
        <v>1344</v>
      </c>
      <c r="F284" s="842"/>
      <c r="G284" s="842"/>
      <c r="H284" s="842"/>
      <c r="I284" s="842"/>
      <c r="J284" s="842"/>
      <c r="K284" s="842"/>
      <c r="L284" s="842"/>
      <c r="M284" s="842"/>
      <c r="N284" s="842"/>
      <c r="O284" s="842"/>
      <c r="P284" s="842"/>
      <c r="Q284" s="765"/>
    </row>
    <row r="285" spans="1:17">
      <c r="A285" s="61" t="s">
        <v>41</v>
      </c>
      <c r="B285" s="107">
        <v>2000</v>
      </c>
      <c r="C285" s="107">
        <v>75</v>
      </c>
      <c r="D285" s="651">
        <v>3000</v>
      </c>
      <c r="E285" s="652">
        <v>75</v>
      </c>
      <c r="F285" s="843"/>
      <c r="G285" s="843"/>
      <c r="H285" s="843"/>
      <c r="I285" s="843"/>
      <c r="J285" s="843"/>
      <c r="K285" s="843"/>
      <c r="L285" s="843"/>
      <c r="M285" s="843"/>
      <c r="N285" s="843"/>
      <c r="O285" s="843"/>
      <c r="P285" s="843"/>
      <c r="Q285" s="765"/>
    </row>
    <row r="286" spans="1:17">
      <c r="A286" s="61" t="s">
        <v>42</v>
      </c>
      <c r="B286" s="107">
        <v>250</v>
      </c>
      <c r="C286" s="107">
        <v>6</v>
      </c>
      <c r="D286" s="651">
        <v>250</v>
      </c>
      <c r="E286" s="652">
        <v>6</v>
      </c>
      <c r="F286" s="843"/>
      <c r="G286" s="843"/>
      <c r="H286" s="843"/>
      <c r="I286" s="843"/>
      <c r="J286" s="843"/>
      <c r="K286" s="843"/>
      <c r="L286" s="843"/>
      <c r="M286" s="843"/>
      <c r="N286" s="843"/>
      <c r="O286" s="843"/>
      <c r="P286" s="843"/>
      <c r="Q286" s="765"/>
    </row>
    <row r="287" spans="1:17">
      <c r="A287" s="61" t="s">
        <v>43</v>
      </c>
      <c r="B287" s="107">
        <v>500</v>
      </c>
      <c r="C287" s="107">
        <v>12</v>
      </c>
      <c r="D287" s="651">
        <v>500</v>
      </c>
      <c r="E287" s="652">
        <v>12</v>
      </c>
      <c r="F287" s="843"/>
      <c r="G287" s="843"/>
      <c r="H287" s="843"/>
      <c r="I287" s="843"/>
      <c r="J287" s="843"/>
      <c r="K287" s="843"/>
      <c r="L287" s="843"/>
      <c r="M287" s="843"/>
      <c r="N287" s="843"/>
      <c r="O287" s="843"/>
      <c r="P287" s="843"/>
      <c r="Q287" s="765"/>
    </row>
    <row r="288" spans="1:17">
      <c r="A288" s="61" t="s">
        <v>44</v>
      </c>
      <c r="B288" s="107">
        <v>300</v>
      </c>
      <c r="C288" s="107">
        <v>8</v>
      </c>
      <c r="D288" s="651">
        <v>300</v>
      </c>
      <c r="E288" s="652">
        <v>8</v>
      </c>
      <c r="F288" s="843"/>
      <c r="G288" s="843"/>
      <c r="H288" s="843"/>
      <c r="I288" s="843"/>
      <c r="J288" s="843"/>
      <c r="K288" s="843"/>
      <c r="L288" s="843"/>
      <c r="M288" s="843"/>
      <c r="N288" s="843"/>
      <c r="O288" s="843"/>
      <c r="P288" s="843"/>
      <c r="Q288" s="765"/>
    </row>
    <row r="289" spans="1:19">
      <c r="A289" s="61" t="s">
        <v>45</v>
      </c>
      <c r="B289" s="107">
        <v>300</v>
      </c>
      <c r="C289" s="107">
        <v>2</v>
      </c>
      <c r="D289" s="651">
        <v>300</v>
      </c>
      <c r="E289" s="652">
        <v>2</v>
      </c>
      <c r="F289" s="843"/>
      <c r="G289" s="843"/>
      <c r="H289" s="843"/>
      <c r="I289" s="843"/>
      <c r="J289" s="843"/>
      <c r="K289" s="843"/>
      <c r="L289" s="843"/>
      <c r="M289" s="843"/>
      <c r="N289" s="843"/>
      <c r="O289" s="843"/>
      <c r="P289" s="843"/>
      <c r="Q289" s="765"/>
    </row>
    <row r="290" spans="1:19">
      <c r="A290" s="61" t="s">
        <v>46</v>
      </c>
      <c r="B290" s="107">
        <v>400</v>
      </c>
      <c r="C290" s="107">
        <v>1</v>
      </c>
      <c r="D290" s="651">
        <v>400</v>
      </c>
      <c r="E290" s="652">
        <v>1</v>
      </c>
      <c r="F290" s="843"/>
      <c r="G290" s="843"/>
      <c r="H290" s="843"/>
      <c r="I290" s="843"/>
      <c r="J290" s="843"/>
      <c r="K290" s="843"/>
      <c r="L290" s="843"/>
      <c r="M290" s="843"/>
      <c r="N290" s="843"/>
      <c r="O290" s="843"/>
      <c r="P290" s="843"/>
      <c r="Q290" s="765"/>
    </row>
    <row r="291" spans="1:19">
      <c r="A291" s="61" t="s">
        <v>47</v>
      </c>
      <c r="B291" s="108">
        <v>0</v>
      </c>
      <c r="C291" s="108">
        <v>0</v>
      </c>
      <c r="D291" s="653">
        <v>0</v>
      </c>
      <c r="E291" s="652">
        <v>0</v>
      </c>
      <c r="F291" s="843"/>
      <c r="G291" s="843"/>
      <c r="H291" s="843"/>
      <c r="I291" s="843"/>
      <c r="J291" s="843"/>
      <c r="K291" s="843"/>
      <c r="L291" s="843"/>
      <c r="M291" s="843"/>
      <c r="N291" s="843"/>
      <c r="O291" s="843"/>
      <c r="P291" s="843"/>
      <c r="Q291" s="765"/>
    </row>
    <row r="292" spans="1:19">
      <c r="A292" s="61" t="s">
        <v>48</v>
      </c>
      <c r="B292" s="108">
        <v>0</v>
      </c>
      <c r="C292" s="108">
        <v>0</v>
      </c>
      <c r="D292" s="653">
        <v>0</v>
      </c>
      <c r="E292" s="652">
        <v>0</v>
      </c>
      <c r="F292" s="843"/>
      <c r="G292" s="843"/>
      <c r="H292" s="843"/>
      <c r="I292" s="843"/>
      <c r="J292" s="843"/>
      <c r="K292" s="843"/>
      <c r="L292" s="843"/>
      <c r="M292" s="843"/>
      <c r="N292" s="843"/>
      <c r="O292" s="843"/>
      <c r="P292" s="843"/>
      <c r="Q292" s="765"/>
    </row>
    <row r="293" spans="1:19">
      <c r="A293" s="61" t="s">
        <v>49</v>
      </c>
      <c r="B293" s="108">
        <v>0</v>
      </c>
      <c r="C293" s="108">
        <v>0</v>
      </c>
      <c r="D293" s="653">
        <v>0</v>
      </c>
      <c r="E293" s="652">
        <v>0</v>
      </c>
      <c r="F293" s="843"/>
      <c r="G293" s="843"/>
      <c r="H293" s="843"/>
      <c r="I293" s="843"/>
      <c r="J293" s="843"/>
      <c r="K293" s="843"/>
      <c r="L293" s="843"/>
      <c r="M293" s="843"/>
      <c r="N293" s="843"/>
      <c r="O293" s="843"/>
      <c r="P293" s="843"/>
      <c r="Q293" s="765"/>
      <c r="S293" s="844"/>
    </row>
    <row r="294" spans="1:19">
      <c r="A294" s="61" t="s">
        <v>50</v>
      </c>
      <c r="B294" s="108">
        <v>0</v>
      </c>
      <c r="C294" s="108">
        <v>0</v>
      </c>
      <c r="D294" s="653">
        <v>0</v>
      </c>
      <c r="E294" s="652">
        <v>0</v>
      </c>
      <c r="F294" s="843"/>
      <c r="G294" s="843"/>
      <c r="H294" s="843"/>
      <c r="I294" s="843"/>
      <c r="J294" s="843"/>
      <c r="K294" s="843"/>
      <c r="L294" s="843"/>
      <c r="M294" s="843"/>
      <c r="N294" s="843"/>
      <c r="O294" s="843"/>
      <c r="P294" s="843"/>
      <c r="Q294" s="765"/>
      <c r="S294" s="844"/>
    </row>
    <row r="295" spans="1:19">
      <c r="A295" s="72" t="s">
        <v>51</v>
      </c>
      <c r="B295" s="108">
        <v>0</v>
      </c>
      <c r="C295" s="108">
        <v>0</v>
      </c>
      <c r="D295" s="651">
        <v>50125</v>
      </c>
      <c r="E295" s="652">
        <v>1240</v>
      </c>
      <c r="F295" s="845"/>
      <c r="G295" s="845"/>
      <c r="H295" s="845"/>
      <c r="I295" s="845"/>
      <c r="J295" s="845"/>
      <c r="K295" s="845"/>
      <c r="L295" s="845"/>
      <c r="M295" s="845"/>
      <c r="N295" s="845"/>
      <c r="O295" s="845"/>
      <c r="P295" s="845"/>
      <c r="Q295" s="765"/>
      <c r="S295" s="846"/>
    </row>
    <row r="296" spans="1:19">
      <c r="A296" s="61" t="s">
        <v>52</v>
      </c>
      <c r="B296" s="110">
        <v>0</v>
      </c>
      <c r="C296" s="110">
        <v>0</v>
      </c>
      <c r="D296" s="654">
        <v>0</v>
      </c>
      <c r="E296" s="655">
        <v>0</v>
      </c>
      <c r="F296" s="843"/>
      <c r="G296" s="843"/>
      <c r="H296" s="843"/>
      <c r="I296" s="843"/>
      <c r="J296" s="843"/>
      <c r="K296" s="843"/>
      <c r="L296" s="843"/>
      <c r="M296" s="843"/>
      <c r="N296" s="843"/>
      <c r="O296" s="843"/>
      <c r="P296" s="843"/>
      <c r="Q296" s="765"/>
      <c r="S296" s="844"/>
    </row>
    <row r="297" spans="1:19">
      <c r="A297" s="105" t="s">
        <v>13</v>
      </c>
      <c r="B297" s="111"/>
      <c r="C297" s="111"/>
      <c r="D297" s="111"/>
      <c r="E297" s="111"/>
      <c r="F297" s="847"/>
      <c r="G297" s="847"/>
      <c r="H297" s="847"/>
      <c r="I297" s="847"/>
      <c r="J297" s="847"/>
      <c r="K297" s="847"/>
      <c r="L297" s="847"/>
      <c r="M297" s="847"/>
      <c r="N297" s="847"/>
      <c r="O297" s="847"/>
      <c r="P297" s="847"/>
      <c r="Q297" s="847"/>
      <c r="R297" s="778"/>
      <c r="S297" s="778"/>
    </row>
    <row r="298" spans="1:19">
      <c r="A298" s="64" t="s">
        <v>53</v>
      </c>
      <c r="B298" s="31"/>
      <c r="C298" s="31"/>
      <c r="D298" s="66"/>
      <c r="E298" s="31"/>
      <c r="F298" s="786"/>
      <c r="G298" s="786"/>
      <c r="H298" s="786"/>
      <c r="I298" s="786"/>
      <c r="J298" s="786"/>
      <c r="K298" s="786"/>
      <c r="L298" s="786"/>
      <c r="M298" s="786"/>
      <c r="N298" s="786"/>
      <c r="O298" s="786"/>
      <c r="P298" s="786"/>
      <c r="Q298" s="786"/>
      <c r="R298" s="778"/>
      <c r="S298" s="778"/>
    </row>
    <row r="299" spans="1:19">
      <c r="A299" s="64"/>
      <c r="B299" s="31"/>
      <c r="C299" s="31"/>
      <c r="D299" s="66"/>
      <c r="E299" s="31"/>
      <c r="F299" s="786"/>
      <c r="G299" s="786"/>
      <c r="H299" s="786"/>
      <c r="I299" s="786"/>
      <c r="J299" s="786"/>
      <c r="K299" s="786"/>
      <c r="L299" s="786"/>
      <c r="M299" s="786"/>
      <c r="N299" s="786"/>
      <c r="O299" s="786"/>
      <c r="P299" s="786"/>
      <c r="Q299" s="786"/>
      <c r="R299" s="778"/>
      <c r="S299" s="778"/>
    </row>
    <row r="300" spans="1:19">
      <c r="A300" s="14" t="s">
        <v>437</v>
      </c>
      <c r="B300" s="31"/>
      <c r="C300" s="31"/>
      <c r="D300" s="66"/>
      <c r="E300" s="31"/>
      <c r="F300" s="786"/>
      <c r="G300" s="786"/>
      <c r="H300" s="786"/>
      <c r="I300" s="786"/>
      <c r="J300" s="786"/>
      <c r="K300" s="786"/>
      <c r="L300" s="786"/>
      <c r="M300" s="786"/>
      <c r="N300" s="786"/>
      <c r="O300" s="786"/>
      <c r="P300" s="786"/>
      <c r="Q300" s="786"/>
      <c r="R300" s="778"/>
      <c r="S300" s="778"/>
    </row>
    <row r="301" spans="1:19">
      <c r="A301" s="28" t="s">
        <v>199</v>
      </c>
      <c r="B301" s="29"/>
      <c r="C301" s="29"/>
      <c r="D301" s="30"/>
      <c r="E301" s="29"/>
      <c r="F301" s="786"/>
      <c r="G301" s="786"/>
      <c r="H301" s="786"/>
      <c r="I301" s="786"/>
      <c r="J301" s="786"/>
      <c r="K301" s="786"/>
      <c r="L301" s="786"/>
      <c r="M301" s="786"/>
      <c r="N301" s="786"/>
      <c r="O301" s="786"/>
      <c r="P301" s="786"/>
      <c r="Q301" s="786"/>
      <c r="R301" s="778"/>
      <c r="S301" s="778"/>
    </row>
    <row r="302" spans="1:19">
      <c r="A302" s="2520" t="s">
        <v>336</v>
      </c>
      <c r="B302" s="2522">
        <v>2010</v>
      </c>
      <c r="C302" s="2522"/>
      <c r="D302" s="2522">
        <v>2011</v>
      </c>
      <c r="E302" s="2522"/>
      <c r="F302" s="839"/>
      <c r="G302" s="839"/>
      <c r="H302" s="839"/>
      <c r="I302" s="839"/>
      <c r="J302" s="839"/>
      <c r="K302" s="839"/>
      <c r="L302" s="839"/>
      <c r="M302" s="839"/>
      <c r="N302" s="839"/>
      <c r="O302" s="839"/>
      <c r="P302" s="839"/>
      <c r="Q302" s="765"/>
    </row>
    <row r="303" spans="1:19">
      <c r="A303" s="2521"/>
      <c r="B303" s="128" t="s">
        <v>9</v>
      </c>
      <c r="C303" s="90" t="s">
        <v>10</v>
      </c>
      <c r="D303" s="128" t="s">
        <v>9</v>
      </c>
      <c r="E303" s="90" t="s">
        <v>10</v>
      </c>
      <c r="F303" s="818"/>
      <c r="G303" s="818"/>
      <c r="H303" s="818"/>
      <c r="I303" s="818"/>
      <c r="J303" s="818"/>
      <c r="K303" s="818"/>
      <c r="L303" s="818"/>
      <c r="M303" s="818"/>
      <c r="N303" s="818"/>
      <c r="O303" s="818"/>
      <c r="P303" s="818"/>
      <c r="Q303" s="765"/>
    </row>
    <row r="304" spans="1:19">
      <c r="A304" s="151" t="s">
        <v>8</v>
      </c>
      <c r="B304" s="113">
        <v>52673</v>
      </c>
      <c r="C304" s="113">
        <v>1749</v>
      </c>
      <c r="D304" s="113">
        <v>69666</v>
      </c>
      <c r="E304" s="113">
        <v>2386</v>
      </c>
      <c r="F304" s="848"/>
      <c r="G304" s="848"/>
      <c r="H304" s="848"/>
      <c r="I304" s="848"/>
      <c r="J304" s="848"/>
      <c r="K304" s="848"/>
      <c r="L304" s="848"/>
      <c r="M304" s="848"/>
      <c r="N304" s="848"/>
      <c r="O304" s="848"/>
      <c r="P304" s="848"/>
      <c r="Q304" s="765"/>
    </row>
    <row r="305" spans="1:17">
      <c r="A305" s="61" t="s">
        <v>41</v>
      </c>
      <c r="B305" s="107">
        <v>19241</v>
      </c>
      <c r="C305" s="107">
        <v>640</v>
      </c>
      <c r="D305" s="107">
        <v>19259</v>
      </c>
      <c r="E305" s="107">
        <v>643</v>
      </c>
      <c r="F305" s="849"/>
      <c r="G305" s="849"/>
      <c r="H305" s="849"/>
      <c r="I305" s="849"/>
      <c r="J305" s="849"/>
      <c r="K305" s="849"/>
      <c r="L305" s="849"/>
      <c r="M305" s="849"/>
      <c r="N305" s="849"/>
      <c r="O305" s="849"/>
      <c r="P305" s="849"/>
      <c r="Q305" s="765"/>
    </row>
    <row r="306" spans="1:17">
      <c r="A306" s="61" t="s">
        <v>42</v>
      </c>
      <c r="B306" s="107">
        <v>7136</v>
      </c>
      <c r="C306" s="107">
        <v>240</v>
      </c>
      <c r="D306" s="107">
        <v>7200</v>
      </c>
      <c r="E306" s="107">
        <v>237</v>
      </c>
      <c r="F306" s="849"/>
      <c r="G306" s="849"/>
      <c r="H306" s="849"/>
      <c r="I306" s="849"/>
      <c r="J306" s="849"/>
      <c r="K306" s="849"/>
      <c r="L306" s="849"/>
      <c r="M306" s="849"/>
      <c r="N306" s="849"/>
      <c r="O306" s="849"/>
      <c r="P306" s="849"/>
      <c r="Q306" s="765"/>
    </row>
    <row r="307" spans="1:17">
      <c r="A307" s="61" t="s">
        <v>43</v>
      </c>
      <c r="B307" s="107">
        <v>10431</v>
      </c>
      <c r="C307" s="107">
        <v>347</v>
      </c>
      <c r="D307" s="107">
        <v>10446</v>
      </c>
      <c r="E307" s="107">
        <v>348</v>
      </c>
      <c r="F307" s="849"/>
      <c r="G307" s="849"/>
      <c r="H307" s="849"/>
      <c r="I307" s="849"/>
      <c r="J307" s="849"/>
      <c r="K307" s="849"/>
      <c r="L307" s="849"/>
      <c r="M307" s="849"/>
      <c r="N307" s="849"/>
      <c r="O307" s="849"/>
      <c r="P307" s="849"/>
      <c r="Q307" s="765"/>
    </row>
    <row r="308" spans="1:17">
      <c r="A308" s="61" t="s">
        <v>44</v>
      </c>
      <c r="B308" s="107">
        <v>2528</v>
      </c>
      <c r="C308" s="107">
        <v>86</v>
      </c>
      <c r="D308" s="107">
        <v>2613</v>
      </c>
      <c r="E308" s="107">
        <v>87</v>
      </c>
      <c r="F308" s="849"/>
      <c r="G308" s="849"/>
      <c r="H308" s="849"/>
      <c r="I308" s="849"/>
      <c r="J308" s="849"/>
      <c r="K308" s="849"/>
      <c r="L308" s="849"/>
      <c r="M308" s="849"/>
      <c r="N308" s="849"/>
      <c r="O308" s="849"/>
      <c r="P308" s="849"/>
      <c r="Q308" s="765"/>
    </row>
    <row r="309" spans="1:17">
      <c r="A309" s="61" t="s">
        <v>45</v>
      </c>
      <c r="B309" s="107">
        <v>3929</v>
      </c>
      <c r="C309" s="107">
        <v>129</v>
      </c>
      <c r="D309" s="107">
        <v>3958</v>
      </c>
      <c r="E309" s="107">
        <v>131</v>
      </c>
      <c r="F309" s="849"/>
      <c r="G309" s="849"/>
      <c r="H309" s="849"/>
      <c r="I309" s="849"/>
      <c r="J309" s="849"/>
      <c r="K309" s="849"/>
      <c r="L309" s="849"/>
      <c r="M309" s="849"/>
      <c r="N309" s="849"/>
      <c r="O309" s="849"/>
      <c r="P309" s="849"/>
      <c r="Q309" s="765"/>
    </row>
    <row r="310" spans="1:17">
      <c r="A310" s="61" t="s">
        <v>46</v>
      </c>
      <c r="B310" s="107">
        <v>3105</v>
      </c>
      <c r="C310" s="107">
        <v>103</v>
      </c>
      <c r="D310" s="107">
        <v>3072</v>
      </c>
      <c r="E310" s="107">
        <v>103</v>
      </c>
      <c r="F310" s="849"/>
      <c r="G310" s="849"/>
      <c r="H310" s="849"/>
      <c r="I310" s="849"/>
      <c r="J310" s="849"/>
      <c r="K310" s="849"/>
      <c r="L310" s="849"/>
      <c r="M310" s="849"/>
      <c r="N310" s="849"/>
      <c r="O310" s="849"/>
      <c r="P310" s="849"/>
      <c r="Q310" s="765"/>
    </row>
    <row r="311" spans="1:17">
      <c r="A311" s="61" t="s">
        <v>47</v>
      </c>
      <c r="B311" s="107">
        <v>1516</v>
      </c>
      <c r="C311" s="107">
        <v>42</v>
      </c>
      <c r="D311" s="107">
        <v>5341</v>
      </c>
      <c r="E311" s="107">
        <v>183</v>
      </c>
      <c r="F311" s="849"/>
      <c r="G311" s="849"/>
      <c r="H311" s="849"/>
      <c r="I311" s="849"/>
      <c r="J311" s="849"/>
      <c r="K311" s="849"/>
      <c r="L311" s="849"/>
      <c r="M311" s="849"/>
      <c r="N311" s="849"/>
      <c r="O311" s="849"/>
      <c r="P311" s="849"/>
      <c r="Q311" s="765"/>
    </row>
    <row r="312" spans="1:17">
      <c r="A312" s="61" t="s">
        <v>48</v>
      </c>
      <c r="B312" s="107">
        <v>1950</v>
      </c>
      <c r="C312" s="107">
        <v>65</v>
      </c>
      <c r="D312" s="107">
        <v>1972</v>
      </c>
      <c r="E312" s="107">
        <v>68</v>
      </c>
      <c r="F312" s="849"/>
      <c r="G312" s="849"/>
      <c r="H312" s="849"/>
      <c r="I312" s="849"/>
      <c r="J312" s="849"/>
      <c r="K312" s="849"/>
      <c r="L312" s="849"/>
      <c r="M312" s="849"/>
      <c r="N312" s="849"/>
      <c r="O312" s="849"/>
      <c r="P312" s="849"/>
      <c r="Q312" s="765"/>
    </row>
    <row r="313" spans="1:17">
      <c r="A313" s="61" t="s">
        <v>49</v>
      </c>
      <c r="B313" s="107">
        <v>1139</v>
      </c>
      <c r="C313" s="107">
        <v>40</v>
      </c>
      <c r="D313" s="107">
        <v>1116</v>
      </c>
      <c r="E313" s="107">
        <v>103</v>
      </c>
      <c r="F313" s="849"/>
      <c r="G313" s="849"/>
      <c r="H313" s="849"/>
      <c r="I313" s="849"/>
      <c r="J313" s="849"/>
      <c r="K313" s="849"/>
      <c r="L313" s="849"/>
      <c r="M313" s="849"/>
      <c r="N313" s="849"/>
      <c r="O313" s="849"/>
      <c r="P313" s="849"/>
      <c r="Q313" s="765"/>
    </row>
    <row r="314" spans="1:17">
      <c r="A314" s="61" t="s">
        <v>50</v>
      </c>
      <c r="B314" s="107">
        <v>1555</v>
      </c>
      <c r="C314" s="107">
        <v>52</v>
      </c>
      <c r="D314" s="107">
        <v>1540</v>
      </c>
      <c r="E314" s="107">
        <v>47</v>
      </c>
      <c r="F314" s="849"/>
      <c r="G314" s="849"/>
      <c r="H314" s="849"/>
      <c r="I314" s="849"/>
      <c r="J314" s="849"/>
      <c r="K314" s="849"/>
      <c r="L314" s="849"/>
      <c r="M314" s="849"/>
      <c r="N314" s="849"/>
      <c r="O314" s="849"/>
      <c r="P314" s="849"/>
      <c r="Q314" s="765"/>
    </row>
    <row r="315" spans="1:17">
      <c r="A315" s="72" t="s">
        <v>51</v>
      </c>
      <c r="B315" s="108">
        <v>0</v>
      </c>
      <c r="C315" s="108">
        <v>0</v>
      </c>
      <c r="D315" s="107">
        <v>12997</v>
      </c>
      <c r="E315" s="107">
        <v>431</v>
      </c>
      <c r="F315" s="849"/>
      <c r="G315" s="849"/>
      <c r="H315" s="849"/>
      <c r="I315" s="849"/>
      <c r="J315" s="849"/>
      <c r="K315" s="849"/>
      <c r="L315" s="849"/>
      <c r="M315" s="849"/>
      <c r="N315" s="849"/>
      <c r="O315" s="849"/>
      <c r="P315" s="849"/>
      <c r="Q315" s="765"/>
    </row>
    <row r="316" spans="1:17">
      <c r="A316" s="74" t="s">
        <v>52</v>
      </c>
      <c r="B316" s="109">
        <v>143</v>
      </c>
      <c r="C316" s="109">
        <v>5</v>
      </c>
      <c r="D316" s="109">
        <v>152</v>
      </c>
      <c r="E316" s="109">
        <v>5</v>
      </c>
      <c r="F316" s="849"/>
      <c r="G316" s="849"/>
      <c r="H316" s="849"/>
      <c r="I316" s="849"/>
      <c r="J316" s="849"/>
      <c r="K316" s="849"/>
      <c r="L316" s="849"/>
      <c r="M316" s="849"/>
      <c r="N316" s="849"/>
      <c r="O316" s="849"/>
      <c r="P316" s="849"/>
      <c r="Q316" s="765"/>
    </row>
    <row r="317" spans="1:17">
      <c r="A317" s="105" t="s">
        <v>13</v>
      </c>
      <c r="B317" s="111"/>
      <c r="C317" s="111"/>
      <c r="D317" s="106"/>
      <c r="E317" s="15"/>
      <c r="F317" s="778"/>
      <c r="G317" s="778"/>
      <c r="H317" s="778"/>
      <c r="I317" s="778"/>
      <c r="J317" s="778"/>
      <c r="K317" s="778"/>
      <c r="L317" s="778"/>
      <c r="M317" s="778"/>
      <c r="N317" s="778"/>
      <c r="O317" s="778"/>
      <c r="P317" s="778"/>
      <c r="Q317" s="778"/>
    </row>
    <row r="318" spans="1:17">
      <c r="A318" s="64" t="s">
        <v>54</v>
      </c>
      <c r="B318" s="66"/>
      <c r="C318" s="31"/>
      <c r="D318" s="31"/>
      <c r="E318" s="15"/>
      <c r="F318" s="778"/>
      <c r="G318" s="778"/>
      <c r="H318" s="778"/>
      <c r="I318" s="778"/>
      <c r="J318" s="778"/>
      <c r="K318" s="778"/>
      <c r="L318" s="778"/>
      <c r="M318" s="778"/>
      <c r="N318" s="778"/>
      <c r="O318" s="778"/>
      <c r="P318" s="778"/>
      <c r="Q318" s="778"/>
    </row>
    <row r="319" spans="1:17">
      <c r="A319" s="64"/>
      <c r="B319" s="66"/>
      <c r="C319" s="31"/>
      <c r="D319" s="31"/>
      <c r="E319" s="15"/>
      <c r="F319" s="778"/>
      <c r="G319" s="778"/>
      <c r="H319" s="778"/>
      <c r="I319" s="778"/>
      <c r="J319" s="778"/>
      <c r="K319" s="778"/>
      <c r="L319" s="778"/>
      <c r="M319" s="778"/>
      <c r="N319" s="778"/>
      <c r="O319" s="778"/>
      <c r="P319" s="778"/>
      <c r="Q319" s="778"/>
    </row>
    <row r="320" spans="1:17">
      <c r="A320" s="14" t="s">
        <v>438</v>
      </c>
      <c r="B320" s="66"/>
      <c r="C320" s="31"/>
      <c r="D320" s="31"/>
      <c r="E320" s="15"/>
      <c r="F320" s="778"/>
      <c r="G320" s="778"/>
      <c r="H320" s="778"/>
      <c r="I320" s="778"/>
      <c r="J320" s="778"/>
      <c r="K320" s="778"/>
      <c r="L320" s="778"/>
      <c r="M320" s="778"/>
      <c r="N320" s="778"/>
      <c r="O320" s="778"/>
      <c r="P320" s="778"/>
      <c r="Q320" s="778"/>
    </row>
    <row r="321" spans="1:17">
      <c r="A321" s="28" t="s">
        <v>199</v>
      </c>
      <c r="B321" s="30"/>
      <c r="C321" s="29"/>
      <c r="D321" s="31"/>
      <c r="E321" s="15"/>
      <c r="F321" s="778"/>
      <c r="G321" s="778"/>
      <c r="H321" s="778"/>
      <c r="I321" s="778"/>
      <c r="J321" s="778"/>
      <c r="K321" s="778"/>
      <c r="L321" s="778"/>
      <c r="M321" s="778"/>
      <c r="N321" s="778"/>
      <c r="O321" s="778"/>
      <c r="P321" s="778"/>
      <c r="Q321" s="778"/>
    </row>
    <row r="322" spans="1:17">
      <c r="A322" s="2520" t="s">
        <v>336</v>
      </c>
      <c r="B322" s="2522">
        <v>2010</v>
      </c>
      <c r="C322" s="2522"/>
      <c r="D322" s="2522">
        <v>2011</v>
      </c>
      <c r="E322" s="2522"/>
      <c r="F322" s="839"/>
      <c r="G322" s="839"/>
      <c r="H322" s="839"/>
      <c r="I322" s="839"/>
      <c r="J322" s="839"/>
      <c r="K322" s="839"/>
      <c r="L322" s="839"/>
      <c r="M322" s="839"/>
      <c r="N322" s="839"/>
      <c r="O322" s="839"/>
      <c r="P322" s="839"/>
      <c r="Q322" s="765"/>
    </row>
    <row r="323" spans="1:17">
      <c r="A323" s="2521"/>
      <c r="B323" s="128" t="s">
        <v>9</v>
      </c>
      <c r="C323" s="90" t="s">
        <v>10</v>
      </c>
      <c r="D323" s="128" t="s">
        <v>9</v>
      </c>
      <c r="E323" s="90" t="s">
        <v>10</v>
      </c>
      <c r="F323" s="818"/>
      <c r="G323" s="818"/>
      <c r="H323" s="818"/>
      <c r="I323" s="818"/>
      <c r="J323" s="818"/>
      <c r="K323" s="818"/>
      <c r="L323" s="818"/>
      <c r="M323" s="818"/>
      <c r="N323" s="818"/>
      <c r="O323" s="818"/>
      <c r="P323" s="818"/>
      <c r="Q323" s="765"/>
    </row>
    <row r="324" spans="1:17">
      <c r="A324" s="151" t="s">
        <v>8</v>
      </c>
      <c r="B324" s="113">
        <v>39711</v>
      </c>
      <c r="C324" s="113">
        <v>964</v>
      </c>
      <c r="D324" s="113">
        <f>SUM(D325:D336)</f>
        <v>57101</v>
      </c>
      <c r="E324" s="113">
        <f>SUM(E325:E336)</f>
        <v>1794</v>
      </c>
      <c r="F324" s="848"/>
      <c r="G324" s="848"/>
      <c r="H324" s="848"/>
      <c r="I324" s="848"/>
      <c r="J324" s="848"/>
      <c r="K324" s="848"/>
      <c r="L324" s="848"/>
      <c r="M324" s="848"/>
      <c r="N324" s="848"/>
      <c r="O324" s="848"/>
      <c r="P324" s="848"/>
      <c r="Q324" s="765"/>
    </row>
    <row r="325" spans="1:17">
      <c r="A325" s="61" t="s">
        <v>41</v>
      </c>
      <c r="B325" s="656">
        <v>12218</v>
      </c>
      <c r="C325" s="656">
        <v>226</v>
      </c>
      <c r="D325" s="656">
        <v>11390</v>
      </c>
      <c r="E325" s="656">
        <v>264</v>
      </c>
      <c r="F325" s="850"/>
      <c r="G325" s="850"/>
      <c r="H325" s="850"/>
      <c r="I325" s="850"/>
      <c r="J325" s="850"/>
      <c r="K325" s="850"/>
      <c r="L325" s="850"/>
      <c r="M325" s="850"/>
      <c r="N325" s="850"/>
      <c r="O325" s="850"/>
      <c r="P325" s="850"/>
      <c r="Q325" s="765"/>
    </row>
    <row r="326" spans="1:17">
      <c r="A326" s="61" t="s">
        <v>42</v>
      </c>
      <c r="B326" s="656">
        <v>1790</v>
      </c>
      <c r="C326" s="656">
        <v>29</v>
      </c>
      <c r="D326" s="656">
        <v>1790</v>
      </c>
      <c r="E326" s="656">
        <v>30</v>
      </c>
      <c r="F326" s="850"/>
      <c r="G326" s="850"/>
      <c r="H326" s="850"/>
      <c r="I326" s="850"/>
      <c r="J326" s="850"/>
      <c r="K326" s="850"/>
      <c r="L326" s="850"/>
      <c r="M326" s="850"/>
      <c r="N326" s="850"/>
      <c r="O326" s="850"/>
      <c r="P326" s="850"/>
      <c r="Q326" s="765"/>
    </row>
    <row r="327" spans="1:17">
      <c r="A327" s="61" t="s">
        <v>43</v>
      </c>
      <c r="B327" s="656">
        <v>939</v>
      </c>
      <c r="C327" s="656">
        <v>19</v>
      </c>
      <c r="D327" s="656">
        <v>962</v>
      </c>
      <c r="E327" s="656">
        <v>24</v>
      </c>
      <c r="F327" s="850"/>
      <c r="G327" s="850"/>
      <c r="H327" s="850"/>
      <c r="I327" s="850"/>
      <c r="J327" s="850"/>
      <c r="K327" s="850"/>
      <c r="L327" s="850"/>
      <c r="M327" s="850"/>
      <c r="N327" s="850"/>
      <c r="O327" s="850"/>
      <c r="P327" s="850"/>
      <c r="Q327" s="765"/>
    </row>
    <row r="328" spans="1:17">
      <c r="A328" s="61" t="s">
        <v>44</v>
      </c>
      <c r="B328" s="656">
        <v>2161</v>
      </c>
      <c r="C328" s="656">
        <v>24</v>
      </c>
      <c r="D328" s="656">
        <v>2214</v>
      </c>
      <c r="E328" s="656">
        <v>57</v>
      </c>
      <c r="F328" s="850"/>
      <c r="G328" s="850"/>
      <c r="H328" s="850"/>
      <c r="I328" s="850"/>
      <c r="J328" s="850"/>
      <c r="K328" s="850"/>
      <c r="L328" s="850"/>
      <c r="M328" s="850"/>
      <c r="N328" s="850"/>
      <c r="O328" s="850"/>
      <c r="P328" s="850"/>
      <c r="Q328" s="765"/>
    </row>
    <row r="329" spans="1:17">
      <c r="A329" s="61" t="s">
        <v>45</v>
      </c>
      <c r="B329" s="656">
        <v>10256</v>
      </c>
      <c r="C329" s="656">
        <v>184</v>
      </c>
      <c r="D329" s="656">
        <v>10369</v>
      </c>
      <c r="E329" s="656">
        <v>221</v>
      </c>
      <c r="F329" s="850"/>
      <c r="G329" s="850"/>
      <c r="H329" s="850"/>
      <c r="I329" s="850"/>
      <c r="J329" s="850"/>
      <c r="K329" s="850"/>
      <c r="L329" s="850"/>
      <c r="M329" s="850"/>
      <c r="N329" s="850"/>
      <c r="O329" s="850"/>
      <c r="P329" s="850"/>
      <c r="Q329" s="765"/>
    </row>
    <row r="330" spans="1:17">
      <c r="A330" s="61" t="s">
        <v>46</v>
      </c>
      <c r="B330" s="656">
        <v>2223</v>
      </c>
      <c r="C330" s="656">
        <v>40</v>
      </c>
      <c r="D330" s="656">
        <v>2249</v>
      </c>
      <c r="E330" s="656">
        <v>54</v>
      </c>
      <c r="F330" s="850"/>
      <c r="G330" s="850"/>
      <c r="H330" s="850"/>
      <c r="I330" s="850"/>
      <c r="J330" s="850"/>
      <c r="K330" s="850"/>
      <c r="L330" s="850"/>
      <c r="M330" s="850"/>
      <c r="N330" s="850"/>
      <c r="O330" s="850"/>
      <c r="P330" s="850"/>
      <c r="Q330" s="765"/>
    </row>
    <row r="331" spans="1:17">
      <c r="A331" s="61" t="s">
        <v>47</v>
      </c>
      <c r="B331" s="657">
        <v>0</v>
      </c>
      <c r="C331" s="657">
        <v>0</v>
      </c>
      <c r="D331" s="657">
        <v>0</v>
      </c>
      <c r="E331" s="657">
        <v>0</v>
      </c>
      <c r="F331" s="851"/>
      <c r="G331" s="851"/>
      <c r="H331" s="851"/>
      <c r="I331" s="851"/>
      <c r="J331" s="851"/>
      <c r="K331" s="851"/>
      <c r="L331" s="851"/>
      <c r="M331" s="851"/>
      <c r="N331" s="851"/>
      <c r="O331" s="851"/>
      <c r="P331" s="851"/>
      <c r="Q331" s="765"/>
    </row>
    <row r="332" spans="1:17">
      <c r="A332" s="61" t="s">
        <v>48</v>
      </c>
      <c r="B332" s="657">
        <v>0</v>
      </c>
      <c r="C332" s="657">
        <v>0</v>
      </c>
      <c r="D332" s="657">
        <v>0</v>
      </c>
      <c r="E332" s="657">
        <v>0</v>
      </c>
      <c r="F332" s="851"/>
      <c r="G332" s="851"/>
      <c r="H332" s="851"/>
      <c r="I332" s="851"/>
      <c r="J332" s="851"/>
      <c r="K332" s="851"/>
      <c r="L332" s="851"/>
      <c r="M332" s="851"/>
      <c r="N332" s="851"/>
      <c r="O332" s="851"/>
      <c r="P332" s="851"/>
      <c r="Q332" s="765"/>
    </row>
    <row r="333" spans="1:17">
      <c r="A333" s="61" t="s">
        <v>49</v>
      </c>
      <c r="B333" s="657">
        <v>0</v>
      </c>
      <c r="C333" s="657">
        <v>0</v>
      </c>
      <c r="D333" s="657">
        <v>0</v>
      </c>
      <c r="E333" s="657">
        <v>0</v>
      </c>
      <c r="F333" s="851"/>
      <c r="G333" s="851"/>
      <c r="H333" s="851"/>
      <c r="I333" s="851"/>
      <c r="J333" s="851"/>
      <c r="K333" s="851"/>
      <c r="L333" s="851"/>
      <c r="M333" s="851"/>
      <c r="N333" s="851"/>
      <c r="O333" s="851"/>
      <c r="P333" s="851"/>
      <c r="Q333" s="765"/>
    </row>
    <row r="334" spans="1:17">
      <c r="A334" s="61" t="s">
        <v>50</v>
      </c>
      <c r="B334" s="657">
        <v>0</v>
      </c>
      <c r="C334" s="657">
        <v>0</v>
      </c>
      <c r="D334" s="657">
        <v>0</v>
      </c>
      <c r="E334" s="657">
        <v>0</v>
      </c>
      <c r="F334" s="851"/>
      <c r="G334" s="851"/>
      <c r="H334" s="851"/>
      <c r="I334" s="851"/>
      <c r="J334" s="851"/>
      <c r="K334" s="851"/>
      <c r="L334" s="851"/>
      <c r="M334" s="851"/>
      <c r="N334" s="851"/>
      <c r="O334" s="851"/>
      <c r="P334" s="851"/>
      <c r="Q334" s="765"/>
    </row>
    <row r="335" spans="1:17">
      <c r="A335" s="72" t="s">
        <v>51</v>
      </c>
      <c r="B335" s="656">
        <v>10124</v>
      </c>
      <c r="C335" s="656">
        <v>442</v>
      </c>
      <c r="D335" s="656">
        <v>28127</v>
      </c>
      <c r="E335" s="656">
        <v>1144</v>
      </c>
      <c r="F335" s="850"/>
      <c r="G335" s="850"/>
      <c r="H335" s="850"/>
      <c r="I335" s="850"/>
      <c r="J335" s="850"/>
      <c r="K335" s="850"/>
      <c r="L335" s="850"/>
      <c r="M335" s="850"/>
      <c r="N335" s="850"/>
      <c r="O335" s="850"/>
      <c r="P335" s="850"/>
      <c r="Q335" s="765"/>
    </row>
    <row r="336" spans="1:17">
      <c r="A336" s="74" t="s">
        <v>52</v>
      </c>
      <c r="B336" s="658">
        <v>0</v>
      </c>
      <c r="C336" s="658">
        <v>0</v>
      </c>
      <c r="D336" s="658">
        <v>0</v>
      </c>
      <c r="E336" s="658">
        <v>0</v>
      </c>
      <c r="F336" s="851"/>
      <c r="G336" s="851"/>
      <c r="H336" s="851"/>
      <c r="I336" s="851"/>
      <c r="J336" s="851"/>
      <c r="K336" s="851"/>
      <c r="L336" s="851"/>
      <c r="M336" s="851"/>
      <c r="N336" s="851"/>
      <c r="O336" s="851"/>
      <c r="P336" s="851"/>
      <c r="Q336" s="765"/>
    </row>
    <row r="337" spans="1:20">
      <c r="A337" s="105" t="s">
        <v>13</v>
      </c>
      <c r="B337" s="111"/>
      <c r="C337" s="111"/>
      <c r="D337" s="111"/>
      <c r="E337" s="111"/>
      <c r="F337" s="847"/>
      <c r="G337" s="847"/>
      <c r="H337" s="847"/>
      <c r="I337" s="847"/>
      <c r="J337" s="847"/>
      <c r="K337" s="847"/>
      <c r="L337" s="847"/>
      <c r="M337" s="847"/>
      <c r="N337" s="847"/>
      <c r="O337" s="847"/>
      <c r="P337" s="847"/>
      <c r="Q337" s="847"/>
      <c r="R337" s="778"/>
      <c r="S337" s="778"/>
    </row>
    <row r="338" spans="1:20">
      <c r="A338" s="64" t="s">
        <v>54</v>
      </c>
      <c r="B338" s="31"/>
      <c r="C338" s="31"/>
      <c r="D338" s="66"/>
      <c r="E338" s="31"/>
      <c r="F338" s="786"/>
      <c r="G338" s="786"/>
      <c r="H338" s="786"/>
      <c r="I338" s="786"/>
      <c r="J338" s="786"/>
      <c r="K338" s="786"/>
      <c r="L338" s="786"/>
      <c r="M338" s="786"/>
      <c r="N338" s="786"/>
      <c r="O338" s="786"/>
      <c r="P338" s="786"/>
      <c r="Q338" s="786"/>
      <c r="R338" s="778"/>
      <c r="S338" s="778"/>
    </row>
    <row r="339" spans="1:20">
      <c r="A339" s="64"/>
      <c r="B339" s="31"/>
      <c r="C339" s="31"/>
      <c r="D339" s="66"/>
      <c r="E339" s="31"/>
      <c r="F339" s="786"/>
      <c r="G339" s="786"/>
      <c r="H339" s="786"/>
      <c r="I339" s="786"/>
      <c r="J339" s="786"/>
      <c r="K339" s="786"/>
      <c r="L339" s="786"/>
      <c r="M339" s="786"/>
      <c r="N339" s="786"/>
      <c r="O339" s="786"/>
      <c r="P339" s="786"/>
      <c r="Q339" s="786"/>
      <c r="R339" s="778"/>
      <c r="S339" s="778"/>
    </row>
    <row r="340" spans="1:20">
      <c r="A340" s="239" t="s">
        <v>441</v>
      </c>
      <c r="B340" s="379"/>
      <c r="C340" s="248"/>
      <c r="D340" s="239"/>
      <c r="E340" s="161"/>
      <c r="F340" s="786"/>
      <c r="G340" s="786"/>
      <c r="H340" s="786"/>
      <c r="I340" s="786"/>
      <c r="J340" s="786"/>
      <c r="K340" s="786"/>
      <c r="L340" s="786"/>
      <c r="M340" s="786"/>
      <c r="N340" s="786"/>
      <c r="O340" s="786"/>
      <c r="P340" s="786"/>
      <c r="Q340" s="786"/>
      <c r="R340" s="778"/>
      <c r="S340" s="778"/>
    </row>
    <row r="341" spans="1:20">
      <c r="A341" s="200" t="s">
        <v>21</v>
      </c>
      <c r="B341" s="594"/>
      <c r="C341" s="710"/>
      <c r="D341" s="200"/>
      <c r="E341" s="161"/>
      <c r="F341" s="786"/>
      <c r="G341" s="786"/>
      <c r="H341" s="786"/>
      <c r="I341" s="786"/>
      <c r="J341" s="786"/>
      <c r="K341" s="786"/>
      <c r="L341" s="786"/>
      <c r="M341" s="786"/>
      <c r="N341" s="786"/>
      <c r="O341" s="786"/>
      <c r="P341" s="786"/>
      <c r="Q341" s="786"/>
      <c r="R341" s="778"/>
      <c r="S341" s="778"/>
    </row>
    <row r="342" spans="1:20">
      <c r="A342" s="475" t="s">
        <v>7</v>
      </c>
      <c r="B342" s="333">
        <v>2008</v>
      </c>
      <c r="C342" s="333">
        <v>2009</v>
      </c>
      <c r="D342" s="333">
        <v>2010</v>
      </c>
      <c r="E342" s="333">
        <v>2011</v>
      </c>
      <c r="F342" s="786"/>
      <c r="G342" s="786"/>
      <c r="H342" s="786"/>
      <c r="I342" s="786"/>
      <c r="J342" s="786"/>
      <c r="K342" s="786"/>
      <c r="L342" s="778"/>
      <c r="M342" s="778"/>
      <c r="N342" s="778"/>
      <c r="O342" s="778"/>
      <c r="P342" s="765"/>
      <c r="Q342" s="765"/>
    </row>
    <row r="343" spans="1:20">
      <c r="A343" s="711" t="s">
        <v>8</v>
      </c>
      <c r="B343" s="334">
        <v>65657.079999999987</v>
      </c>
      <c r="C343" s="334">
        <v>62593.64</v>
      </c>
      <c r="D343" s="334">
        <v>72900</v>
      </c>
      <c r="E343" s="334">
        <v>76980</v>
      </c>
      <c r="F343" s="786"/>
      <c r="G343" s="786"/>
      <c r="H343" s="786"/>
      <c r="I343" s="786"/>
      <c r="J343" s="786"/>
      <c r="K343" s="786"/>
      <c r="L343" s="778"/>
      <c r="M343" s="778"/>
      <c r="N343" s="778"/>
      <c r="O343" s="778"/>
      <c r="P343" s="765"/>
      <c r="Q343" s="765"/>
    </row>
    <row r="344" spans="1:20">
      <c r="A344" s="205" t="s">
        <v>11</v>
      </c>
      <c r="B344" s="261">
        <v>2674.7</v>
      </c>
      <c r="C344" s="712">
        <v>2631.91</v>
      </c>
      <c r="D344" s="712">
        <v>5175</v>
      </c>
      <c r="E344" s="712">
        <v>5705</v>
      </c>
      <c r="F344" s="786"/>
      <c r="G344" s="786"/>
      <c r="H344" s="786"/>
      <c r="I344" s="786"/>
      <c r="J344" s="786"/>
      <c r="K344" s="786"/>
      <c r="L344" s="778"/>
      <c r="M344" s="778"/>
      <c r="N344" s="778"/>
      <c r="O344" s="778"/>
      <c r="P344" s="765"/>
      <c r="Q344" s="765"/>
    </row>
    <row r="345" spans="1:20">
      <c r="A345" s="205" t="s">
        <v>12</v>
      </c>
      <c r="B345" s="261">
        <v>39357.53</v>
      </c>
      <c r="C345" s="712">
        <v>35328.79</v>
      </c>
      <c r="D345" s="712">
        <v>45660</v>
      </c>
      <c r="E345" s="712">
        <v>46955</v>
      </c>
      <c r="F345" s="786"/>
      <c r="G345" s="786"/>
      <c r="H345" s="786"/>
      <c r="I345" s="786"/>
      <c r="J345" s="786"/>
      <c r="K345" s="786"/>
      <c r="L345" s="778"/>
      <c r="M345" s="778"/>
      <c r="N345" s="778"/>
      <c r="O345" s="778"/>
      <c r="P345" s="765"/>
      <c r="Q345" s="765"/>
    </row>
    <row r="346" spans="1:20">
      <c r="A346" s="214" t="s">
        <v>207</v>
      </c>
      <c r="B346" s="335">
        <v>23624.85</v>
      </c>
      <c r="C346" s="335">
        <v>24632.94</v>
      </c>
      <c r="D346" s="335">
        <v>22065</v>
      </c>
      <c r="E346" s="335">
        <v>24320</v>
      </c>
      <c r="F346" s="786"/>
      <c r="G346" s="786"/>
      <c r="H346" s="786"/>
      <c r="I346" s="786"/>
      <c r="J346" s="786"/>
      <c r="K346" s="786"/>
      <c r="L346" s="778"/>
      <c r="M346" s="778"/>
      <c r="N346" s="778"/>
      <c r="O346" s="778"/>
      <c r="P346" s="765"/>
      <c r="Q346" s="765"/>
    </row>
    <row r="347" spans="1:20">
      <c r="A347" s="212" t="s">
        <v>330</v>
      </c>
      <c r="B347" s="713"/>
      <c r="C347" s="713"/>
      <c r="D347" s="713"/>
      <c r="E347" s="713"/>
      <c r="F347" s="786"/>
      <c r="G347" s="786"/>
      <c r="H347" s="786"/>
      <c r="I347" s="786"/>
      <c r="J347" s="786"/>
      <c r="K347" s="786"/>
      <c r="L347" s="778"/>
      <c r="M347" s="778"/>
      <c r="N347" s="778"/>
      <c r="O347" s="778"/>
      <c r="P347" s="765"/>
      <c r="Q347" s="765"/>
    </row>
    <row r="348" spans="1:20">
      <c r="A348" s="659"/>
      <c r="B348" s="659"/>
      <c r="C348" s="659"/>
      <c r="D348" s="659"/>
      <c r="E348" s="659"/>
      <c r="F348" s="786"/>
      <c r="G348" s="786"/>
      <c r="H348" s="786"/>
      <c r="I348" s="786"/>
      <c r="J348" s="786"/>
      <c r="K348" s="786"/>
      <c r="L348" s="778"/>
      <c r="M348" s="778"/>
      <c r="N348" s="778"/>
      <c r="O348" s="778"/>
      <c r="P348" s="765"/>
      <c r="Q348" s="765"/>
    </row>
    <row r="349" spans="1:20" s="352" customFormat="1">
      <c r="A349" s="239" t="s">
        <v>442</v>
      </c>
      <c r="B349" s="239"/>
      <c r="C349" s="248"/>
      <c r="D349" s="379"/>
      <c r="E349" s="379"/>
      <c r="F349" s="786"/>
      <c r="G349" s="786"/>
      <c r="H349" s="786"/>
      <c r="I349" s="786"/>
      <c r="J349" s="786"/>
      <c r="K349" s="786"/>
      <c r="L349" s="778"/>
      <c r="M349" s="778"/>
      <c r="N349" s="778"/>
      <c r="O349" s="778"/>
      <c r="P349" s="765"/>
      <c r="Q349" s="765"/>
      <c r="R349" s="765"/>
      <c r="S349" s="765"/>
      <c r="T349" s="765"/>
    </row>
    <row r="350" spans="1:20">
      <c r="A350" s="28" t="s">
        <v>22</v>
      </c>
      <c r="B350" s="200"/>
      <c r="C350" s="710"/>
      <c r="D350" s="594"/>
      <c r="E350" s="594"/>
      <c r="F350" s="786"/>
      <c r="G350" s="786"/>
      <c r="H350" s="786"/>
      <c r="I350" s="786"/>
      <c r="J350" s="786"/>
      <c r="K350" s="786"/>
      <c r="L350" s="778"/>
      <c r="M350" s="778"/>
      <c r="N350" s="778"/>
      <c r="O350" s="778"/>
      <c r="P350" s="765"/>
      <c r="Q350" s="765"/>
    </row>
    <row r="351" spans="1:20">
      <c r="A351" s="475" t="s">
        <v>7</v>
      </c>
      <c r="B351" s="333">
        <v>2008</v>
      </c>
      <c r="C351" s="333">
        <v>2009</v>
      </c>
      <c r="D351" s="333">
        <v>2010</v>
      </c>
      <c r="E351" s="333">
        <v>2011</v>
      </c>
      <c r="F351" s="786"/>
      <c r="G351" s="786"/>
      <c r="H351" s="786"/>
      <c r="I351" s="786"/>
      <c r="J351" s="786"/>
      <c r="K351" s="786"/>
      <c r="L351" s="778"/>
      <c r="M351" s="778"/>
      <c r="N351" s="778"/>
      <c r="O351" s="778"/>
      <c r="P351" s="765"/>
      <c r="Q351" s="765"/>
    </row>
    <row r="352" spans="1:20">
      <c r="A352" s="711" t="s">
        <v>8</v>
      </c>
      <c r="B352" s="334">
        <v>389316.99</v>
      </c>
      <c r="C352" s="334">
        <v>428531.57999999996</v>
      </c>
      <c r="D352" s="334">
        <v>439873</v>
      </c>
      <c r="E352" s="334">
        <v>516369</v>
      </c>
      <c r="F352" s="786"/>
      <c r="G352" s="786"/>
      <c r="H352" s="786"/>
      <c r="I352" s="786"/>
      <c r="J352" s="786"/>
      <c r="K352" s="786"/>
      <c r="L352" s="778"/>
      <c r="M352" s="778"/>
      <c r="N352" s="778"/>
      <c r="O352" s="778"/>
      <c r="P352" s="765"/>
      <c r="Q352" s="765"/>
    </row>
    <row r="353" spans="1:19">
      <c r="A353" s="205" t="s">
        <v>11</v>
      </c>
      <c r="B353" s="261">
        <v>11750.34</v>
      </c>
      <c r="C353" s="261">
        <v>13723.97</v>
      </c>
      <c r="D353" s="261">
        <v>33109</v>
      </c>
      <c r="E353" s="261">
        <v>41319.400666111571</v>
      </c>
      <c r="F353" s="786"/>
      <c r="G353" s="786"/>
      <c r="H353" s="786"/>
      <c r="I353" s="786"/>
      <c r="J353" s="786"/>
      <c r="K353" s="786"/>
      <c r="L353" s="778"/>
      <c r="M353" s="778"/>
      <c r="N353" s="778"/>
      <c r="O353" s="778"/>
      <c r="P353" s="765"/>
      <c r="Q353" s="765"/>
    </row>
    <row r="354" spans="1:19">
      <c r="A354" s="205" t="s">
        <v>12</v>
      </c>
      <c r="B354" s="261">
        <v>236272.55</v>
      </c>
      <c r="C354" s="261">
        <v>233506.86</v>
      </c>
      <c r="D354" s="261">
        <v>265596</v>
      </c>
      <c r="E354" s="261">
        <v>298908</v>
      </c>
      <c r="F354" s="786"/>
      <c r="G354" s="786"/>
      <c r="H354" s="786"/>
      <c r="I354" s="786"/>
      <c r="J354" s="786"/>
      <c r="K354" s="786"/>
      <c r="L354" s="778"/>
      <c r="M354" s="778"/>
      <c r="N354" s="778"/>
      <c r="O354" s="778"/>
      <c r="P354" s="765"/>
      <c r="Q354" s="765"/>
    </row>
    <row r="355" spans="1:19">
      <c r="A355" s="214" t="s">
        <v>207</v>
      </c>
      <c r="B355" s="335">
        <v>141294.1</v>
      </c>
      <c r="C355" s="335">
        <v>181300.75</v>
      </c>
      <c r="D355" s="335">
        <v>141168</v>
      </c>
      <c r="E355" s="335">
        <v>176141.59933388841</v>
      </c>
      <c r="F355" s="786"/>
      <c r="G355" s="786"/>
      <c r="H355" s="786"/>
      <c r="I355" s="786"/>
      <c r="J355" s="786"/>
      <c r="K355" s="786"/>
      <c r="L355" s="778"/>
      <c r="M355" s="778"/>
      <c r="N355" s="778"/>
      <c r="O355" s="778"/>
      <c r="P355" s="765"/>
      <c r="Q355" s="765"/>
    </row>
    <row r="356" spans="1:19">
      <c r="A356" s="212" t="s">
        <v>330</v>
      </c>
      <c r="B356" s="713"/>
      <c r="C356" s="713"/>
      <c r="D356" s="713"/>
      <c r="E356" s="161"/>
      <c r="F356" s="786"/>
      <c r="G356" s="786"/>
      <c r="H356" s="786"/>
      <c r="I356" s="786"/>
      <c r="J356" s="786"/>
      <c r="K356" s="786"/>
      <c r="L356" s="786"/>
      <c r="M356" s="786"/>
      <c r="N356" s="786"/>
      <c r="O356" s="786"/>
      <c r="P356" s="786"/>
      <c r="Q356" s="786"/>
      <c r="R356" s="778"/>
      <c r="S356" s="778"/>
    </row>
    <row r="357" spans="1:19">
      <c r="A357" s="64"/>
      <c r="B357" s="31"/>
      <c r="C357" s="31"/>
      <c r="D357" s="66"/>
      <c r="E357" s="31"/>
      <c r="F357" s="786"/>
      <c r="G357" s="786"/>
      <c r="H357" s="786"/>
      <c r="I357" s="786"/>
      <c r="J357" s="786"/>
      <c r="K357" s="786"/>
      <c r="L357" s="786"/>
      <c r="M357" s="786"/>
      <c r="N357" s="786"/>
      <c r="O357" s="786"/>
      <c r="P357" s="786"/>
      <c r="Q357" s="786"/>
      <c r="R357" s="778"/>
      <c r="S357" s="778"/>
    </row>
    <row r="358" spans="1:19">
      <c r="A358" s="25" t="s">
        <v>443</v>
      </c>
      <c r="D358" s="11"/>
      <c r="E358" s="91"/>
      <c r="R358" s="778"/>
      <c r="S358" s="778"/>
    </row>
    <row r="359" spans="1:19">
      <c r="A359" s="28" t="s">
        <v>199</v>
      </c>
      <c r="D359" s="11"/>
      <c r="E359" s="91"/>
      <c r="R359" s="778"/>
      <c r="S359" s="778"/>
    </row>
    <row r="360" spans="1:19">
      <c r="A360" s="114" t="s">
        <v>7</v>
      </c>
      <c r="B360" s="128" t="s">
        <v>9</v>
      </c>
      <c r="C360" s="128" t="s">
        <v>10</v>
      </c>
      <c r="D360" s="11"/>
      <c r="E360" s="91"/>
      <c r="R360" s="778"/>
      <c r="S360" s="778"/>
    </row>
    <row r="361" spans="1:19">
      <c r="A361" s="147" t="s">
        <v>8</v>
      </c>
      <c r="B361" s="112">
        <v>1011190</v>
      </c>
      <c r="C361" s="112">
        <v>25460</v>
      </c>
      <c r="D361" s="11"/>
      <c r="E361" s="91"/>
      <c r="R361" s="778"/>
      <c r="S361" s="778"/>
    </row>
    <row r="362" spans="1:19">
      <c r="A362" s="120" t="s">
        <v>11</v>
      </c>
      <c r="B362" s="107">
        <v>252500</v>
      </c>
      <c r="C362" s="107">
        <v>6260</v>
      </c>
      <c r="D362" s="11"/>
      <c r="E362" s="91"/>
      <c r="R362" s="778"/>
      <c r="S362" s="778"/>
    </row>
    <row r="363" spans="1:19">
      <c r="A363" s="120" t="s">
        <v>12</v>
      </c>
      <c r="B363" s="107">
        <v>328637</v>
      </c>
      <c r="C363" s="107">
        <v>8340</v>
      </c>
      <c r="R363" s="778"/>
      <c r="S363" s="778"/>
    </row>
    <row r="364" spans="1:19">
      <c r="A364" s="120" t="s">
        <v>207</v>
      </c>
      <c r="B364" s="109">
        <v>430053</v>
      </c>
      <c r="C364" s="109">
        <v>10860</v>
      </c>
      <c r="R364" s="778"/>
      <c r="S364" s="778"/>
    </row>
    <row r="365" spans="1:19">
      <c r="A365" s="46" t="s">
        <v>13</v>
      </c>
      <c r="B365" s="660"/>
      <c r="C365" s="660"/>
      <c r="R365" s="778"/>
      <c r="S365" s="778"/>
    </row>
    <row r="366" spans="1:19">
      <c r="F366" s="781"/>
      <c r="G366" s="781"/>
      <c r="H366" s="781"/>
      <c r="I366" s="781"/>
      <c r="J366" s="781"/>
      <c r="K366" s="781"/>
      <c r="L366" s="781"/>
      <c r="M366" s="781"/>
      <c r="N366" s="781"/>
      <c r="O366" s="781"/>
      <c r="P366" s="781"/>
      <c r="Q366" s="781"/>
      <c r="R366" s="778"/>
      <c r="S366" s="778"/>
    </row>
    <row r="367" spans="1:19" ht="15" customHeight="1">
      <c r="A367" s="2528" t="s">
        <v>444</v>
      </c>
      <c r="B367" s="2528"/>
      <c r="C367" s="2528"/>
      <c r="D367" s="2528"/>
      <c r="E367" s="2528"/>
      <c r="F367" s="852"/>
      <c r="G367" s="852"/>
      <c r="H367" s="852"/>
      <c r="I367" s="852"/>
      <c r="J367" s="852"/>
      <c r="K367" s="852"/>
      <c r="L367" s="852"/>
      <c r="M367" s="852"/>
      <c r="N367" s="852"/>
      <c r="O367" s="852"/>
      <c r="P367" s="852"/>
      <c r="Q367" s="852"/>
      <c r="R367" s="778"/>
      <c r="S367" s="778"/>
    </row>
    <row r="368" spans="1:19">
      <c r="A368" s="28" t="s">
        <v>380</v>
      </c>
      <c r="B368" s="29"/>
      <c r="C368" s="29"/>
      <c r="D368" s="30"/>
      <c r="E368" s="29"/>
      <c r="F368" s="786"/>
      <c r="G368" s="786"/>
      <c r="H368" s="786"/>
      <c r="I368" s="786"/>
      <c r="J368" s="786"/>
      <c r="K368" s="786"/>
      <c r="L368" s="786"/>
      <c r="M368" s="786"/>
      <c r="N368" s="786"/>
      <c r="O368" s="786"/>
      <c r="P368" s="786"/>
      <c r="Q368" s="786"/>
      <c r="R368" s="778"/>
      <c r="S368" s="778"/>
    </row>
    <row r="369" spans="1:17">
      <c r="A369" s="36" t="s">
        <v>55</v>
      </c>
      <c r="B369" s="2522">
        <v>2010</v>
      </c>
      <c r="C369" s="2522"/>
      <c r="D369" s="2522">
        <v>2011</v>
      </c>
      <c r="E369" s="2522"/>
      <c r="F369" s="839"/>
      <c r="G369" s="839"/>
      <c r="H369" s="839"/>
      <c r="I369" s="839"/>
      <c r="J369" s="839"/>
      <c r="K369" s="839"/>
      <c r="L369" s="839"/>
      <c r="M369" s="839"/>
      <c r="N369" s="839"/>
      <c r="O369" s="839"/>
      <c r="P369" s="839"/>
      <c r="Q369" s="765"/>
    </row>
    <row r="370" spans="1:17">
      <c r="A370" s="437"/>
      <c r="B370" s="438" t="s">
        <v>56</v>
      </c>
      <c r="C370" s="439" t="s">
        <v>57</v>
      </c>
      <c r="D370" s="438" t="s">
        <v>56</v>
      </c>
      <c r="E370" s="439" t="s">
        <v>57</v>
      </c>
      <c r="F370" s="818"/>
      <c r="G370" s="818"/>
      <c r="H370" s="818"/>
      <c r="I370" s="818"/>
      <c r="J370" s="818"/>
      <c r="K370" s="818"/>
      <c r="L370" s="818"/>
      <c r="M370" s="818"/>
      <c r="N370" s="818"/>
      <c r="O370" s="818"/>
      <c r="P370" s="818"/>
      <c r="Q370" s="765"/>
    </row>
    <row r="371" spans="1:17">
      <c r="A371" s="36" t="s">
        <v>8</v>
      </c>
      <c r="B371" s="117">
        <f>SUM(B372:B398)</f>
        <v>1054941.3149999999</v>
      </c>
      <c r="C371" s="117">
        <f>SUM(C372:C398)</f>
        <v>1722949.0120000001</v>
      </c>
      <c r="D371" s="117">
        <f>SUM(D372:D398)</f>
        <v>3092841.7</v>
      </c>
      <c r="E371" s="117">
        <f>SUM(E372:E398)</f>
        <v>6491425.4000000004</v>
      </c>
      <c r="F371" s="853"/>
      <c r="G371" s="853"/>
      <c r="H371" s="853"/>
      <c r="I371" s="853"/>
      <c r="J371" s="853"/>
      <c r="K371" s="853"/>
      <c r="L371" s="853"/>
      <c r="M371" s="853"/>
      <c r="N371" s="853"/>
      <c r="O371" s="853"/>
      <c r="P371" s="853"/>
      <c r="Q371" s="854"/>
    </row>
    <row r="372" spans="1:17">
      <c r="A372" s="61" t="s">
        <v>25</v>
      </c>
      <c r="B372" s="119">
        <v>9112.5769999999993</v>
      </c>
      <c r="C372" s="119">
        <v>12804.620999999999</v>
      </c>
      <c r="D372" s="119">
        <v>30511</v>
      </c>
      <c r="E372" s="119">
        <v>46289.599999999999</v>
      </c>
      <c r="F372" s="855"/>
      <c r="G372" s="855"/>
      <c r="H372" s="855"/>
      <c r="I372" s="855"/>
      <c r="J372" s="855"/>
      <c r="K372" s="855"/>
      <c r="L372" s="855"/>
      <c r="M372" s="855"/>
      <c r="N372" s="855"/>
      <c r="O372" s="855"/>
      <c r="P372" s="855"/>
      <c r="Q372" s="765"/>
    </row>
    <row r="373" spans="1:17">
      <c r="A373" s="72" t="s">
        <v>26</v>
      </c>
      <c r="B373" s="119">
        <v>47.579000000000001</v>
      </c>
      <c r="C373" s="119">
        <v>100.965</v>
      </c>
      <c r="D373" s="119">
        <f>58.3+69.2</f>
        <v>127.5</v>
      </c>
      <c r="E373" s="119">
        <f>69.7+151.9</f>
        <v>221.60000000000002</v>
      </c>
      <c r="F373" s="855"/>
      <c r="G373" s="855"/>
      <c r="H373" s="855"/>
      <c r="I373" s="855"/>
      <c r="J373" s="855"/>
      <c r="K373" s="855"/>
      <c r="L373" s="855"/>
      <c r="M373" s="855"/>
      <c r="N373" s="855"/>
      <c r="O373" s="855"/>
      <c r="P373" s="855"/>
      <c r="Q373" s="765"/>
    </row>
    <row r="374" spans="1:17">
      <c r="A374" s="72" t="s">
        <v>27</v>
      </c>
      <c r="B374" s="119">
        <v>214.76499999999999</v>
      </c>
      <c r="C374" s="119">
        <v>424.40499999999997</v>
      </c>
      <c r="D374" s="119">
        <v>52.2</v>
      </c>
      <c r="E374" s="119">
        <v>111.3</v>
      </c>
      <c r="F374" s="855"/>
      <c r="G374" s="855"/>
      <c r="H374" s="855"/>
      <c r="I374" s="855"/>
      <c r="J374" s="855"/>
      <c r="K374" s="855"/>
      <c r="L374" s="855"/>
      <c r="M374" s="855"/>
      <c r="N374" s="855"/>
      <c r="O374" s="855"/>
      <c r="P374" s="855"/>
      <c r="Q374" s="765"/>
    </row>
    <row r="375" spans="1:17">
      <c r="A375" s="72" t="s">
        <v>28</v>
      </c>
      <c r="B375" s="119">
        <v>87.105999999999995</v>
      </c>
      <c r="C375" s="119">
        <v>157.11600000000001</v>
      </c>
      <c r="D375" s="119">
        <v>118.6</v>
      </c>
      <c r="E375" s="119">
        <v>221.5</v>
      </c>
      <c r="F375" s="855"/>
      <c r="G375" s="855"/>
      <c r="H375" s="855"/>
      <c r="I375" s="855"/>
      <c r="J375" s="855"/>
      <c r="K375" s="855"/>
      <c r="L375" s="855"/>
      <c r="M375" s="855"/>
      <c r="N375" s="855"/>
      <c r="O375" s="855"/>
      <c r="P375" s="855"/>
      <c r="Q375" s="765"/>
    </row>
    <row r="376" spans="1:17">
      <c r="A376" s="72" t="s">
        <v>29</v>
      </c>
      <c r="B376" s="119">
        <v>54.393999999999998</v>
      </c>
      <c r="C376" s="119">
        <v>70.483999999999995</v>
      </c>
      <c r="D376" s="119">
        <v>22.5</v>
      </c>
      <c r="E376" s="119">
        <v>29.6</v>
      </c>
      <c r="F376" s="855"/>
      <c r="G376" s="855"/>
      <c r="H376" s="855"/>
      <c r="I376" s="855"/>
      <c r="J376" s="855"/>
      <c r="K376" s="855"/>
      <c r="L376" s="855"/>
      <c r="M376" s="855"/>
      <c r="N376" s="855"/>
      <c r="O376" s="855"/>
      <c r="P376" s="855"/>
      <c r="Q376" s="765"/>
    </row>
    <row r="377" spans="1:17">
      <c r="A377" s="72" t="s">
        <v>331</v>
      </c>
      <c r="B377" s="119">
        <v>7.6619999999999999</v>
      </c>
      <c r="C377" s="119">
        <v>11.433999999999999</v>
      </c>
      <c r="D377" s="119">
        <v>8.8000000000000007</v>
      </c>
      <c r="E377" s="119">
        <v>14</v>
      </c>
      <c r="F377" s="855"/>
      <c r="G377" s="855"/>
      <c r="H377" s="855"/>
      <c r="I377" s="855"/>
      <c r="J377" s="855"/>
      <c r="K377" s="855"/>
      <c r="L377" s="855"/>
      <c r="M377" s="855"/>
      <c r="N377" s="855"/>
      <c r="O377" s="855"/>
      <c r="P377" s="855"/>
      <c r="Q377" s="765"/>
    </row>
    <row r="378" spans="1:17">
      <c r="A378" s="72" t="s">
        <v>31</v>
      </c>
      <c r="B378" s="119">
        <v>622.12599999999998</v>
      </c>
      <c r="C378" s="119">
        <v>1621.0129999999999</v>
      </c>
      <c r="D378" s="119">
        <v>2451.3000000000002</v>
      </c>
      <c r="E378" s="119">
        <v>7404.4</v>
      </c>
      <c r="F378" s="855"/>
      <c r="G378" s="855"/>
      <c r="H378" s="855"/>
      <c r="I378" s="855"/>
      <c r="J378" s="855"/>
      <c r="K378" s="855"/>
      <c r="L378" s="855"/>
      <c r="M378" s="855"/>
      <c r="N378" s="855"/>
      <c r="O378" s="855"/>
      <c r="P378" s="855"/>
      <c r="Q378" s="765"/>
    </row>
    <row r="379" spans="1:17">
      <c r="A379" s="72" t="s">
        <v>58</v>
      </c>
      <c r="B379" s="119">
        <v>0.10100000000000001</v>
      </c>
      <c r="C379" s="119">
        <v>0.505</v>
      </c>
      <c r="D379" s="119">
        <v>0</v>
      </c>
      <c r="E379" s="119">
        <v>0</v>
      </c>
      <c r="F379" s="855"/>
      <c r="G379" s="855"/>
      <c r="H379" s="855"/>
      <c r="I379" s="855"/>
      <c r="J379" s="855"/>
      <c r="K379" s="855"/>
      <c r="L379" s="855"/>
      <c r="M379" s="855"/>
      <c r="N379" s="855"/>
      <c r="O379" s="855"/>
      <c r="P379" s="855"/>
      <c r="Q379" s="765"/>
    </row>
    <row r="380" spans="1:17">
      <c r="A380" s="72" t="s">
        <v>71</v>
      </c>
      <c r="B380" s="119">
        <v>0</v>
      </c>
      <c r="C380" s="119">
        <v>0</v>
      </c>
      <c r="D380" s="119">
        <v>0</v>
      </c>
      <c r="E380" s="119">
        <v>0</v>
      </c>
      <c r="F380" s="855"/>
      <c r="G380" s="855"/>
      <c r="H380" s="855"/>
      <c r="I380" s="855"/>
      <c r="J380" s="855"/>
      <c r="K380" s="855"/>
      <c r="L380" s="855"/>
      <c r="M380" s="855"/>
      <c r="N380" s="855"/>
      <c r="O380" s="855"/>
      <c r="P380" s="855"/>
      <c r="Q380" s="765"/>
    </row>
    <row r="381" spans="1:17">
      <c r="A381" s="72" t="s">
        <v>59</v>
      </c>
      <c r="B381" s="119">
        <v>104.828</v>
      </c>
      <c r="C381" s="119">
        <v>521.40099999999995</v>
      </c>
      <c r="D381" s="119">
        <v>360.1</v>
      </c>
      <c r="E381" s="119">
        <v>1795.9</v>
      </c>
      <c r="F381" s="855"/>
      <c r="G381" s="855"/>
      <c r="H381" s="855"/>
      <c r="I381" s="855"/>
      <c r="J381" s="855"/>
      <c r="K381" s="855"/>
      <c r="L381" s="855"/>
      <c r="M381" s="855"/>
      <c r="N381" s="855"/>
      <c r="O381" s="855"/>
      <c r="P381" s="855"/>
      <c r="Q381" s="765"/>
    </row>
    <row r="382" spans="1:17">
      <c r="A382" s="72" t="s">
        <v>60</v>
      </c>
      <c r="B382" s="119">
        <v>0.42499999999999999</v>
      </c>
      <c r="C382" s="119">
        <v>2.125</v>
      </c>
      <c r="D382" s="119">
        <v>1.7</v>
      </c>
      <c r="E382" s="119">
        <v>9.1</v>
      </c>
      <c r="F382" s="855"/>
      <c r="G382" s="855"/>
      <c r="H382" s="855"/>
      <c r="I382" s="855"/>
      <c r="J382" s="855"/>
      <c r="K382" s="855"/>
      <c r="L382" s="855"/>
      <c r="M382" s="855"/>
      <c r="N382" s="855"/>
      <c r="O382" s="855"/>
      <c r="P382" s="855"/>
      <c r="Q382" s="765"/>
    </row>
    <row r="383" spans="1:17">
      <c r="A383" s="72" t="s">
        <v>32</v>
      </c>
      <c r="B383" s="119">
        <v>31.991</v>
      </c>
      <c r="C383" s="119">
        <v>29.164999999999999</v>
      </c>
      <c r="D383" s="119">
        <v>391.5</v>
      </c>
      <c r="E383" s="119">
        <v>381.9</v>
      </c>
      <c r="F383" s="855"/>
      <c r="G383" s="855"/>
      <c r="H383" s="855"/>
      <c r="I383" s="855"/>
      <c r="J383" s="855"/>
      <c r="K383" s="855"/>
      <c r="L383" s="855"/>
      <c r="M383" s="855"/>
      <c r="N383" s="855"/>
      <c r="O383" s="855"/>
      <c r="P383" s="855"/>
      <c r="Q383" s="765"/>
    </row>
    <row r="384" spans="1:17">
      <c r="A384" s="440" t="s">
        <v>61</v>
      </c>
      <c r="B384" s="119">
        <v>0.97199999999999998</v>
      </c>
      <c r="C384" s="119">
        <v>0.48599999999999999</v>
      </c>
      <c r="D384" s="119">
        <v>0</v>
      </c>
      <c r="E384" s="119">
        <v>0</v>
      </c>
      <c r="F384" s="855"/>
      <c r="G384" s="855"/>
      <c r="H384" s="855"/>
      <c r="I384" s="855"/>
      <c r="J384" s="855"/>
      <c r="K384" s="855"/>
      <c r="L384" s="855"/>
      <c r="M384" s="855"/>
      <c r="N384" s="855"/>
      <c r="O384" s="855"/>
      <c r="P384" s="855"/>
      <c r="Q384" s="765"/>
    </row>
    <row r="385" spans="1:19">
      <c r="A385" s="72" t="s">
        <v>33</v>
      </c>
      <c r="B385" s="119">
        <v>20.795999999999999</v>
      </c>
      <c r="C385" s="119">
        <v>28.988</v>
      </c>
      <c r="D385" s="119">
        <v>92.3</v>
      </c>
      <c r="E385" s="119">
        <v>129.1</v>
      </c>
      <c r="F385" s="855"/>
      <c r="G385" s="855"/>
      <c r="H385" s="855"/>
      <c r="I385" s="855"/>
      <c r="J385" s="855"/>
      <c r="K385" s="855"/>
      <c r="L385" s="855"/>
      <c r="M385" s="855"/>
      <c r="N385" s="855"/>
      <c r="O385" s="855"/>
      <c r="P385" s="855"/>
      <c r="Q385" s="765"/>
    </row>
    <row r="386" spans="1:19">
      <c r="A386" s="72" t="s">
        <v>414</v>
      </c>
      <c r="B386" s="119">
        <v>0.214</v>
      </c>
      <c r="C386" s="119">
        <v>1.07</v>
      </c>
      <c r="D386" s="119">
        <v>4.7</v>
      </c>
      <c r="E386" s="119">
        <v>26.8</v>
      </c>
      <c r="F386" s="855"/>
      <c r="G386" s="855"/>
      <c r="H386" s="855"/>
      <c r="I386" s="855"/>
      <c r="J386" s="855"/>
      <c r="K386" s="855"/>
      <c r="L386" s="855"/>
      <c r="M386" s="855"/>
      <c r="N386" s="855"/>
      <c r="O386" s="855"/>
      <c r="P386" s="855"/>
      <c r="Q386" s="765"/>
    </row>
    <row r="387" spans="1:19">
      <c r="A387" s="72" t="s">
        <v>34</v>
      </c>
      <c r="B387" s="119">
        <v>1807.1559999999999</v>
      </c>
      <c r="C387" s="119">
        <v>1803.077</v>
      </c>
      <c r="D387" s="119">
        <v>1599.1</v>
      </c>
      <c r="E387" s="119">
        <v>1597.6</v>
      </c>
      <c r="F387" s="855"/>
      <c r="G387" s="855"/>
      <c r="H387" s="855"/>
      <c r="I387" s="855"/>
      <c r="J387" s="855"/>
      <c r="K387" s="855"/>
      <c r="L387" s="855"/>
      <c r="M387" s="855"/>
      <c r="N387" s="855"/>
      <c r="O387" s="855"/>
      <c r="P387" s="855"/>
      <c r="Q387" s="765"/>
    </row>
    <row r="388" spans="1:19">
      <c r="A388" s="72" t="s">
        <v>62</v>
      </c>
      <c r="B388" s="119">
        <v>1.7529999999999999</v>
      </c>
      <c r="C388" s="119">
        <v>3.2770000000000001</v>
      </c>
      <c r="D388" s="119">
        <v>0</v>
      </c>
      <c r="E388" s="119">
        <v>0</v>
      </c>
      <c r="F388" s="855"/>
      <c r="G388" s="855"/>
      <c r="H388" s="855"/>
      <c r="I388" s="855"/>
      <c r="J388" s="855"/>
      <c r="K388" s="855"/>
      <c r="L388" s="855"/>
      <c r="M388" s="855"/>
      <c r="N388" s="855"/>
      <c r="O388" s="855"/>
      <c r="P388" s="855"/>
      <c r="Q388" s="765"/>
    </row>
    <row r="389" spans="1:19">
      <c r="A389" s="72" t="s">
        <v>63</v>
      </c>
      <c r="B389" s="119">
        <v>0</v>
      </c>
      <c r="C389" s="119">
        <v>0</v>
      </c>
      <c r="D389" s="119">
        <v>0</v>
      </c>
      <c r="E389" s="119">
        <v>0</v>
      </c>
      <c r="F389" s="855"/>
      <c r="G389" s="855"/>
      <c r="H389" s="855"/>
      <c r="I389" s="855"/>
      <c r="J389" s="855"/>
      <c r="K389" s="855"/>
      <c r="L389" s="855"/>
      <c r="M389" s="855"/>
      <c r="N389" s="855"/>
      <c r="O389" s="855"/>
      <c r="P389" s="855"/>
      <c r="Q389" s="765"/>
    </row>
    <row r="390" spans="1:19">
      <c r="A390" s="72" t="s">
        <v>415</v>
      </c>
      <c r="B390" s="119">
        <v>14.545</v>
      </c>
      <c r="C390" s="119">
        <v>14.545</v>
      </c>
      <c r="D390" s="119">
        <v>18.2</v>
      </c>
      <c r="E390" s="119">
        <v>22.8</v>
      </c>
      <c r="F390" s="855"/>
      <c r="G390" s="855"/>
      <c r="H390" s="855"/>
      <c r="I390" s="855"/>
      <c r="J390" s="855"/>
      <c r="K390" s="855"/>
      <c r="L390" s="855"/>
      <c r="M390" s="855"/>
      <c r="N390" s="855"/>
      <c r="O390" s="855"/>
      <c r="P390" s="855"/>
      <c r="Q390" s="765"/>
    </row>
    <row r="391" spans="1:19">
      <c r="A391" s="72" t="s">
        <v>64</v>
      </c>
      <c r="B391" s="119">
        <v>0.64300000000000002</v>
      </c>
      <c r="C391" s="119">
        <v>0.64300000000000002</v>
      </c>
      <c r="D391" s="119">
        <v>2.5</v>
      </c>
      <c r="E391" s="119">
        <v>2.2999999999999998</v>
      </c>
      <c r="F391" s="855"/>
      <c r="G391" s="855"/>
      <c r="H391" s="855"/>
      <c r="I391" s="855"/>
      <c r="J391" s="855"/>
      <c r="K391" s="855"/>
      <c r="L391" s="855"/>
      <c r="M391" s="855"/>
      <c r="N391" s="855"/>
      <c r="O391" s="855"/>
      <c r="P391" s="855"/>
      <c r="Q391" s="765"/>
    </row>
    <row r="392" spans="1:19">
      <c r="A392" s="72" t="s">
        <v>36</v>
      </c>
      <c r="B392" s="119">
        <v>53.639000000000003</v>
      </c>
      <c r="C392" s="119">
        <v>48.113999999999997</v>
      </c>
      <c r="D392" s="119">
        <v>33.9</v>
      </c>
      <c r="E392" s="119">
        <v>32.200000000000003</v>
      </c>
      <c r="F392" s="855"/>
      <c r="G392" s="855"/>
      <c r="H392" s="855"/>
      <c r="I392" s="855"/>
      <c r="J392" s="855"/>
      <c r="K392" s="855"/>
      <c r="L392" s="855"/>
      <c r="M392" s="855"/>
      <c r="N392" s="855"/>
      <c r="O392" s="855"/>
      <c r="P392" s="855"/>
      <c r="Q392" s="765"/>
    </row>
    <row r="393" spans="1:19">
      <c r="A393" s="72" t="s">
        <v>65</v>
      </c>
      <c r="B393" s="119">
        <v>7.5960000000000001</v>
      </c>
      <c r="C393" s="119">
        <v>10.987</v>
      </c>
      <c r="D393" s="119">
        <v>24.2</v>
      </c>
      <c r="E393" s="119">
        <v>35.5</v>
      </c>
      <c r="F393" s="855"/>
      <c r="G393" s="855"/>
      <c r="H393" s="855"/>
      <c r="I393" s="855"/>
      <c r="J393" s="855"/>
      <c r="K393" s="855"/>
      <c r="L393" s="855"/>
      <c r="M393" s="855"/>
      <c r="N393" s="855"/>
      <c r="O393" s="855"/>
      <c r="P393" s="855"/>
      <c r="Q393" s="765"/>
    </row>
    <row r="394" spans="1:19">
      <c r="A394" s="72" t="s">
        <v>66</v>
      </c>
      <c r="B394" s="119">
        <v>0</v>
      </c>
      <c r="C394" s="119">
        <v>0</v>
      </c>
      <c r="D394" s="119">
        <v>1</v>
      </c>
      <c r="E394" s="119">
        <v>4.2</v>
      </c>
      <c r="F394" s="855"/>
      <c r="G394" s="855"/>
      <c r="H394" s="855"/>
      <c r="I394" s="855"/>
      <c r="J394" s="855"/>
      <c r="K394" s="855"/>
      <c r="L394" s="855"/>
      <c r="M394" s="855"/>
      <c r="N394" s="855"/>
      <c r="O394" s="855"/>
      <c r="P394" s="855"/>
      <c r="Q394" s="765"/>
    </row>
    <row r="395" spans="1:19">
      <c r="A395" s="72" t="s">
        <v>37</v>
      </c>
      <c r="B395" s="119">
        <v>1417.175</v>
      </c>
      <c r="C395" s="119">
        <v>5561.049</v>
      </c>
      <c r="D395" s="119">
        <v>163.6</v>
      </c>
      <c r="E395" s="119">
        <v>545.70000000000005</v>
      </c>
      <c r="F395" s="855"/>
      <c r="G395" s="855"/>
      <c r="H395" s="855"/>
      <c r="I395" s="855"/>
      <c r="J395" s="855"/>
      <c r="K395" s="855"/>
      <c r="L395" s="855"/>
      <c r="M395" s="855"/>
      <c r="N395" s="855"/>
      <c r="O395" s="855"/>
      <c r="P395" s="855"/>
      <c r="Q395" s="765"/>
    </row>
    <row r="396" spans="1:19">
      <c r="A396" s="72" t="s">
        <v>38</v>
      </c>
      <c r="B396" s="119">
        <v>3.52</v>
      </c>
      <c r="C396" s="119">
        <v>4.2240000000000002</v>
      </c>
      <c r="D396" s="119">
        <v>2.1</v>
      </c>
      <c r="E396" s="119">
        <v>2.4</v>
      </c>
      <c r="F396" s="855"/>
      <c r="G396" s="855"/>
      <c r="H396" s="855"/>
      <c r="I396" s="855"/>
      <c r="J396" s="855"/>
      <c r="K396" s="855"/>
      <c r="L396" s="855"/>
      <c r="M396" s="855"/>
      <c r="N396" s="855"/>
      <c r="O396" s="855"/>
      <c r="P396" s="855"/>
      <c r="Q396" s="765"/>
    </row>
    <row r="397" spans="1:19">
      <c r="A397" s="72" t="s">
        <v>39</v>
      </c>
      <c r="B397" s="119">
        <v>4.7519999999999998</v>
      </c>
      <c r="C397" s="119">
        <v>6.3179999999999996</v>
      </c>
      <c r="D397" s="119">
        <v>42.9</v>
      </c>
      <c r="E397" s="119">
        <v>47.9</v>
      </c>
      <c r="F397" s="855"/>
      <c r="G397" s="855"/>
      <c r="H397" s="855"/>
      <c r="I397" s="855"/>
      <c r="J397" s="855"/>
      <c r="K397" s="855"/>
      <c r="L397" s="855"/>
      <c r="M397" s="855"/>
      <c r="N397" s="855"/>
      <c r="O397" s="855"/>
      <c r="P397" s="855"/>
      <c r="Q397" s="765"/>
    </row>
    <row r="398" spans="1:19">
      <c r="A398" s="120" t="s">
        <v>67</v>
      </c>
      <c r="B398" s="119">
        <v>1041325</v>
      </c>
      <c r="C398" s="119">
        <v>1699723</v>
      </c>
      <c r="D398" s="661">
        <v>3056812</v>
      </c>
      <c r="E398" s="661">
        <v>6432500</v>
      </c>
      <c r="F398" s="855"/>
      <c r="G398" s="855"/>
      <c r="H398" s="855"/>
      <c r="I398" s="855"/>
      <c r="J398" s="855"/>
      <c r="K398" s="855"/>
      <c r="L398" s="855"/>
      <c r="M398" s="855"/>
      <c r="N398" s="855"/>
      <c r="O398" s="855"/>
      <c r="P398" s="855"/>
      <c r="Q398" s="765"/>
    </row>
    <row r="399" spans="1:19">
      <c r="A399" s="46" t="s">
        <v>13</v>
      </c>
      <c r="B399" s="122"/>
      <c r="C399" s="122"/>
      <c r="D399" s="122"/>
      <c r="E399" s="122"/>
      <c r="F399" s="856"/>
      <c r="G399" s="856"/>
      <c r="H399" s="856"/>
      <c r="I399" s="856"/>
      <c r="J399" s="856"/>
      <c r="K399" s="856"/>
      <c r="L399" s="856"/>
      <c r="M399" s="856"/>
      <c r="N399" s="856"/>
      <c r="O399" s="856"/>
      <c r="P399" s="856"/>
      <c r="Q399" s="856"/>
      <c r="R399" s="778"/>
      <c r="S399" s="778"/>
    </row>
    <row r="400" spans="1:19">
      <c r="A400" s="64"/>
      <c r="B400" s="31"/>
      <c r="R400" s="778"/>
      <c r="S400" s="778"/>
    </row>
    <row r="401" spans="1:19">
      <c r="A401" s="14" t="s">
        <v>445</v>
      </c>
      <c r="B401" s="93"/>
      <c r="C401" s="93"/>
      <c r="D401" s="93"/>
      <c r="E401" s="93"/>
      <c r="F401" s="815"/>
      <c r="G401" s="815"/>
      <c r="H401" s="815"/>
      <c r="I401" s="815"/>
      <c r="J401" s="815"/>
      <c r="K401" s="815"/>
      <c r="L401" s="815"/>
      <c r="M401" s="815"/>
      <c r="N401" s="815"/>
      <c r="O401" s="815"/>
      <c r="P401" s="815"/>
      <c r="Q401" s="815"/>
      <c r="R401" s="778"/>
      <c r="S401" s="778"/>
    </row>
    <row r="402" spans="1:19">
      <c r="A402" s="28" t="s">
        <v>68</v>
      </c>
      <c r="B402" s="116"/>
      <c r="C402" s="116"/>
      <c r="D402" s="116"/>
      <c r="E402" s="116"/>
      <c r="F402" s="815"/>
      <c r="G402" s="815"/>
      <c r="H402" s="815"/>
      <c r="I402" s="815"/>
      <c r="J402" s="815"/>
      <c r="K402" s="815"/>
      <c r="L402" s="815"/>
      <c r="M402" s="815"/>
      <c r="N402" s="815"/>
      <c r="O402" s="815"/>
      <c r="P402" s="815"/>
      <c r="Q402" s="815"/>
      <c r="R402" s="778"/>
      <c r="S402" s="778"/>
    </row>
    <row r="403" spans="1:19">
      <c r="A403" s="114" t="s">
        <v>69</v>
      </c>
      <c r="B403" s="128">
        <v>2008</v>
      </c>
      <c r="C403" s="90">
        <v>2009</v>
      </c>
      <c r="D403" s="441">
        <v>2010</v>
      </c>
      <c r="E403" s="441">
        <v>2011</v>
      </c>
      <c r="F403" s="857"/>
      <c r="G403" s="857"/>
      <c r="H403" s="857"/>
      <c r="I403" s="857"/>
      <c r="J403" s="857"/>
      <c r="K403" s="857"/>
      <c r="L403" s="857"/>
      <c r="M403" s="857"/>
      <c r="N403" s="857"/>
      <c r="O403" s="857"/>
      <c r="P403" s="857"/>
      <c r="Q403" s="778"/>
    </row>
    <row r="404" spans="1:19">
      <c r="A404" s="442" t="s">
        <v>70</v>
      </c>
      <c r="B404" s="124">
        <v>95.21</v>
      </c>
      <c r="C404" s="662">
        <v>104.80154088387339</v>
      </c>
      <c r="D404" s="124">
        <v>103.47359225111545</v>
      </c>
      <c r="E404" s="124">
        <v>104.55890126808836</v>
      </c>
      <c r="F404" s="858"/>
      <c r="G404" s="859"/>
      <c r="H404" s="858"/>
      <c r="I404" s="858"/>
      <c r="J404" s="858"/>
      <c r="K404" s="858"/>
      <c r="L404" s="858"/>
      <c r="M404" s="858"/>
      <c r="N404" s="858"/>
      <c r="O404" s="858"/>
      <c r="P404" s="858"/>
      <c r="Q404" s="778"/>
    </row>
    <row r="405" spans="1:19">
      <c r="A405" s="440" t="s">
        <v>25</v>
      </c>
      <c r="B405" s="118">
        <v>95.24</v>
      </c>
      <c r="C405" s="663">
        <v>97.349628341041765</v>
      </c>
      <c r="D405" s="118">
        <v>94.742274682708498</v>
      </c>
      <c r="E405" s="118">
        <v>102.29276904434326</v>
      </c>
      <c r="F405" s="860"/>
      <c r="G405" s="860"/>
      <c r="H405" s="860"/>
      <c r="I405" s="860"/>
      <c r="J405" s="860"/>
      <c r="K405" s="860"/>
      <c r="L405" s="860"/>
      <c r="M405" s="860"/>
      <c r="N405" s="860"/>
      <c r="O405" s="860"/>
      <c r="P405" s="860"/>
      <c r="Q405" s="778"/>
    </row>
    <row r="406" spans="1:19">
      <c r="A406" s="440" t="s">
        <v>26</v>
      </c>
      <c r="B406" s="118">
        <v>74.83</v>
      </c>
      <c r="C406" s="663">
        <v>115.25911559622114</v>
      </c>
      <c r="D406" s="118">
        <v>74.76261541884476</v>
      </c>
      <c r="E406" s="118">
        <v>61.233420173702477</v>
      </c>
      <c r="F406" s="860"/>
      <c r="G406" s="860"/>
      <c r="H406" s="860"/>
      <c r="I406" s="860"/>
      <c r="J406" s="860"/>
      <c r="K406" s="860"/>
      <c r="L406" s="860"/>
      <c r="M406" s="860"/>
      <c r="N406" s="860"/>
      <c r="O406" s="860"/>
      <c r="P406" s="860"/>
      <c r="Q406" s="778"/>
    </row>
    <row r="407" spans="1:19">
      <c r="A407" s="440" t="s">
        <v>27</v>
      </c>
      <c r="B407" s="118">
        <v>101.82</v>
      </c>
      <c r="C407" s="663">
        <v>100.92606489534705</v>
      </c>
      <c r="D407" s="118">
        <v>100.22010415356297</v>
      </c>
      <c r="E407" s="118">
        <v>108.08348504512568</v>
      </c>
      <c r="F407" s="860"/>
      <c r="G407" s="860"/>
      <c r="H407" s="860"/>
      <c r="I407" s="860"/>
      <c r="J407" s="860"/>
      <c r="K407" s="860"/>
      <c r="L407" s="860"/>
      <c r="M407" s="860"/>
      <c r="N407" s="860"/>
      <c r="O407" s="860"/>
      <c r="P407" s="860"/>
      <c r="Q407" s="778"/>
    </row>
    <row r="408" spans="1:19">
      <c r="A408" s="440" t="s">
        <v>28</v>
      </c>
      <c r="B408" s="118">
        <v>100.22</v>
      </c>
      <c r="C408" s="663">
        <v>98.454558547922247</v>
      </c>
      <c r="D408" s="118">
        <v>93.096221483154736</v>
      </c>
      <c r="E408" s="118">
        <v>96.380553586071215</v>
      </c>
      <c r="F408" s="860"/>
      <c r="G408" s="860"/>
      <c r="H408" s="860"/>
      <c r="I408" s="860"/>
      <c r="J408" s="860"/>
      <c r="K408" s="860"/>
      <c r="L408" s="860"/>
      <c r="M408" s="860"/>
      <c r="N408" s="860"/>
      <c r="O408" s="860"/>
      <c r="P408" s="860"/>
      <c r="Q408" s="778"/>
    </row>
    <row r="409" spans="1:19">
      <c r="A409" s="440" t="s">
        <v>71</v>
      </c>
      <c r="B409" s="20" t="s">
        <v>541</v>
      </c>
      <c r="C409" s="20">
        <v>89.15</v>
      </c>
      <c r="D409" s="20" t="s">
        <v>541</v>
      </c>
      <c r="E409" s="20" t="s">
        <v>541</v>
      </c>
      <c r="F409" s="860"/>
      <c r="G409" s="860"/>
      <c r="H409" s="860"/>
      <c r="I409" s="860"/>
      <c r="J409" s="860"/>
      <c r="K409" s="860"/>
      <c r="L409" s="860"/>
      <c r="M409" s="860"/>
      <c r="N409" s="860"/>
      <c r="O409" s="860"/>
      <c r="P409" s="860"/>
      <c r="Q409" s="778"/>
    </row>
    <row r="410" spans="1:19">
      <c r="A410" s="440" t="s">
        <v>29</v>
      </c>
      <c r="B410" s="118">
        <v>119.91</v>
      </c>
      <c r="C410" s="663">
        <v>99.498903568510684</v>
      </c>
      <c r="D410" s="118">
        <v>100.2530027245009</v>
      </c>
      <c r="E410" s="118">
        <v>101.78107572014233</v>
      </c>
      <c r="F410" s="860"/>
      <c r="G410" s="860"/>
      <c r="H410" s="860"/>
      <c r="I410" s="860"/>
      <c r="J410" s="860"/>
      <c r="K410" s="860"/>
      <c r="L410" s="860"/>
      <c r="M410" s="860"/>
      <c r="N410" s="860"/>
      <c r="O410" s="860"/>
      <c r="P410" s="860"/>
      <c r="Q410" s="778"/>
    </row>
    <row r="411" spans="1:19">
      <c r="A411" s="440" t="s">
        <v>331</v>
      </c>
      <c r="B411" s="118">
        <v>102.09</v>
      </c>
      <c r="C411" s="20">
        <v>99.5</v>
      </c>
      <c r="D411" s="118">
        <v>104.36766364714261</v>
      </c>
      <c r="E411" s="118">
        <v>110.77336344372739</v>
      </c>
      <c r="F411" s="860"/>
      <c r="G411" s="860"/>
      <c r="H411" s="860"/>
      <c r="I411" s="860"/>
      <c r="J411" s="860"/>
      <c r="K411" s="860"/>
      <c r="L411" s="860"/>
      <c r="M411" s="860"/>
      <c r="N411" s="860"/>
      <c r="O411" s="860"/>
      <c r="P411" s="860"/>
      <c r="Q411" s="778"/>
    </row>
    <row r="412" spans="1:19">
      <c r="A412" s="440" t="s">
        <v>31</v>
      </c>
      <c r="B412" s="118">
        <v>113.59</v>
      </c>
      <c r="C412" s="20">
        <v>108.88</v>
      </c>
      <c r="D412" s="118">
        <v>108.23307952906012</v>
      </c>
      <c r="E412" s="118">
        <v>125.47194478391681</v>
      </c>
      <c r="F412" s="860"/>
      <c r="G412" s="860"/>
      <c r="H412" s="860"/>
      <c r="I412" s="860"/>
      <c r="J412" s="860"/>
      <c r="K412" s="860"/>
      <c r="L412" s="860"/>
      <c r="M412" s="860"/>
      <c r="N412" s="860"/>
      <c r="O412" s="860"/>
      <c r="P412" s="860"/>
      <c r="Q412" s="778"/>
    </row>
    <row r="413" spans="1:19">
      <c r="A413" s="440" t="s">
        <v>58</v>
      </c>
      <c r="B413" s="118">
        <v>100.9</v>
      </c>
      <c r="C413" s="663">
        <v>110.00000000000001</v>
      </c>
      <c r="D413" s="118">
        <v>100</v>
      </c>
      <c r="E413" s="20" t="s">
        <v>541</v>
      </c>
      <c r="F413" s="860"/>
      <c r="G413" s="860"/>
      <c r="H413" s="860"/>
      <c r="I413" s="860"/>
      <c r="J413" s="860"/>
      <c r="K413" s="860"/>
      <c r="L413" s="860"/>
      <c r="M413" s="860"/>
      <c r="N413" s="860"/>
      <c r="O413" s="860"/>
      <c r="P413" s="860"/>
      <c r="Q413" s="778"/>
    </row>
    <row r="414" spans="1:19">
      <c r="A414" s="440" t="s">
        <v>59</v>
      </c>
      <c r="B414" s="118">
        <v>100.55</v>
      </c>
      <c r="C414" s="20">
        <v>100.26</v>
      </c>
      <c r="D414" s="118">
        <v>100.52841027897563</v>
      </c>
      <c r="E414" s="118">
        <v>100.79945609114482</v>
      </c>
      <c r="F414" s="860"/>
      <c r="G414" s="860"/>
      <c r="H414" s="860"/>
      <c r="I414" s="860"/>
      <c r="J414" s="860"/>
      <c r="K414" s="860"/>
      <c r="L414" s="860"/>
      <c r="M414" s="860"/>
      <c r="N414" s="860"/>
      <c r="O414" s="860"/>
      <c r="P414" s="860"/>
      <c r="Q414" s="778"/>
    </row>
    <row r="415" spans="1:19">
      <c r="A415" s="440" t="s">
        <v>60</v>
      </c>
      <c r="B415" s="118">
        <v>101.16</v>
      </c>
      <c r="C415" s="20">
        <v>100.9</v>
      </c>
      <c r="D415" s="118">
        <v>100.48874483617804</v>
      </c>
      <c r="E415" s="118">
        <v>105.11122709864225</v>
      </c>
      <c r="F415" s="860"/>
      <c r="G415" s="860"/>
      <c r="H415" s="860"/>
      <c r="I415" s="860"/>
      <c r="J415" s="860"/>
      <c r="K415" s="860"/>
      <c r="L415" s="860"/>
      <c r="M415" s="860"/>
      <c r="N415" s="860"/>
      <c r="O415" s="860"/>
      <c r="P415" s="860"/>
      <c r="Q415" s="778"/>
    </row>
    <row r="416" spans="1:19">
      <c r="A416" s="440" t="s">
        <v>32</v>
      </c>
      <c r="B416" s="118">
        <v>97.73</v>
      </c>
      <c r="C416" s="20">
        <v>101</v>
      </c>
      <c r="D416" s="118">
        <v>96.492377215137509</v>
      </c>
      <c r="E416" s="118">
        <v>103.23658840735119</v>
      </c>
      <c r="F416" s="860"/>
      <c r="G416" s="860"/>
      <c r="H416" s="860"/>
      <c r="I416" s="860"/>
      <c r="J416" s="860"/>
      <c r="K416" s="860"/>
      <c r="L416" s="860"/>
      <c r="M416" s="860"/>
      <c r="N416" s="860"/>
      <c r="O416" s="860"/>
      <c r="P416" s="860"/>
      <c r="Q416" s="778"/>
    </row>
    <row r="417" spans="1:20">
      <c r="A417" s="440" t="s">
        <v>33</v>
      </c>
      <c r="B417" s="118">
        <v>97.53</v>
      </c>
      <c r="C417" s="20">
        <v>102.7</v>
      </c>
      <c r="D417" s="118">
        <v>103.74389344309354</v>
      </c>
      <c r="E417" s="118">
        <v>104.07944498790516</v>
      </c>
      <c r="F417" s="860"/>
      <c r="G417" s="860"/>
      <c r="H417" s="860"/>
      <c r="I417" s="860"/>
      <c r="J417" s="860"/>
      <c r="K417" s="860"/>
      <c r="L417" s="860"/>
      <c r="M417" s="860"/>
      <c r="N417" s="860"/>
      <c r="O417" s="860"/>
      <c r="P417" s="860"/>
      <c r="Q417" s="778"/>
    </row>
    <row r="418" spans="1:20">
      <c r="A418" s="440" t="s">
        <v>414</v>
      </c>
      <c r="B418" s="118">
        <v>99.37</v>
      </c>
      <c r="C418" s="20">
        <v>98.5</v>
      </c>
      <c r="D418" s="118">
        <v>100</v>
      </c>
      <c r="E418" s="118">
        <v>114.99999999999999</v>
      </c>
      <c r="F418" s="860"/>
      <c r="G418" s="860"/>
      <c r="H418" s="860"/>
      <c r="I418" s="860"/>
      <c r="J418" s="860"/>
      <c r="K418" s="860"/>
      <c r="L418" s="860"/>
      <c r="M418" s="860"/>
      <c r="N418" s="860"/>
      <c r="O418" s="860"/>
      <c r="P418" s="860"/>
      <c r="Q418" s="778"/>
    </row>
    <row r="419" spans="1:20">
      <c r="A419" s="440" t="s">
        <v>34</v>
      </c>
      <c r="B419" s="118">
        <v>86.68</v>
      </c>
      <c r="C419" s="20">
        <v>104.93</v>
      </c>
      <c r="D419" s="118">
        <v>105.31285593864546</v>
      </c>
      <c r="E419" s="118">
        <v>105.45035502084058</v>
      </c>
      <c r="F419" s="860"/>
      <c r="G419" s="860"/>
      <c r="H419" s="860"/>
      <c r="I419" s="860"/>
      <c r="J419" s="860"/>
      <c r="K419" s="860"/>
      <c r="L419" s="860"/>
      <c r="M419" s="860"/>
      <c r="N419" s="860"/>
      <c r="O419" s="860"/>
      <c r="P419" s="860"/>
      <c r="Q419" s="778"/>
    </row>
    <row r="420" spans="1:20">
      <c r="A420" s="440" t="s">
        <v>62</v>
      </c>
      <c r="B420" s="118">
        <v>104.35</v>
      </c>
      <c r="C420" s="20">
        <v>107.56</v>
      </c>
      <c r="D420" s="118">
        <v>129.26268249400741</v>
      </c>
      <c r="E420" s="20" t="s">
        <v>541</v>
      </c>
      <c r="F420" s="860"/>
      <c r="G420" s="860"/>
      <c r="H420" s="860"/>
      <c r="I420" s="860"/>
      <c r="J420" s="860"/>
      <c r="K420" s="860"/>
      <c r="L420" s="860"/>
      <c r="M420" s="860"/>
      <c r="N420" s="860"/>
      <c r="O420" s="860"/>
      <c r="P420" s="860"/>
      <c r="Q420" s="778"/>
    </row>
    <row r="421" spans="1:20">
      <c r="A421" s="440" t="s">
        <v>63</v>
      </c>
      <c r="B421" s="118">
        <v>82.43</v>
      </c>
      <c r="C421" s="20">
        <v>100.01</v>
      </c>
      <c r="D421" s="20" t="s">
        <v>541</v>
      </c>
      <c r="E421" s="20" t="s">
        <v>541</v>
      </c>
      <c r="F421" s="860"/>
      <c r="G421" s="860"/>
      <c r="H421" s="860"/>
      <c r="I421" s="860"/>
      <c r="J421" s="860"/>
      <c r="K421" s="860"/>
      <c r="L421" s="860"/>
      <c r="M421" s="860"/>
      <c r="N421" s="860"/>
      <c r="O421" s="860"/>
      <c r="P421" s="860"/>
      <c r="Q421" s="778"/>
    </row>
    <row r="422" spans="1:20">
      <c r="A422" s="440" t="s">
        <v>415</v>
      </c>
      <c r="B422" s="118">
        <v>115.93</v>
      </c>
      <c r="C422" s="20">
        <v>107.68</v>
      </c>
      <c r="D422" s="118">
        <v>109.99141953867399</v>
      </c>
      <c r="E422" s="118">
        <v>137.48927442334252</v>
      </c>
      <c r="F422" s="860"/>
      <c r="G422" s="860"/>
      <c r="H422" s="860"/>
      <c r="I422" s="860"/>
      <c r="J422" s="860"/>
      <c r="K422" s="860"/>
      <c r="L422" s="860"/>
      <c r="M422" s="860"/>
      <c r="N422" s="860"/>
      <c r="O422" s="860"/>
      <c r="P422" s="860"/>
      <c r="Q422" s="778"/>
    </row>
    <row r="423" spans="1:20">
      <c r="A423" s="440" t="s">
        <v>64</v>
      </c>
      <c r="B423" s="118">
        <v>105.05</v>
      </c>
      <c r="C423" s="20">
        <v>94.88</v>
      </c>
      <c r="D423" s="118">
        <v>104.37324987646186</v>
      </c>
      <c r="E423" s="118">
        <v>93.935924888815677</v>
      </c>
      <c r="F423" s="860"/>
      <c r="G423" s="860"/>
      <c r="H423" s="860"/>
      <c r="I423" s="860"/>
      <c r="J423" s="860"/>
      <c r="K423" s="860"/>
      <c r="L423" s="860"/>
      <c r="M423" s="860"/>
      <c r="N423" s="860"/>
      <c r="O423" s="860"/>
      <c r="P423" s="860"/>
      <c r="Q423" s="778"/>
    </row>
    <row r="424" spans="1:20">
      <c r="A424" s="440" t="s">
        <v>36</v>
      </c>
      <c r="B424" s="118">
        <v>93.55</v>
      </c>
      <c r="C424" s="20">
        <v>89.82</v>
      </c>
      <c r="D424" s="118">
        <v>89.699658830328673</v>
      </c>
      <c r="E424" s="118">
        <v>95</v>
      </c>
      <c r="F424" s="860"/>
      <c r="G424" s="860"/>
      <c r="H424" s="860"/>
      <c r="I424" s="860"/>
      <c r="J424" s="860"/>
      <c r="K424" s="860"/>
      <c r="L424" s="860"/>
      <c r="M424" s="860"/>
      <c r="N424" s="860"/>
      <c r="O424" s="860"/>
      <c r="P424" s="860"/>
      <c r="Q424" s="778"/>
    </row>
    <row r="425" spans="1:20">
      <c r="A425" s="440" t="s">
        <v>65</v>
      </c>
      <c r="B425" s="118">
        <v>101.07</v>
      </c>
      <c r="C425" s="20">
        <v>103.02</v>
      </c>
      <c r="D425" s="118">
        <v>102.44037519152091</v>
      </c>
      <c r="E425" s="118">
        <v>104.11045073573726</v>
      </c>
      <c r="F425" s="860"/>
      <c r="G425" s="860"/>
      <c r="H425" s="860"/>
      <c r="I425" s="860"/>
      <c r="J425" s="860"/>
      <c r="K425" s="860"/>
      <c r="L425" s="860"/>
      <c r="M425" s="860"/>
      <c r="N425" s="860"/>
      <c r="O425" s="860"/>
      <c r="P425" s="860"/>
      <c r="Q425" s="778"/>
    </row>
    <row r="426" spans="1:20">
      <c r="A426" s="440" t="s">
        <v>66</v>
      </c>
      <c r="B426" s="118">
        <v>107.21</v>
      </c>
      <c r="C426" s="20">
        <v>111.16</v>
      </c>
      <c r="D426" s="20" t="s">
        <v>541</v>
      </c>
      <c r="E426" s="118">
        <v>105.17492186777287</v>
      </c>
      <c r="F426" s="860"/>
      <c r="G426" s="860"/>
      <c r="H426" s="860"/>
      <c r="I426" s="860"/>
      <c r="J426" s="860"/>
      <c r="K426" s="860"/>
      <c r="L426" s="860"/>
      <c r="M426" s="860"/>
      <c r="N426" s="860"/>
      <c r="O426" s="860"/>
      <c r="P426" s="860"/>
      <c r="Q426" s="778"/>
    </row>
    <row r="427" spans="1:20">
      <c r="A427" s="440" t="s">
        <v>37</v>
      </c>
      <c r="B427" s="118">
        <v>112.42</v>
      </c>
      <c r="C427" s="20">
        <v>108.91</v>
      </c>
      <c r="D427" s="118">
        <v>114.56675962714957</v>
      </c>
      <c r="E427" s="118">
        <v>105.4913319927373</v>
      </c>
      <c r="F427" s="860"/>
      <c r="G427" s="860"/>
      <c r="H427" s="860"/>
      <c r="I427" s="860"/>
      <c r="J427" s="860"/>
      <c r="K427" s="860"/>
      <c r="L427" s="860"/>
      <c r="M427" s="860"/>
      <c r="N427" s="860"/>
      <c r="O427" s="860"/>
      <c r="P427" s="860"/>
      <c r="Q427" s="778"/>
    </row>
    <row r="428" spans="1:20">
      <c r="A428" s="440" t="s">
        <v>38</v>
      </c>
      <c r="B428" s="118">
        <v>97.21</v>
      </c>
      <c r="C428" s="20">
        <v>100</v>
      </c>
      <c r="D428" s="118">
        <v>100</v>
      </c>
      <c r="E428" s="118">
        <v>95.833333333333329</v>
      </c>
      <c r="F428" s="860"/>
      <c r="G428" s="860"/>
      <c r="H428" s="860"/>
      <c r="I428" s="860"/>
      <c r="J428" s="860"/>
      <c r="K428" s="860"/>
      <c r="L428" s="860"/>
      <c r="M428" s="860"/>
      <c r="N428" s="860"/>
      <c r="O428" s="860"/>
      <c r="P428" s="860"/>
      <c r="Q428" s="778"/>
    </row>
    <row r="429" spans="1:20">
      <c r="A429" s="440" t="s">
        <v>39</v>
      </c>
      <c r="B429" s="118">
        <v>111.63</v>
      </c>
      <c r="C429" s="20">
        <v>101.93</v>
      </c>
      <c r="D429" s="118">
        <v>96.293051249628249</v>
      </c>
      <c r="E429" s="118">
        <v>80.744493568026627</v>
      </c>
      <c r="F429" s="860"/>
      <c r="G429" s="860"/>
      <c r="H429" s="860"/>
      <c r="I429" s="860"/>
      <c r="J429" s="860"/>
      <c r="K429" s="860"/>
      <c r="L429" s="860"/>
      <c r="M429" s="860"/>
      <c r="N429" s="860"/>
      <c r="O429" s="860"/>
      <c r="P429" s="860"/>
      <c r="Q429" s="778"/>
    </row>
    <row r="430" spans="1:20">
      <c r="A430" s="440" t="s">
        <v>61</v>
      </c>
      <c r="B430" s="20" t="s">
        <v>541</v>
      </c>
      <c r="C430" s="20">
        <v>106.04</v>
      </c>
      <c r="D430" s="121">
        <v>105.47780376972923</v>
      </c>
      <c r="E430" s="20" t="s">
        <v>541</v>
      </c>
      <c r="F430" s="860"/>
      <c r="G430" s="860"/>
      <c r="H430" s="860"/>
      <c r="I430" s="860"/>
      <c r="J430" s="860"/>
      <c r="K430" s="860"/>
      <c r="L430" s="860"/>
      <c r="M430" s="860"/>
      <c r="N430" s="860"/>
      <c r="O430" s="860"/>
      <c r="P430" s="860"/>
      <c r="Q430" s="778"/>
    </row>
    <row r="431" spans="1:20" s="643" customFormat="1">
      <c r="A431" s="46" t="s">
        <v>73</v>
      </c>
      <c r="B431" s="47"/>
      <c r="C431" s="47"/>
      <c r="D431" s="48"/>
      <c r="E431" s="125"/>
      <c r="F431" s="861"/>
      <c r="G431" s="861"/>
      <c r="H431" s="861"/>
      <c r="I431" s="861"/>
      <c r="J431" s="861"/>
      <c r="K431" s="861"/>
      <c r="L431" s="861"/>
      <c r="M431" s="861"/>
      <c r="N431" s="861"/>
      <c r="O431" s="861"/>
      <c r="P431" s="861"/>
      <c r="Q431" s="861"/>
      <c r="R431" s="814"/>
      <c r="S431" s="814"/>
      <c r="T431" s="814"/>
    </row>
    <row r="432" spans="1:20" s="15" customFormat="1">
      <c r="A432" s="64"/>
      <c r="B432" s="31"/>
      <c r="C432" s="31"/>
      <c r="D432" s="66"/>
      <c r="E432" s="99"/>
      <c r="F432" s="838"/>
      <c r="G432" s="838"/>
      <c r="H432" s="838"/>
      <c r="I432" s="838"/>
      <c r="J432" s="838"/>
      <c r="K432" s="838"/>
      <c r="L432" s="838"/>
      <c r="M432" s="838"/>
      <c r="N432" s="838"/>
      <c r="O432" s="838"/>
      <c r="P432" s="838"/>
      <c r="Q432" s="838"/>
      <c r="R432" s="778"/>
      <c r="S432" s="778"/>
      <c r="T432" s="778"/>
    </row>
    <row r="433" spans="1:20" s="15" customFormat="1">
      <c r="A433" s="115" t="s">
        <v>446</v>
      </c>
      <c r="B433" s="116"/>
      <c r="C433" s="116"/>
      <c r="D433" s="116"/>
      <c r="E433" s="116"/>
      <c r="F433" s="838"/>
      <c r="G433" s="838"/>
      <c r="H433" s="838"/>
      <c r="I433" s="838"/>
      <c r="J433" s="838"/>
      <c r="K433" s="838"/>
      <c r="L433" s="838"/>
      <c r="M433" s="838"/>
      <c r="N433" s="838"/>
      <c r="O433" s="838"/>
      <c r="P433" s="838"/>
      <c r="Q433" s="838"/>
      <c r="R433" s="778"/>
      <c r="S433" s="778"/>
      <c r="T433" s="778"/>
    </row>
    <row r="434" spans="1:20" s="15" customFormat="1">
      <c r="A434" s="114" t="s">
        <v>14</v>
      </c>
      <c r="B434" s="54" t="s">
        <v>11</v>
      </c>
      <c r="C434" s="54" t="s">
        <v>12</v>
      </c>
      <c r="D434" s="54" t="s">
        <v>207</v>
      </c>
      <c r="E434" s="54" t="s">
        <v>8</v>
      </c>
      <c r="F434" s="838"/>
      <c r="G434" s="838"/>
      <c r="H434" s="838"/>
      <c r="I434" s="838"/>
      <c r="J434" s="838"/>
      <c r="K434" s="838"/>
      <c r="L434" s="838"/>
      <c r="M434" s="838"/>
      <c r="N434" s="838"/>
      <c r="O434" s="838"/>
      <c r="P434" s="838"/>
      <c r="Q434" s="838"/>
      <c r="R434" s="778"/>
      <c r="S434" s="778"/>
      <c r="T434" s="778"/>
    </row>
    <row r="435" spans="1:20" s="15" customFormat="1">
      <c r="A435" s="149" t="s">
        <v>102</v>
      </c>
      <c r="B435" s="445"/>
      <c r="C435" s="446"/>
      <c r="D435" s="446"/>
      <c r="E435" s="446"/>
      <c r="F435" s="838"/>
      <c r="G435" s="838"/>
      <c r="H435" s="838"/>
      <c r="I435" s="838"/>
      <c r="J435" s="838"/>
      <c r="K435" s="838"/>
      <c r="L435" s="838"/>
      <c r="M435" s="838"/>
      <c r="N435" s="838"/>
      <c r="O435" s="838"/>
      <c r="P435" s="838"/>
      <c r="Q435" s="838"/>
      <c r="R435" s="778"/>
      <c r="S435" s="778"/>
      <c r="T435" s="778"/>
    </row>
    <row r="436" spans="1:20" s="15" customFormat="1">
      <c r="A436" s="37" t="s">
        <v>103</v>
      </c>
      <c r="B436" s="22">
        <v>58</v>
      </c>
      <c r="C436" s="22">
        <v>162679</v>
      </c>
      <c r="D436" s="22">
        <v>1713</v>
      </c>
      <c r="E436" s="22">
        <v>164450</v>
      </c>
      <c r="F436" s="838"/>
      <c r="G436" s="838"/>
      <c r="H436" s="838"/>
      <c r="I436" s="838"/>
      <c r="J436" s="838"/>
      <c r="K436" s="838"/>
      <c r="L436" s="838"/>
      <c r="M436" s="838"/>
      <c r="N436" s="838"/>
      <c r="O436" s="838"/>
      <c r="P436" s="838"/>
      <c r="Q436" s="838"/>
      <c r="R436" s="778"/>
      <c r="S436" s="778"/>
      <c r="T436" s="778"/>
    </row>
    <row r="437" spans="1:20" s="15" customFormat="1">
      <c r="A437" s="37" t="s">
        <v>104</v>
      </c>
      <c r="B437" s="22">
        <v>621</v>
      </c>
      <c r="C437" s="22">
        <v>307</v>
      </c>
      <c r="D437" s="22">
        <v>23</v>
      </c>
      <c r="E437" s="22">
        <v>951</v>
      </c>
      <c r="F437" s="838"/>
      <c r="G437" s="838"/>
      <c r="H437" s="838"/>
      <c r="I437" s="838"/>
      <c r="J437" s="838"/>
      <c r="K437" s="838"/>
      <c r="L437" s="838"/>
      <c r="M437" s="838"/>
      <c r="N437" s="838"/>
      <c r="O437" s="838"/>
      <c r="P437" s="838"/>
      <c r="Q437" s="838"/>
      <c r="R437" s="778"/>
      <c r="S437" s="778"/>
      <c r="T437" s="778"/>
    </row>
    <row r="438" spans="1:20" s="15" customFormat="1">
      <c r="A438" s="150" t="s">
        <v>105</v>
      </c>
      <c r="B438" s="22"/>
      <c r="C438" s="22"/>
      <c r="D438" s="22"/>
      <c r="E438" s="22"/>
      <c r="F438" s="838"/>
      <c r="G438" s="838"/>
      <c r="H438" s="838"/>
      <c r="I438" s="838"/>
      <c r="J438" s="838"/>
      <c r="K438" s="838"/>
      <c r="L438" s="838"/>
      <c r="M438" s="838"/>
      <c r="N438" s="838"/>
      <c r="O438" s="838"/>
      <c r="P438" s="838"/>
      <c r="Q438" s="838"/>
      <c r="R438" s="778"/>
      <c r="S438" s="778"/>
      <c r="T438" s="778"/>
    </row>
    <row r="439" spans="1:20" s="15" customFormat="1">
      <c r="A439" s="37" t="s">
        <v>103</v>
      </c>
      <c r="B439" s="22">
        <v>0</v>
      </c>
      <c r="C439" s="22">
        <v>0</v>
      </c>
      <c r="D439" s="22">
        <v>0</v>
      </c>
      <c r="E439" s="22">
        <v>0</v>
      </c>
      <c r="F439" s="838"/>
      <c r="G439" s="838"/>
      <c r="H439" s="838"/>
      <c r="I439" s="838"/>
      <c r="J439" s="838"/>
      <c r="K439" s="838"/>
      <c r="L439" s="838"/>
      <c r="M439" s="838"/>
      <c r="N439" s="838"/>
      <c r="O439" s="838"/>
      <c r="P439" s="838"/>
      <c r="Q439" s="838"/>
      <c r="R439" s="778"/>
      <c r="S439" s="778"/>
      <c r="T439" s="778"/>
    </row>
    <row r="440" spans="1:20" s="15" customFormat="1">
      <c r="A440" s="37" t="s">
        <v>104</v>
      </c>
      <c r="B440" s="22">
        <v>262</v>
      </c>
      <c r="C440" s="22">
        <v>55193</v>
      </c>
      <c r="D440" s="22">
        <v>86</v>
      </c>
      <c r="E440" s="22">
        <v>55541</v>
      </c>
      <c r="F440" s="838"/>
      <c r="G440" s="838"/>
      <c r="H440" s="838"/>
      <c r="I440" s="838"/>
      <c r="J440" s="838"/>
      <c r="K440" s="838"/>
      <c r="L440" s="838"/>
      <c r="M440" s="838"/>
      <c r="N440" s="838"/>
      <c r="O440" s="838"/>
      <c r="P440" s="838"/>
      <c r="Q440" s="838"/>
      <c r="R440" s="778"/>
      <c r="S440" s="778"/>
      <c r="T440" s="778"/>
    </row>
    <row r="441" spans="1:20" s="15" customFormat="1">
      <c r="A441" s="130" t="s">
        <v>106</v>
      </c>
      <c r="B441" s="22"/>
      <c r="C441" s="22"/>
      <c r="D441" s="22"/>
      <c r="E441" s="22"/>
      <c r="F441" s="838"/>
      <c r="G441" s="838"/>
      <c r="H441" s="838"/>
      <c r="I441" s="838"/>
      <c r="J441" s="838"/>
      <c r="K441" s="838"/>
      <c r="L441" s="838"/>
      <c r="M441" s="838"/>
      <c r="N441" s="838"/>
      <c r="O441" s="838"/>
      <c r="P441" s="838"/>
      <c r="Q441" s="838"/>
      <c r="R441" s="778"/>
      <c r="S441" s="778"/>
      <c r="T441" s="778"/>
    </row>
    <row r="442" spans="1:20" s="15" customFormat="1">
      <c r="A442" s="37" t="s">
        <v>103</v>
      </c>
      <c r="B442" s="22">
        <v>0</v>
      </c>
      <c r="C442" s="22">
        <v>53103</v>
      </c>
      <c r="D442" s="22">
        <v>3032</v>
      </c>
      <c r="E442" s="22">
        <v>56135</v>
      </c>
      <c r="F442" s="838"/>
      <c r="G442" s="838"/>
      <c r="H442" s="838"/>
      <c r="I442" s="838"/>
      <c r="J442" s="838"/>
      <c r="K442" s="838"/>
      <c r="L442" s="838"/>
      <c r="M442" s="838"/>
      <c r="N442" s="838"/>
      <c r="O442" s="838"/>
      <c r="P442" s="838"/>
      <c r="Q442" s="838"/>
      <c r="R442" s="778"/>
      <c r="S442" s="778"/>
      <c r="T442" s="778"/>
    </row>
    <row r="443" spans="1:20" s="15" customFormat="1">
      <c r="A443" s="37" t="s">
        <v>104</v>
      </c>
      <c r="B443" s="22">
        <v>0</v>
      </c>
      <c r="C443" s="22">
        <v>72</v>
      </c>
      <c r="D443" s="22">
        <v>24</v>
      </c>
      <c r="E443" s="22">
        <v>96</v>
      </c>
      <c r="F443" s="838"/>
      <c r="G443" s="838"/>
      <c r="H443" s="838"/>
      <c r="I443" s="838"/>
      <c r="J443" s="838"/>
      <c r="K443" s="838"/>
      <c r="L443" s="838"/>
      <c r="M443" s="838"/>
      <c r="N443" s="838"/>
      <c r="O443" s="838"/>
      <c r="P443" s="838"/>
      <c r="Q443" s="838"/>
      <c r="R443" s="778"/>
      <c r="S443" s="778"/>
      <c r="T443" s="778"/>
    </row>
    <row r="444" spans="1:20" s="15" customFormat="1">
      <c r="A444" s="151" t="s">
        <v>107</v>
      </c>
      <c r="B444" s="22"/>
      <c r="C444" s="22"/>
      <c r="D444" s="22"/>
      <c r="E444" s="22"/>
      <c r="F444" s="838"/>
      <c r="G444" s="838"/>
      <c r="H444" s="838"/>
      <c r="I444" s="838"/>
      <c r="J444" s="838"/>
      <c r="K444" s="838"/>
      <c r="L444" s="838"/>
      <c r="M444" s="838"/>
      <c r="N444" s="838"/>
      <c r="O444" s="838"/>
      <c r="P444" s="838"/>
      <c r="Q444" s="838"/>
      <c r="R444" s="778"/>
      <c r="S444" s="778"/>
      <c r="T444" s="778"/>
    </row>
    <row r="445" spans="1:20" s="15" customFormat="1">
      <c r="A445" s="37" t="s">
        <v>9</v>
      </c>
      <c r="B445" s="22">
        <v>0</v>
      </c>
      <c r="C445" s="22">
        <v>0</v>
      </c>
      <c r="D445" s="22">
        <v>0</v>
      </c>
      <c r="E445" s="22">
        <v>0</v>
      </c>
      <c r="F445" s="838"/>
      <c r="G445" s="838"/>
      <c r="H445" s="838"/>
      <c r="I445" s="838"/>
      <c r="J445" s="838"/>
      <c r="K445" s="838"/>
      <c r="L445" s="838"/>
      <c r="M445" s="838"/>
      <c r="N445" s="838"/>
      <c r="O445" s="838"/>
      <c r="P445" s="838"/>
      <c r="Q445" s="838"/>
      <c r="R445" s="778"/>
      <c r="S445" s="778"/>
      <c r="T445" s="778"/>
    </row>
    <row r="446" spans="1:20" s="15" customFormat="1">
      <c r="A446" s="37" t="s">
        <v>104</v>
      </c>
      <c r="B446" s="22">
        <v>0</v>
      </c>
      <c r="C446" s="22">
        <v>1823</v>
      </c>
      <c r="D446" s="22">
        <v>482</v>
      </c>
      <c r="E446" s="22">
        <v>2305</v>
      </c>
      <c r="F446" s="838"/>
      <c r="G446" s="838"/>
      <c r="H446" s="838"/>
      <c r="I446" s="838"/>
      <c r="J446" s="838"/>
      <c r="K446" s="838"/>
      <c r="L446" s="838"/>
      <c r="M446" s="838"/>
      <c r="N446" s="838"/>
      <c r="O446" s="838"/>
      <c r="P446" s="838"/>
      <c r="Q446" s="838"/>
      <c r="R446" s="778"/>
      <c r="S446" s="778"/>
      <c r="T446" s="778"/>
    </row>
    <row r="447" spans="1:20" s="15" customFormat="1">
      <c r="A447" s="151" t="s">
        <v>205</v>
      </c>
      <c r="B447" s="58">
        <v>26643</v>
      </c>
      <c r="C447" s="58">
        <v>151474</v>
      </c>
      <c r="D447" s="58">
        <v>110571</v>
      </c>
      <c r="E447" s="58">
        <v>288688</v>
      </c>
      <c r="F447" s="838"/>
      <c r="G447" s="838"/>
      <c r="H447" s="838"/>
      <c r="I447" s="838"/>
      <c r="J447" s="838"/>
      <c r="K447" s="838"/>
      <c r="L447" s="838"/>
      <c r="M447" s="838"/>
      <c r="N447" s="838"/>
      <c r="O447" s="838"/>
      <c r="P447" s="838"/>
      <c r="Q447" s="838"/>
      <c r="R447" s="778"/>
      <c r="S447" s="778"/>
      <c r="T447" s="778"/>
    </row>
    <row r="448" spans="1:20" s="15" customFormat="1">
      <c r="A448" s="150" t="s">
        <v>548</v>
      </c>
      <c r="B448" s="22"/>
      <c r="C448" s="22"/>
      <c r="D448" s="22"/>
      <c r="E448" s="22"/>
      <c r="F448" s="838"/>
      <c r="G448" s="838"/>
      <c r="H448" s="838"/>
      <c r="I448" s="838"/>
      <c r="J448" s="838"/>
      <c r="K448" s="838"/>
      <c r="L448" s="838"/>
      <c r="M448" s="838"/>
      <c r="N448" s="838"/>
      <c r="O448" s="838"/>
      <c r="P448" s="838"/>
      <c r="Q448" s="838"/>
      <c r="R448" s="778"/>
      <c r="S448" s="778"/>
      <c r="T448" s="778"/>
    </row>
    <row r="449" spans="1:20" s="15" customFormat="1">
      <c r="A449" s="37" t="s">
        <v>103</v>
      </c>
      <c r="B449" s="22">
        <v>0</v>
      </c>
      <c r="C449" s="22">
        <v>6307</v>
      </c>
      <c r="D449" s="22">
        <v>3</v>
      </c>
      <c r="E449" s="22">
        <v>6310</v>
      </c>
      <c r="F449" s="838"/>
      <c r="G449" s="838"/>
      <c r="H449" s="838"/>
      <c r="I449" s="838"/>
      <c r="J449" s="838"/>
      <c r="K449" s="838"/>
      <c r="L449" s="838"/>
      <c r="M449" s="838"/>
      <c r="N449" s="838"/>
      <c r="O449" s="838"/>
      <c r="P449" s="838"/>
      <c r="Q449" s="838"/>
      <c r="R449" s="778"/>
      <c r="S449" s="778"/>
      <c r="T449" s="778"/>
    </row>
    <row r="450" spans="1:20" s="15" customFormat="1">
      <c r="A450" s="37" t="s">
        <v>104</v>
      </c>
      <c r="B450" s="22">
        <v>0</v>
      </c>
      <c r="C450" s="22">
        <v>588</v>
      </c>
      <c r="D450" s="22">
        <v>0</v>
      </c>
      <c r="E450" s="22">
        <v>588</v>
      </c>
      <c r="F450" s="838"/>
      <c r="G450" s="838"/>
      <c r="H450" s="838"/>
      <c r="I450" s="838"/>
      <c r="J450" s="838"/>
      <c r="K450" s="838"/>
      <c r="L450" s="838"/>
      <c r="M450" s="838"/>
      <c r="N450" s="838"/>
      <c r="O450" s="838"/>
      <c r="P450" s="838"/>
      <c r="Q450" s="838"/>
      <c r="R450" s="778"/>
      <c r="S450" s="778"/>
      <c r="T450" s="778"/>
    </row>
    <row r="451" spans="1:20" s="15" customFormat="1">
      <c r="A451" s="46" t="s">
        <v>13</v>
      </c>
      <c r="B451" s="47"/>
      <c r="C451" s="47"/>
      <c r="D451" s="48"/>
      <c r="E451" s="47"/>
      <c r="F451" s="838"/>
      <c r="G451" s="838"/>
      <c r="H451" s="838"/>
      <c r="I451" s="838"/>
      <c r="J451" s="838"/>
      <c r="K451" s="838"/>
      <c r="L451" s="838"/>
      <c r="M451" s="838"/>
      <c r="N451" s="838"/>
      <c r="O451" s="838"/>
      <c r="P451" s="838"/>
      <c r="Q451" s="838"/>
      <c r="R451" s="778"/>
      <c r="S451" s="778"/>
      <c r="T451" s="778"/>
    </row>
    <row r="452" spans="1:20" s="15" customFormat="1">
      <c r="A452" s="664"/>
      <c r="B452" s="664"/>
      <c r="C452" s="664"/>
      <c r="D452" s="664"/>
      <c r="E452" s="150"/>
      <c r="F452" s="838"/>
      <c r="G452" s="838"/>
      <c r="H452" s="838"/>
      <c r="I452" s="838"/>
      <c r="J452" s="838"/>
      <c r="K452" s="838"/>
      <c r="L452" s="838"/>
      <c r="M452" s="838"/>
      <c r="N452" s="838"/>
      <c r="O452" s="838"/>
      <c r="P452" s="838"/>
      <c r="Q452" s="838"/>
      <c r="R452" s="778"/>
      <c r="S452" s="778"/>
      <c r="T452" s="778"/>
    </row>
    <row r="453" spans="1:20" s="15" customFormat="1">
      <c r="A453" s="14" t="s">
        <v>447</v>
      </c>
      <c r="B453" s="26"/>
      <c r="C453" s="26"/>
      <c r="D453" s="27"/>
      <c r="E453" s="26"/>
      <c r="F453" s="838"/>
      <c r="G453" s="838"/>
      <c r="H453" s="838"/>
      <c r="I453" s="838"/>
      <c r="J453" s="838"/>
      <c r="K453" s="838"/>
      <c r="L453" s="838"/>
      <c r="M453" s="838"/>
      <c r="N453" s="838"/>
      <c r="O453" s="838"/>
      <c r="P453" s="838"/>
      <c r="Q453" s="838"/>
      <c r="R453" s="778"/>
      <c r="S453" s="778"/>
      <c r="T453" s="778"/>
    </row>
    <row r="454" spans="1:20" s="15" customFormat="1">
      <c r="A454" s="28" t="s">
        <v>22</v>
      </c>
      <c r="B454" s="29"/>
      <c r="C454" s="29"/>
      <c r="D454" s="30"/>
      <c r="E454" s="29"/>
      <c r="F454" s="838"/>
      <c r="G454" s="838"/>
      <c r="H454" s="838"/>
      <c r="I454" s="838"/>
      <c r="J454" s="838"/>
      <c r="K454" s="838"/>
      <c r="L454" s="838"/>
      <c r="M454" s="838"/>
      <c r="N454" s="838"/>
      <c r="O454" s="838"/>
      <c r="P454" s="838"/>
      <c r="Q454" s="838"/>
      <c r="R454" s="778"/>
      <c r="S454" s="778"/>
      <c r="T454" s="778"/>
    </row>
    <row r="455" spans="1:20" s="15" customFormat="1">
      <c r="A455" s="114" t="s">
        <v>7</v>
      </c>
      <c r="B455" s="128">
        <v>2005</v>
      </c>
      <c r="C455" s="90">
        <v>2009</v>
      </c>
      <c r="D455" s="90">
        <v>2010</v>
      </c>
      <c r="E455" s="90">
        <v>2011</v>
      </c>
      <c r="F455" s="838"/>
      <c r="G455" s="838"/>
      <c r="H455" s="838"/>
      <c r="I455" s="838"/>
      <c r="J455" s="838"/>
      <c r="K455" s="838"/>
      <c r="L455" s="838"/>
      <c r="M455" s="838"/>
      <c r="N455" s="838"/>
      <c r="O455" s="838"/>
      <c r="P455" s="838"/>
      <c r="Q455" s="838"/>
      <c r="R455" s="778"/>
      <c r="S455" s="778"/>
      <c r="T455" s="778"/>
    </row>
    <row r="456" spans="1:20" s="15" customFormat="1">
      <c r="A456" s="145" t="s">
        <v>334</v>
      </c>
      <c r="B456" s="152">
        <v>46509.01</v>
      </c>
      <c r="C456" s="152">
        <v>25755.129999999997</v>
      </c>
      <c r="D456" s="152">
        <v>26718.800000000003</v>
      </c>
      <c r="E456" s="152">
        <v>18487.899999999998</v>
      </c>
      <c r="F456" s="838"/>
      <c r="G456" s="838"/>
      <c r="H456" s="838"/>
      <c r="I456" s="838"/>
      <c r="J456" s="838"/>
      <c r="K456" s="838"/>
      <c r="L456" s="838"/>
      <c r="M456" s="838"/>
      <c r="N456" s="838"/>
      <c r="O456" s="838"/>
      <c r="P456" s="838"/>
      <c r="Q456" s="838"/>
      <c r="R456" s="778"/>
      <c r="S456" s="778"/>
      <c r="T456" s="778"/>
    </row>
    <row r="457" spans="1:20" s="15" customFormat="1">
      <c r="A457" s="61" t="s">
        <v>208</v>
      </c>
      <c r="B457" s="153">
        <v>5688.71</v>
      </c>
      <c r="C457" s="154">
        <v>4280.33</v>
      </c>
      <c r="D457" s="154">
        <v>4966.8999999999996</v>
      </c>
      <c r="E457" s="154">
        <v>51.8</v>
      </c>
      <c r="F457" s="838"/>
      <c r="G457" s="838"/>
      <c r="H457" s="838"/>
      <c r="I457" s="838"/>
      <c r="J457" s="838"/>
      <c r="K457" s="838"/>
      <c r="L457" s="838"/>
      <c r="M457" s="838"/>
      <c r="N457" s="838"/>
      <c r="O457" s="838"/>
      <c r="P457" s="838"/>
      <c r="Q457" s="838"/>
      <c r="R457" s="778"/>
      <c r="S457" s="778"/>
      <c r="T457" s="778"/>
    </row>
    <row r="458" spans="1:20" s="15" customFormat="1">
      <c r="A458" s="74" t="s">
        <v>12</v>
      </c>
      <c r="B458" s="153">
        <v>40820.300000000003</v>
      </c>
      <c r="C458" s="155">
        <v>21474.799999999999</v>
      </c>
      <c r="D458" s="155">
        <v>21751.9</v>
      </c>
      <c r="E458" s="155">
        <v>18436.099999999999</v>
      </c>
      <c r="F458" s="838"/>
      <c r="G458" s="838"/>
      <c r="H458" s="838"/>
      <c r="I458" s="838"/>
      <c r="J458" s="838"/>
      <c r="K458" s="838"/>
      <c r="L458" s="838"/>
      <c r="M458" s="838"/>
      <c r="N458" s="838"/>
      <c r="O458" s="838"/>
      <c r="P458" s="838"/>
      <c r="Q458" s="838"/>
      <c r="R458" s="778"/>
      <c r="S458" s="778"/>
      <c r="T458" s="778"/>
    </row>
    <row r="459" spans="1:20" s="15" customFormat="1">
      <c r="A459" s="46" t="s">
        <v>13</v>
      </c>
      <c r="B459" s="156"/>
      <c r="C459" s="156"/>
      <c r="D459" s="156"/>
      <c r="E459" s="156"/>
      <c r="F459" s="838"/>
      <c r="G459" s="838"/>
      <c r="H459" s="838"/>
      <c r="I459" s="838"/>
      <c r="J459" s="838"/>
      <c r="K459" s="838"/>
      <c r="L459" s="838"/>
      <c r="M459" s="838"/>
      <c r="N459" s="838"/>
      <c r="O459" s="838"/>
      <c r="P459" s="838"/>
      <c r="Q459" s="838"/>
      <c r="R459" s="778"/>
      <c r="S459" s="778"/>
      <c r="T459" s="778"/>
    </row>
    <row r="460" spans="1:20" s="15" customFormat="1">
      <c r="A460" s="64" t="s">
        <v>335</v>
      </c>
      <c r="B460" s="129"/>
      <c r="C460" s="129"/>
      <c r="D460" s="157"/>
      <c r="E460" s="129"/>
      <c r="F460" s="838"/>
      <c r="G460" s="838"/>
      <c r="H460" s="838"/>
      <c r="I460" s="838"/>
      <c r="J460" s="838"/>
      <c r="K460" s="838"/>
      <c r="L460" s="838"/>
      <c r="M460" s="838"/>
      <c r="N460" s="838"/>
      <c r="O460" s="838"/>
      <c r="P460" s="838"/>
      <c r="Q460" s="838"/>
      <c r="R460" s="778"/>
      <c r="S460" s="778"/>
      <c r="T460" s="778"/>
    </row>
    <row r="461" spans="1:20" s="15" customFormat="1">
      <c r="A461" s="64"/>
      <c r="B461" s="129"/>
      <c r="C461" s="129"/>
      <c r="D461" s="157"/>
      <c r="E461" s="129"/>
      <c r="F461" s="838"/>
      <c r="G461" s="838"/>
      <c r="H461" s="838"/>
      <c r="I461" s="838"/>
      <c r="J461" s="838"/>
      <c r="K461" s="838"/>
      <c r="L461" s="838"/>
      <c r="M461" s="838"/>
      <c r="N461" s="838"/>
      <c r="O461" s="838"/>
      <c r="P461" s="838"/>
      <c r="Q461" s="838"/>
      <c r="R461" s="778"/>
      <c r="S461" s="778"/>
      <c r="T461" s="778"/>
    </row>
    <row r="462" spans="1:20" ht="18.75">
      <c r="A462" s="443" t="s">
        <v>542</v>
      </c>
      <c r="F462" s="781"/>
      <c r="G462" s="781"/>
      <c r="H462" s="781"/>
      <c r="I462" s="781"/>
      <c r="J462" s="781"/>
      <c r="K462" s="781"/>
      <c r="L462" s="781"/>
      <c r="M462" s="781"/>
      <c r="N462" s="781"/>
      <c r="O462" s="781"/>
      <c r="P462" s="781"/>
      <c r="Q462" s="781"/>
      <c r="R462" s="778"/>
      <c r="S462" s="778"/>
    </row>
    <row r="463" spans="1:20" ht="185.25" customHeight="1">
      <c r="A463" s="2529" t="s">
        <v>543</v>
      </c>
      <c r="B463" s="2530"/>
      <c r="C463" s="2530"/>
      <c r="D463" s="2530"/>
      <c r="E463" s="2530"/>
      <c r="F463" s="862"/>
      <c r="G463" s="862"/>
      <c r="H463" s="862"/>
      <c r="I463" s="862"/>
      <c r="J463" s="862"/>
      <c r="K463" s="862"/>
      <c r="L463" s="862"/>
      <c r="M463" s="862"/>
      <c r="N463" s="862"/>
      <c r="O463" s="862"/>
      <c r="P463" s="862"/>
      <c r="Q463" s="862"/>
      <c r="R463" s="778"/>
      <c r="S463" s="778"/>
    </row>
    <row r="464" spans="1:20">
      <c r="A464" s="127" t="s">
        <v>448</v>
      </c>
      <c r="B464" s="33"/>
      <c r="C464" s="33"/>
      <c r="D464" s="116"/>
      <c r="F464" s="781"/>
      <c r="G464" s="781"/>
      <c r="H464" s="781"/>
      <c r="I464" s="781"/>
      <c r="J464" s="781"/>
      <c r="K464" s="781"/>
      <c r="L464" s="781"/>
      <c r="M464" s="781"/>
      <c r="N464" s="781"/>
      <c r="O464" s="781"/>
      <c r="P464" s="781"/>
      <c r="Q464" s="781"/>
      <c r="R464" s="778"/>
      <c r="S464" s="778"/>
    </row>
    <row r="465" spans="1:17">
      <c r="A465" s="114" t="s">
        <v>23</v>
      </c>
      <c r="B465" s="543">
        <v>2005</v>
      </c>
      <c r="C465" s="543">
        <v>2009</v>
      </c>
      <c r="D465" s="114">
        <v>2010</v>
      </c>
      <c r="E465" s="543">
        <v>2011</v>
      </c>
      <c r="F465" s="863"/>
      <c r="G465" s="863"/>
      <c r="H465" s="863"/>
      <c r="I465" s="863"/>
      <c r="J465" s="863"/>
      <c r="K465" s="863"/>
      <c r="L465" s="863"/>
      <c r="M465" s="863"/>
      <c r="N465" s="863"/>
      <c r="O465" s="863"/>
      <c r="P465" s="863"/>
      <c r="Q465" s="765"/>
    </row>
    <row r="466" spans="1:17">
      <c r="A466" s="130" t="s">
        <v>8</v>
      </c>
      <c r="B466" s="131">
        <f>B467+B468+B469</f>
        <v>2078608</v>
      </c>
      <c r="C466" s="544">
        <f>C467+C468+C469</f>
        <v>2726671</v>
      </c>
      <c r="D466" s="665">
        <f>D467+D468+D469</f>
        <v>2357065</v>
      </c>
      <c r="E466" s="544">
        <v>2397892</v>
      </c>
      <c r="F466" s="864"/>
      <c r="G466" s="864"/>
      <c r="H466" s="864"/>
      <c r="I466" s="864"/>
      <c r="J466" s="864"/>
      <c r="K466" s="864"/>
      <c r="L466" s="864"/>
      <c r="M466" s="864"/>
      <c r="N466" s="864"/>
      <c r="O466" s="864"/>
      <c r="P466" s="864"/>
      <c r="Q466" s="765"/>
    </row>
    <row r="467" spans="1:17">
      <c r="A467" s="72" t="s">
        <v>381</v>
      </c>
      <c r="B467" s="422">
        <v>1761713</v>
      </c>
      <c r="C467" s="546">
        <v>2305603</v>
      </c>
      <c r="D467" s="666">
        <v>2041902</v>
      </c>
      <c r="E467" s="546">
        <v>2080623</v>
      </c>
      <c r="F467" s="865"/>
      <c r="G467" s="865"/>
      <c r="H467" s="865"/>
      <c r="I467" s="865"/>
      <c r="J467" s="865"/>
      <c r="K467" s="865"/>
      <c r="L467" s="865"/>
      <c r="M467" s="865"/>
      <c r="N467" s="865"/>
      <c r="O467" s="865"/>
      <c r="P467" s="865"/>
      <c r="Q467" s="765"/>
    </row>
    <row r="468" spans="1:17">
      <c r="A468" s="72" t="s">
        <v>365</v>
      </c>
      <c r="B468" s="422">
        <v>30630</v>
      </c>
      <c r="C468" s="546">
        <v>42992</v>
      </c>
      <c r="D468" s="666">
        <v>39778</v>
      </c>
      <c r="E468" s="546">
        <v>39692</v>
      </c>
      <c r="F468" s="865"/>
      <c r="G468" s="865"/>
      <c r="H468" s="865"/>
      <c r="I468" s="865"/>
      <c r="J468" s="865"/>
      <c r="K468" s="865"/>
      <c r="L468" s="865"/>
      <c r="M468" s="865"/>
      <c r="N468" s="865"/>
      <c r="O468" s="865"/>
      <c r="P468" s="865"/>
      <c r="Q468" s="765"/>
    </row>
    <row r="469" spans="1:17">
      <c r="A469" s="72" t="s">
        <v>76</v>
      </c>
      <c r="B469" s="423">
        <v>286265</v>
      </c>
      <c r="C469" s="423">
        <v>378076</v>
      </c>
      <c r="D469" s="667">
        <v>275385</v>
      </c>
      <c r="E469" s="423">
        <v>277577</v>
      </c>
      <c r="F469" s="865"/>
      <c r="G469" s="865"/>
      <c r="H469" s="865"/>
      <c r="I469" s="865"/>
      <c r="J469" s="865"/>
      <c r="K469" s="865"/>
      <c r="L469" s="865"/>
      <c r="M469" s="865"/>
      <c r="N469" s="865"/>
      <c r="O469" s="865"/>
      <c r="P469" s="865"/>
      <c r="Q469" s="765"/>
    </row>
    <row r="470" spans="1:17">
      <c r="A470" s="46" t="s">
        <v>13</v>
      </c>
      <c r="B470" s="547"/>
      <c r="C470" s="549"/>
      <c r="D470" s="548"/>
      <c r="E470" s="549"/>
      <c r="F470" s="866"/>
      <c r="G470" s="866"/>
      <c r="H470" s="866"/>
      <c r="I470" s="866"/>
      <c r="J470" s="866"/>
      <c r="K470" s="866"/>
      <c r="L470" s="866"/>
      <c r="M470" s="866"/>
      <c r="N470" s="866"/>
      <c r="O470" s="866"/>
      <c r="P470" s="866"/>
      <c r="Q470" s="867"/>
    </row>
    <row r="471" spans="1:17">
      <c r="A471" s="496" t="s">
        <v>369</v>
      </c>
      <c r="B471" s="551"/>
      <c r="C471" s="549"/>
      <c r="D471" s="731"/>
      <c r="E471" s="549"/>
      <c r="F471" s="866"/>
      <c r="G471" s="866"/>
      <c r="H471" s="866"/>
      <c r="I471" s="866"/>
      <c r="J471" s="866"/>
      <c r="K471" s="866"/>
      <c r="L471" s="866"/>
      <c r="M471" s="866"/>
      <c r="N471" s="866"/>
      <c r="O471" s="866"/>
      <c r="P471" s="866"/>
      <c r="Q471" s="867"/>
    </row>
    <row r="472" spans="1:17">
      <c r="B472" s="549"/>
      <c r="C472" s="549"/>
      <c r="D472" s="550"/>
      <c r="E472" s="549"/>
      <c r="F472" s="868"/>
      <c r="G472" s="868"/>
      <c r="H472" s="868"/>
      <c r="I472" s="868"/>
      <c r="J472" s="868"/>
      <c r="K472" s="868"/>
      <c r="L472" s="868"/>
      <c r="M472" s="868"/>
      <c r="N472" s="868"/>
      <c r="O472" s="868"/>
      <c r="P472" s="868"/>
      <c r="Q472" s="869"/>
    </row>
    <row r="473" spans="1:17">
      <c r="A473" s="127" t="s">
        <v>449</v>
      </c>
      <c r="B473" s="127"/>
      <c r="C473" s="549"/>
      <c r="D473" s="115"/>
      <c r="E473" s="549"/>
      <c r="F473" s="868"/>
      <c r="G473" s="868"/>
      <c r="H473" s="868"/>
      <c r="I473" s="868"/>
      <c r="J473" s="868"/>
      <c r="K473" s="868"/>
      <c r="L473" s="868"/>
      <c r="M473" s="868"/>
      <c r="N473" s="868"/>
      <c r="O473" s="868"/>
      <c r="P473" s="868"/>
      <c r="Q473" s="777"/>
    </row>
    <row r="474" spans="1:17">
      <c r="A474" s="114" t="s">
        <v>23</v>
      </c>
      <c r="B474" s="543">
        <v>2005</v>
      </c>
      <c r="C474" s="543">
        <v>2009</v>
      </c>
      <c r="D474" s="114">
        <v>2010</v>
      </c>
      <c r="E474" s="543">
        <v>2011</v>
      </c>
      <c r="F474" s="863"/>
      <c r="G474" s="863"/>
      <c r="H474" s="863"/>
      <c r="I474" s="863"/>
      <c r="J474" s="863"/>
      <c r="K474" s="863"/>
      <c r="L474" s="863"/>
      <c r="M474" s="863"/>
      <c r="N474" s="863"/>
      <c r="O474" s="863"/>
      <c r="P474" s="863"/>
      <c r="Q474" s="765"/>
    </row>
    <row r="475" spans="1:17">
      <c r="A475" s="130" t="s">
        <v>8</v>
      </c>
      <c r="B475" s="131">
        <f>B476+B477+B478</f>
        <v>306141</v>
      </c>
      <c r="C475" s="544">
        <f>C476+C477+C478</f>
        <v>570437</v>
      </c>
      <c r="D475" s="649">
        <f>SUM(D476:D478)</f>
        <v>387379</v>
      </c>
      <c r="E475" s="544">
        <f>SUM(E476:E478)</f>
        <v>429110</v>
      </c>
      <c r="F475" s="865" t="s">
        <v>11</v>
      </c>
      <c r="G475" s="864"/>
      <c r="H475" s="870"/>
      <c r="I475" s="818">
        <v>2005</v>
      </c>
      <c r="J475" s="818">
        <v>2006</v>
      </c>
      <c r="K475" s="822">
        <v>2007</v>
      </c>
      <c r="L475" s="822">
        <v>2008</v>
      </c>
      <c r="M475" s="818">
        <v>2009</v>
      </c>
      <c r="N475" s="819">
        <v>2010</v>
      </c>
      <c r="O475" s="863">
        <v>2011</v>
      </c>
      <c r="P475" s="864"/>
      <c r="Q475" s="844"/>
    </row>
    <row r="476" spans="1:17">
      <c r="A476" s="72" t="s">
        <v>381</v>
      </c>
      <c r="B476" s="422">
        <v>253145</v>
      </c>
      <c r="C476" s="546">
        <v>473193</v>
      </c>
      <c r="D476" s="668">
        <v>340699</v>
      </c>
      <c r="E476" s="546">
        <v>379883</v>
      </c>
      <c r="F476" s="865"/>
      <c r="G476" s="865"/>
      <c r="H476" s="857" t="s">
        <v>8</v>
      </c>
      <c r="I476" s="871">
        <f>I477+I478+I479</f>
        <v>2078608</v>
      </c>
      <c r="J476" s="871">
        <v>2217352</v>
      </c>
      <c r="K476" s="871">
        <f>K477+K478+K479</f>
        <v>2519841</v>
      </c>
      <c r="L476" s="872">
        <f>L477+L478+L479</f>
        <v>2377777</v>
      </c>
      <c r="M476" s="871">
        <f>M477+M478+M479</f>
        <v>2726671</v>
      </c>
      <c r="N476" s="873">
        <f>N477+N478+N479</f>
        <v>2357065</v>
      </c>
      <c r="O476" s="864">
        <v>2397892</v>
      </c>
      <c r="P476" s="865"/>
      <c r="Q476" s="844"/>
    </row>
    <row r="477" spans="1:17">
      <c r="A477" s="72" t="s">
        <v>365</v>
      </c>
      <c r="B477" s="422">
        <v>5125</v>
      </c>
      <c r="C477" s="546">
        <v>11799</v>
      </c>
      <c r="D477" s="668">
        <v>3764</v>
      </c>
      <c r="E477" s="546">
        <v>3948</v>
      </c>
      <c r="F477" s="865"/>
      <c r="G477" s="865"/>
      <c r="H477" s="874" t="s">
        <v>381</v>
      </c>
      <c r="I477" s="841">
        <v>1761713</v>
      </c>
      <c r="J477" s="841">
        <v>1876054</v>
      </c>
      <c r="K477" s="841">
        <v>2127604</v>
      </c>
      <c r="L477" s="849">
        <v>1998280</v>
      </c>
      <c r="M477" s="841">
        <v>2305603</v>
      </c>
      <c r="N477" s="875">
        <v>2041902</v>
      </c>
      <c r="O477" s="865">
        <v>2080623</v>
      </c>
      <c r="P477" s="865"/>
      <c r="Q477" s="844"/>
    </row>
    <row r="478" spans="1:17">
      <c r="A478" s="72" t="s">
        <v>76</v>
      </c>
      <c r="B478" s="423">
        <v>47871</v>
      </c>
      <c r="C478" s="423">
        <v>85445</v>
      </c>
      <c r="D478" s="667">
        <v>42916</v>
      </c>
      <c r="E478" s="423">
        <v>45279</v>
      </c>
      <c r="F478" s="865"/>
      <c r="G478" s="865"/>
      <c r="H478" s="874" t="s">
        <v>544</v>
      </c>
      <c r="I478" s="841">
        <v>30630</v>
      </c>
      <c r="J478" s="841">
        <v>33430</v>
      </c>
      <c r="K478" s="841">
        <v>38900</v>
      </c>
      <c r="L478" s="849">
        <v>42596</v>
      </c>
      <c r="M478" s="841">
        <v>42992</v>
      </c>
      <c r="N478" s="875">
        <v>39778</v>
      </c>
      <c r="O478" s="865">
        <v>39692</v>
      </c>
      <c r="P478" s="865"/>
      <c r="Q478" s="844"/>
    </row>
    <row r="479" spans="1:17">
      <c r="A479" s="46" t="s">
        <v>13</v>
      </c>
      <c r="B479" s="547"/>
      <c r="C479" s="549"/>
      <c r="D479" s="548"/>
      <c r="E479" s="549"/>
      <c r="F479" s="868"/>
      <c r="G479" s="868"/>
      <c r="H479" s="874" t="s">
        <v>76</v>
      </c>
      <c r="I479" s="841">
        <v>286265</v>
      </c>
      <c r="J479" s="841">
        <v>306068</v>
      </c>
      <c r="K479" s="841">
        <v>353337</v>
      </c>
      <c r="L479" s="849">
        <v>336901</v>
      </c>
      <c r="M479" s="841">
        <v>378076</v>
      </c>
      <c r="N479" s="875">
        <v>275385</v>
      </c>
      <c r="O479" s="865">
        <v>277577</v>
      </c>
      <c r="P479" s="868"/>
      <c r="Q479" s="765"/>
    </row>
    <row r="480" spans="1:17">
      <c r="A480" s="496" t="s">
        <v>369</v>
      </c>
      <c r="B480" s="551"/>
      <c r="C480" s="549"/>
      <c r="D480" s="731"/>
      <c r="E480" s="549"/>
      <c r="F480" s="868"/>
      <c r="G480" s="868"/>
      <c r="H480" s="837" t="s">
        <v>369</v>
      </c>
      <c r="I480" s="841"/>
      <c r="J480" s="841"/>
      <c r="K480" s="841"/>
      <c r="L480" s="849"/>
      <c r="M480" s="841"/>
      <c r="N480" s="875"/>
      <c r="O480" s="865"/>
      <c r="P480" s="868"/>
      <c r="Q480" s="765"/>
    </row>
    <row r="481" spans="1:17">
      <c r="B481" s="549"/>
      <c r="C481" s="549"/>
      <c r="D481" s="550"/>
      <c r="E481" s="549"/>
      <c r="F481" s="868"/>
      <c r="G481" s="868"/>
      <c r="H481" s="866"/>
      <c r="I481" s="765"/>
      <c r="J481" s="765"/>
      <c r="K481" s="765"/>
      <c r="L481" s="765"/>
      <c r="M481" s="765"/>
      <c r="N481" s="765"/>
      <c r="O481" s="765"/>
      <c r="P481" s="868"/>
      <c r="Q481" s="765"/>
    </row>
    <row r="482" spans="1:17">
      <c r="A482" s="127" t="s">
        <v>450</v>
      </c>
      <c r="B482" s="127"/>
      <c r="C482" s="549"/>
      <c r="D482" s="115"/>
      <c r="E482" s="549"/>
      <c r="F482" s="868"/>
      <c r="G482" s="868"/>
      <c r="H482" s="868"/>
      <c r="I482" s="765"/>
      <c r="J482" s="765"/>
      <c r="K482" s="765"/>
      <c r="L482" s="765"/>
      <c r="M482" s="765"/>
      <c r="N482" s="765"/>
      <c r="O482" s="765"/>
      <c r="P482" s="868"/>
      <c r="Q482" s="765"/>
    </row>
    <row r="483" spans="1:17">
      <c r="A483" s="114" t="s">
        <v>23</v>
      </c>
      <c r="B483" s="543">
        <v>2005</v>
      </c>
      <c r="C483" s="543">
        <v>2009</v>
      </c>
      <c r="D483" s="114">
        <v>2010</v>
      </c>
      <c r="E483" s="543">
        <v>2011</v>
      </c>
      <c r="F483" s="876"/>
      <c r="G483" s="863"/>
      <c r="H483" s="868"/>
      <c r="I483" s="765"/>
      <c r="J483" s="765"/>
      <c r="K483" s="765"/>
      <c r="L483" s="765"/>
      <c r="M483" s="765"/>
      <c r="N483" s="765"/>
      <c r="O483" s="765"/>
      <c r="P483" s="863"/>
      <c r="Q483" s="765"/>
    </row>
    <row r="484" spans="1:17">
      <c r="A484" s="130" t="s">
        <v>8</v>
      </c>
      <c r="B484" s="131">
        <f>B485+B486+B487</f>
        <v>1429327</v>
      </c>
      <c r="C484" s="544">
        <f>C485+C486+C487</f>
        <v>1667948</v>
      </c>
      <c r="D484" s="665">
        <f>D485+D486+D487</f>
        <v>1516657</v>
      </c>
      <c r="E484" s="544">
        <f>SUM(E485:E487)</f>
        <v>1507623</v>
      </c>
      <c r="F484" s="877" t="s">
        <v>12</v>
      </c>
      <c r="G484" s="878"/>
      <c r="H484" s="765"/>
      <c r="I484" s="765"/>
      <c r="J484" s="765"/>
      <c r="K484" s="765"/>
      <c r="L484" s="765"/>
      <c r="M484" s="765"/>
      <c r="N484" s="765"/>
      <c r="O484" s="765"/>
      <c r="P484" s="878"/>
      <c r="Q484" s="765"/>
    </row>
    <row r="485" spans="1:17">
      <c r="A485" s="72" t="s">
        <v>381</v>
      </c>
      <c r="B485" s="546">
        <v>1255408</v>
      </c>
      <c r="C485" s="546">
        <v>1443121</v>
      </c>
      <c r="D485" s="651">
        <v>1316938</v>
      </c>
      <c r="E485" s="546">
        <v>1308974</v>
      </c>
      <c r="F485" s="877"/>
      <c r="G485" s="877"/>
      <c r="H485" s="765"/>
      <c r="I485" s="765"/>
      <c r="J485" s="765"/>
      <c r="K485" s="765"/>
      <c r="L485" s="765"/>
      <c r="M485" s="765"/>
      <c r="N485" s="765"/>
      <c r="O485" s="765"/>
      <c r="P485" s="877"/>
      <c r="Q485" s="765"/>
    </row>
    <row r="486" spans="1:17">
      <c r="A486" s="72" t="s">
        <v>365</v>
      </c>
      <c r="B486" s="546">
        <v>15800</v>
      </c>
      <c r="C486" s="545">
        <v>22000</v>
      </c>
      <c r="D486" s="651">
        <v>34911</v>
      </c>
      <c r="E486" s="545">
        <v>34640</v>
      </c>
      <c r="F486" s="879"/>
      <c r="G486" s="879"/>
      <c r="H486" s="765"/>
      <c r="I486" s="765"/>
      <c r="J486" s="765"/>
      <c r="K486" s="765"/>
      <c r="L486" s="765"/>
      <c r="M486" s="765"/>
      <c r="N486" s="765"/>
      <c r="O486" s="765"/>
      <c r="P486" s="879"/>
      <c r="Q486" s="765"/>
    </row>
    <row r="487" spans="1:17">
      <c r="A487" s="72" t="s">
        <v>76</v>
      </c>
      <c r="B487" s="546">
        <v>158119</v>
      </c>
      <c r="C487" s="423">
        <v>202827</v>
      </c>
      <c r="D487" s="667">
        <v>164808</v>
      </c>
      <c r="E487" s="423">
        <v>164009</v>
      </c>
      <c r="F487" s="877"/>
      <c r="G487" s="877"/>
      <c r="H487" s="765"/>
      <c r="I487" s="765"/>
      <c r="J487" s="765"/>
      <c r="K487" s="765"/>
      <c r="L487" s="765"/>
      <c r="M487" s="765"/>
      <c r="N487" s="765"/>
      <c r="O487" s="765"/>
      <c r="P487" s="877"/>
      <c r="Q487" s="765"/>
    </row>
    <row r="488" spans="1:17">
      <c r="A488" s="46" t="s">
        <v>13</v>
      </c>
      <c r="B488" s="547"/>
      <c r="C488" s="549"/>
      <c r="D488" s="18"/>
      <c r="E488" s="15"/>
      <c r="F488" s="765"/>
      <c r="G488" s="765"/>
      <c r="H488" s="765"/>
      <c r="I488" s="765"/>
      <c r="J488" s="765"/>
      <c r="K488" s="765"/>
      <c r="L488" s="765"/>
      <c r="M488" s="765"/>
      <c r="N488" s="765"/>
      <c r="O488" s="765"/>
      <c r="P488" s="765"/>
      <c r="Q488" s="778"/>
    </row>
    <row r="489" spans="1:17">
      <c r="A489" s="496" t="s">
        <v>369</v>
      </c>
      <c r="B489" s="551"/>
      <c r="C489" s="549"/>
      <c r="D489" s="18"/>
      <c r="E489" s="15"/>
      <c r="F489" s="765"/>
      <c r="G489" s="765"/>
      <c r="H489" s="765"/>
      <c r="I489" s="765"/>
      <c r="J489" s="765"/>
      <c r="K489" s="765"/>
      <c r="L489" s="765"/>
      <c r="M489" s="765"/>
      <c r="N489" s="765"/>
      <c r="O489" s="765"/>
      <c r="P489" s="765"/>
      <c r="Q489" s="778"/>
    </row>
    <row r="490" spans="1:17">
      <c r="A490" s="64"/>
      <c r="B490" s="551"/>
      <c r="C490" s="549"/>
      <c r="D490" s="18"/>
      <c r="E490" s="15"/>
      <c r="F490" s="765"/>
      <c r="G490" s="765"/>
      <c r="H490" s="765"/>
      <c r="I490" s="765"/>
      <c r="J490" s="765"/>
      <c r="K490" s="765"/>
      <c r="L490" s="765"/>
      <c r="M490" s="765"/>
      <c r="N490" s="765"/>
      <c r="O490" s="765"/>
      <c r="P490" s="765"/>
      <c r="Q490" s="778"/>
    </row>
    <row r="491" spans="1:17">
      <c r="A491" s="127" t="s">
        <v>451</v>
      </c>
      <c r="B491" s="127"/>
      <c r="C491" s="549"/>
      <c r="D491" s="18"/>
      <c r="E491" s="15"/>
      <c r="F491" s="765"/>
      <c r="G491" s="765"/>
      <c r="H491" s="765"/>
      <c r="I491" s="765"/>
      <c r="J491" s="765"/>
      <c r="K491" s="765"/>
      <c r="L491" s="765"/>
      <c r="M491" s="765"/>
      <c r="N491" s="765"/>
      <c r="O491" s="765"/>
      <c r="P491" s="765"/>
      <c r="Q491" s="778"/>
    </row>
    <row r="492" spans="1:17">
      <c r="A492" s="114" t="s">
        <v>23</v>
      </c>
      <c r="B492" s="543">
        <v>2005</v>
      </c>
      <c r="C492" s="543">
        <v>2009</v>
      </c>
      <c r="D492" s="114">
        <v>2010</v>
      </c>
      <c r="E492" s="543">
        <v>2011</v>
      </c>
      <c r="F492" s="876"/>
      <c r="G492" s="863"/>
      <c r="H492" s="765"/>
      <c r="I492" s="765"/>
      <c r="J492" s="765"/>
      <c r="K492" s="765"/>
      <c r="L492" s="765"/>
      <c r="M492" s="765"/>
      <c r="N492" s="765"/>
      <c r="O492" s="765"/>
      <c r="P492" s="863"/>
      <c r="Q492" s="765"/>
    </row>
    <row r="493" spans="1:17">
      <c r="A493" s="130" t="s">
        <v>8</v>
      </c>
      <c r="B493" s="669">
        <f>B494+B496+B495</f>
        <v>343140</v>
      </c>
      <c r="C493" s="670">
        <f>C494+C496+C495</f>
        <v>488286</v>
      </c>
      <c r="D493" s="671">
        <f>D494+D496+D495</f>
        <v>453029</v>
      </c>
      <c r="E493" s="670">
        <f>SUM(E494:E496)</f>
        <v>461159</v>
      </c>
      <c r="F493" s="877" t="s">
        <v>207</v>
      </c>
      <c r="G493" s="878"/>
      <c r="H493" s="820" t="s">
        <v>11</v>
      </c>
      <c r="I493" s="765">
        <v>429110</v>
      </c>
      <c r="J493" s="765"/>
      <c r="K493" s="765"/>
      <c r="L493" s="765"/>
      <c r="M493" s="765"/>
      <c r="N493" s="765"/>
      <c r="O493" s="765"/>
      <c r="P493" s="878"/>
      <c r="Q493" s="765"/>
    </row>
    <row r="494" spans="1:17">
      <c r="A494" s="72" t="s">
        <v>381</v>
      </c>
      <c r="B494" s="672">
        <v>253160</v>
      </c>
      <c r="C494" s="673">
        <v>389289</v>
      </c>
      <c r="D494" s="674">
        <v>384265</v>
      </c>
      <c r="E494" s="673">
        <v>391766</v>
      </c>
      <c r="F494" s="877"/>
      <c r="G494" s="877"/>
      <c r="H494" s="820" t="s">
        <v>12</v>
      </c>
      <c r="I494" s="765">
        <v>1507623</v>
      </c>
      <c r="J494" s="765"/>
      <c r="K494" s="765"/>
      <c r="L494" s="765"/>
      <c r="M494" s="765"/>
      <c r="N494" s="765"/>
      <c r="O494" s="765"/>
      <c r="P494" s="877"/>
      <c r="Q494" s="765"/>
    </row>
    <row r="495" spans="1:17">
      <c r="A495" s="72" t="s">
        <v>365</v>
      </c>
      <c r="B495" s="672">
        <v>9705</v>
      </c>
      <c r="C495" s="672">
        <v>9193</v>
      </c>
      <c r="D495" s="675">
        <v>1103</v>
      </c>
      <c r="E495" s="676">
        <v>1104</v>
      </c>
      <c r="F495" s="879"/>
      <c r="G495" s="879"/>
      <c r="H495" s="820" t="s">
        <v>207</v>
      </c>
      <c r="I495" s="765">
        <v>461159</v>
      </c>
      <c r="J495" s="765"/>
      <c r="K495" s="765"/>
      <c r="L495" s="765"/>
      <c r="M495" s="765"/>
      <c r="N495" s="765"/>
      <c r="O495" s="765"/>
      <c r="P495" s="879"/>
      <c r="Q495" s="765"/>
    </row>
    <row r="496" spans="1:17">
      <c r="A496" s="74" t="s">
        <v>76</v>
      </c>
      <c r="B496" s="677">
        <v>80275</v>
      </c>
      <c r="C496" s="677">
        <v>89804</v>
      </c>
      <c r="D496" s="678">
        <v>67661</v>
      </c>
      <c r="E496" s="677">
        <v>68289</v>
      </c>
      <c r="F496" s="877"/>
      <c r="G496" s="877"/>
      <c r="H496" s="765"/>
      <c r="I496" s="765">
        <f>SUM(I493:I495)</f>
        <v>2397892</v>
      </c>
      <c r="J496" s="765"/>
      <c r="K496" s="765"/>
      <c r="L496" s="765"/>
      <c r="M496" s="765"/>
      <c r="N496" s="765"/>
      <c r="O496" s="765"/>
      <c r="P496" s="877"/>
      <c r="Q496" s="765"/>
    </row>
    <row r="497" spans="1:20" s="643" customFormat="1">
      <c r="A497" s="64" t="s">
        <v>13</v>
      </c>
      <c r="B497" s="31"/>
      <c r="C497" s="31"/>
      <c r="D497" s="66"/>
      <c r="E497" s="18"/>
      <c r="F497" s="880"/>
      <c r="G497" s="880"/>
      <c r="H497" s="880"/>
      <c r="I497" s="880"/>
      <c r="J497" s="880"/>
      <c r="K497" s="880"/>
      <c r="L497" s="880"/>
      <c r="M497" s="880"/>
      <c r="N497" s="880"/>
      <c r="O497" s="880"/>
      <c r="P497" s="880"/>
      <c r="Q497" s="880"/>
      <c r="R497" s="814"/>
      <c r="S497" s="814"/>
      <c r="T497" s="814"/>
    </row>
    <row r="498" spans="1:20" s="643" customFormat="1">
      <c r="A498" s="496" t="s">
        <v>369</v>
      </c>
      <c r="B498" s="31"/>
      <c r="C498" s="31"/>
      <c r="D498" s="66"/>
      <c r="E498" s="18"/>
      <c r="F498" s="880"/>
      <c r="G498" s="880"/>
      <c r="H498" s="880"/>
      <c r="I498" s="880"/>
      <c r="J498" s="880"/>
      <c r="K498" s="880"/>
      <c r="L498" s="880"/>
      <c r="M498" s="880"/>
      <c r="N498" s="880"/>
      <c r="O498" s="880"/>
      <c r="P498" s="880"/>
      <c r="Q498" s="880"/>
      <c r="R498" s="814"/>
      <c r="S498" s="814"/>
      <c r="T498" s="814"/>
    </row>
    <row r="499" spans="1:20">
      <c r="A499" s="64"/>
      <c r="B499" s="31"/>
      <c r="C499" s="31"/>
      <c r="D499" s="66"/>
      <c r="S499" s="778"/>
    </row>
    <row r="500" spans="1:20">
      <c r="A500" s="25" t="s">
        <v>452</v>
      </c>
      <c r="B500" s="31"/>
      <c r="C500" s="31"/>
      <c r="D500" s="66"/>
      <c r="S500" s="778"/>
    </row>
    <row r="501" spans="1:20">
      <c r="A501" s="132"/>
      <c r="B501" s="31"/>
      <c r="C501" s="31"/>
      <c r="D501" s="66"/>
      <c r="S501" s="778"/>
    </row>
    <row r="502" spans="1:20">
      <c r="A502" s="64"/>
      <c r="B502" s="31"/>
      <c r="C502" s="31"/>
      <c r="D502" s="66"/>
      <c r="S502" s="778"/>
    </row>
    <row r="503" spans="1:20">
      <c r="A503" s="64"/>
      <c r="B503" s="31"/>
      <c r="C503" s="31"/>
      <c r="D503" s="66"/>
      <c r="S503" s="778"/>
    </row>
    <row r="504" spans="1:20">
      <c r="A504" s="64"/>
      <c r="B504" s="31"/>
      <c r="C504" s="31"/>
      <c r="D504" s="66"/>
      <c r="S504" s="778"/>
    </row>
    <row r="505" spans="1:20">
      <c r="A505" s="64"/>
      <c r="B505" s="31"/>
      <c r="C505" s="31"/>
      <c r="D505" s="66"/>
      <c r="S505" s="778"/>
    </row>
    <row r="506" spans="1:20">
      <c r="A506" s="64"/>
      <c r="B506" s="31"/>
      <c r="C506" s="31"/>
      <c r="D506" s="66"/>
      <c r="S506" s="778"/>
    </row>
    <row r="507" spans="1:20">
      <c r="A507" s="64"/>
      <c r="B507" s="31"/>
      <c r="C507" s="31"/>
      <c r="D507" s="66"/>
      <c r="S507" s="778"/>
    </row>
    <row r="508" spans="1:20">
      <c r="A508" s="64"/>
      <c r="B508" s="31"/>
      <c r="C508" s="31"/>
      <c r="D508" s="66"/>
      <c r="S508" s="778"/>
    </row>
    <row r="509" spans="1:20">
      <c r="A509" s="64"/>
      <c r="B509" s="31"/>
      <c r="C509" s="31"/>
      <c r="D509" s="66"/>
      <c r="S509" s="778"/>
    </row>
    <row r="510" spans="1:20">
      <c r="A510" s="64"/>
      <c r="B510" s="31"/>
      <c r="C510" s="31"/>
      <c r="D510" s="66"/>
      <c r="S510" s="778"/>
    </row>
    <row r="511" spans="1:20">
      <c r="A511" s="64"/>
      <c r="B511" s="31"/>
      <c r="C511" s="31"/>
      <c r="D511" s="66"/>
      <c r="S511" s="778"/>
    </row>
    <row r="512" spans="1:20">
      <c r="A512" s="64"/>
      <c r="B512" s="31"/>
      <c r="C512" s="31"/>
      <c r="D512" s="66"/>
      <c r="S512" s="778"/>
    </row>
    <row r="513" spans="1:19">
      <c r="A513" s="64"/>
      <c r="B513" s="31"/>
      <c r="C513" s="31"/>
      <c r="D513" s="66"/>
      <c r="S513" s="778"/>
    </row>
    <row r="514" spans="1:19">
      <c r="A514" s="64"/>
      <c r="B514" s="31"/>
      <c r="C514" s="31"/>
      <c r="D514" s="66"/>
      <c r="S514" s="778"/>
    </row>
    <row r="515" spans="1:19">
      <c r="A515" s="64"/>
      <c r="B515" s="31"/>
      <c r="C515" s="31"/>
      <c r="D515" s="66"/>
      <c r="S515" s="778"/>
    </row>
    <row r="516" spans="1:19">
      <c r="A516" s="64" t="s">
        <v>73</v>
      </c>
      <c r="B516" s="31"/>
      <c r="C516" s="31"/>
      <c r="D516" s="66"/>
      <c r="S516" s="778"/>
    </row>
    <row r="517" spans="1:19">
      <c r="A517" s="25" t="s">
        <v>453</v>
      </c>
      <c r="B517" s="26"/>
      <c r="C517" s="26"/>
      <c r="D517" s="27"/>
      <c r="E517" s="26"/>
      <c r="F517" s="785"/>
      <c r="G517" s="785"/>
      <c r="H517" s="785"/>
      <c r="I517" s="785"/>
      <c r="J517" s="785"/>
      <c r="K517" s="785"/>
      <c r="L517" s="785"/>
      <c r="M517" s="785"/>
      <c r="N517" s="785"/>
      <c r="O517" s="785"/>
      <c r="P517" s="785"/>
      <c r="Q517" s="785"/>
      <c r="R517" s="778"/>
      <c r="S517" s="778"/>
    </row>
    <row r="518" spans="1:19">
      <c r="A518" s="132"/>
      <c r="B518" s="26"/>
      <c r="C518" s="26"/>
      <c r="D518" s="27"/>
      <c r="E518" s="26"/>
      <c r="F518" s="785"/>
      <c r="G518" s="785"/>
      <c r="H518" s="785"/>
      <c r="I518" s="785"/>
      <c r="J518" s="785"/>
      <c r="K518" s="785"/>
      <c r="L518" s="785"/>
      <c r="M518" s="785"/>
      <c r="N518" s="785"/>
      <c r="O518" s="785"/>
      <c r="P518" s="785"/>
      <c r="Q518" s="785"/>
      <c r="R518" s="778"/>
      <c r="S518" s="778"/>
    </row>
    <row r="519" spans="1:19">
      <c r="F519" s="781"/>
      <c r="G519" s="781"/>
      <c r="H519" s="781"/>
      <c r="I519" s="781"/>
      <c r="J519" s="781"/>
      <c r="K519" s="781"/>
      <c r="L519" s="781"/>
      <c r="M519" s="781"/>
      <c r="N519" s="781"/>
      <c r="O519" s="781"/>
      <c r="P519" s="781"/>
      <c r="Q519" s="781"/>
      <c r="R519" s="778"/>
      <c r="S519" s="778"/>
    </row>
    <row r="520" spans="1:19">
      <c r="F520" s="781"/>
      <c r="G520" s="781"/>
      <c r="H520" s="781"/>
      <c r="I520" s="781"/>
      <c r="J520" s="781"/>
      <c r="K520" s="781"/>
      <c r="L520" s="781"/>
      <c r="M520" s="781"/>
      <c r="N520" s="781"/>
      <c r="O520" s="781"/>
      <c r="P520" s="781"/>
      <c r="Q520" s="781"/>
      <c r="R520" s="778"/>
      <c r="S520" s="778"/>
    </row>
    <row r="521" spans="1:19">
      <c r="F521" s="781"/>
      <c r="G521" s="781"/>
      <c r="H521" s="781"/>
      <c r="I521" s="781"/>
      <c r="J521" s="781"/>
      <c r="K521" s="781"/>
      <c r="L521" s="781"/>
      <c r="M521" s="781"/>
      <c r="N521" s="781"/>
      <c r="O521" s="781"/>
      <c r="P521" s="781"/>
      <c r="Q521" s="781"/>
      <c r="R521" s="778"/>
      <c r="S521" s="778"/>
    </row>
    <row r="522" spans="1:19">
      <c r="F522" s="781"/>
      <c r="G522" s="781"/>
      <c r="H522" s="781"/>
      <c r="I522" s="781"/>
      <c r="J522" s="781"/>
      <c r="K522" s="781"/>
      <c r="L522" s="781"/>
      <c r="M522" s="781"/>
      <c r="N522" s="781"/>
      <c r="O522" s="781"/>
      <c r="P522" s="781"/>
      <c r="Q522" s="781"/>
      <c r="R522" s="778"/>
      <c r="S522" s="778"/>
    </row>
    <row r="523" spans="1:19">
      <c r="F523" s="781"/>
      <c r="G523" s="781"/>
      <c r="H523" s="781"/>
      <c r="I523" s="781"/>
      <c r="J523" s="781"/>
      <c r="K523" s="781"/>
      <c r="L523" s="781"/>
      <c r="M523" s="781"/>
      <c r="N523" s="781"/>
      <c r="O523" s="781"/>
      <c r="P523" s="781"/>
      <c r="Q523" s="781"/>
      <c r="R523" s="778"/>
      <c r="S523" s="778"/>
    </row>
    <row r="524" spans="1:19">
      <c r="F524" s="781"/>
      <c r="G524" s="781"/>
      <c r="H524" s="781"/>
      <c r="I524" s="781"/>
      <c r="J524" s="781"/>
      <c r="K524" s="781"/>
      <c r="L524" s="781"/>
      <c r="M524" s="781"/>
      <c r="N524" s="781"/>
      <c r="O524" s="781"/>
      <c r="P524" s="781"/>
      <c r="Q524" s="781"/>
      <c r="R524" s="778"/>
      <c r="S524" s="778"/>
    </row>
    <row r="525" spans="1:19">
      <c r="F525" s="781"/>
      <c r="G525" s="781"/>
      <c r="H525" s="781"/>
      <c r="I525" s="781"/>
      <c r="J525" s="781"/>
      <c r="K525" s="781"/>
      <c r="L525" s="781"/>
      <c r="M525" s="781"/>
      <c r="N525" s="781"/>
      <c r="O525" s="781"/>
      <c r="P525" s="781"/>
      <c r="Q525" s="781"/>
      <c r="R525" s="778"/>
      <c r="S525" s="778"/>
    </row>
    <row r="526" spans="1:19">
      <c r="F526" s="781"/>
      <c r="G526" s="781"/>
      <c r="H526" s="781"/>
      <c r="I526" s="781"/>
      <c r="J526" s="781"/>
      <c r="K526" s="781"/>
      <c r="L526" s="781"/>
      <c r="M526" s="781"/>
      <c r="N526" s="781"/>
      <c r="O526" s="781"/>
      <c r="P526" s="781"/>
      <c r="Q526" s="781"/>
      <c r="R526" s="778"/>
      <c r="S526" s="778"/>
    </row>
    <row r="527" spans="1:19">
      <c r="F527" s="781"/>
      <c r="G527" s="781"/>
      <c r="H527" s="781"/>
      <c r="I527" s="781"/>
      <c r="J527" s="781"/>
      <c r="K527" s="781"/>
      <c r="L527" s="781"/>
      <c r="M527" s="781"/>
      <c r="N527" s="781"/>
      <c r="O527" s="781"/>
      <c r="P527" s="781"/>
      <c r="Q527" s="781"/>
      <c r="R527" s="778"/>
      <c r="S527" s="778"/>
    </row>
    <row r="528" spans="1:19">
      <c r="F528" s="781"/>
      <c r="G528" s="781"/>
      <c r="H528" s="781"/>
      <c r="I528" s="781"/>
      <c r="J528" s="781"/>
      <c r="K528" s="781"/>
      <c r="L528" s="781"/>
      <c r="M528" s="781"/>
      <c r="N528" s="781"/>
      <c r="O528" s="781"/>
      <c r="P528" s="781"/>
      <c r="Q528" s="781"/>
      <c r="R528" s="778"/>
      <c r="S528" s="778"/>
    </row>
    <row r="529" spans="1:20">
      <c r="F529" s="781"/>
      <c r="G529" s="781"/>
      <c r="H529" s="781"/>
      <c r="I529" s="781"/>
      <c r="J529" s="781"/>
      <c r="K529" s="781"/>
      <c r="L529" s="781"/>
      <c r="M529" s="781"/>
      <c r="N529" s="781"/>
      <c r="O529" s="781"/>
      <c r="P529" s="781"/>
      <c r="Q529" s="781"/>
      <c r="R529" s="778"/>
      <c r="S529" s="778"/>
    </row>
    <row r="530" spans="1:20">
      <c r="F530" s="781"/>
      <c r="G530" s="781"/>
      <c r="H530" s="781"/>
      <c r="I530" s="781"/>
      <c r="J530" s="781"/>
      <c r="K530" s="781"/>
      <c r="L530" s="781"/>
      <c r="M530" s="781"/>
      <c r="N530" s="781"/>
      <c r="O530" s="781"/>
      <c r="P530" s="781"/>
      <c r="Q530" s="781"/>
      <c r="R530" s="778"/>
      <c r="S530" s="778"/>
    </row>
    <row r="531" spans="1:20">
      <c r="R531" s="778"/>
      <c r="S531" s="778"/>
    </row>
    <row r="532" spans="1:20">
      <c r="R532" s="778"/>
      <c r="S532" s="778"/>
    </row>
    <row r="533" spans="1:20">
      <c r="A533" s="901" t="s">
        <v>13</v>
      </c>
      <c r="R533" s="778"/>
      <c r="S533" s="778"/>
    </row>
    <row r="534" spans="1:20">
      <c r="A534" s="496" t="s">
        <v>369</v>
      </c>
      <c r="R534" s="778"/>
      <c r="S534" s="778"/>
    </row>
    <row r="535" spans="1:20">
      <c r="R535" s="778"/>
      <c r="S535" s="778"/>
    </row>
    <row r="536" spans="1:20">
      <c r="A536" s="239" t="s">
        <v>454</v>
      </c>
      <c r="B536" s="379"/>
      <c r="C536" s="248"/>
      <c r="D536" s="714"/>
      <c r="E536" s="679"/>
      <c r="R536" s="778"/>
      <c r="S536" s="778"/>
    </row>
    <row r="537" spans="1:20">
      <c r="A537" s="475" t="s">
        <v>7</v>
      </c>
      <c r="B537" s="333">
        <v>2010</v>
      </c>
      <c r="C537" s="333">
        <v>2011</v>
      </c>
      <c r="D537" s="715"/>
      <c r="E537" s="680"/>
      <c r="R537" s="778"/>
      <c r="S537" s="778"/>
    </row>
    <row r="538" spans="1:20">
      <c r="A538" s="711" t="s">
        <v>8</v>
      </c>
      <c r="B538" s="334">
        <f>SUM(B539:B541)</f>
        <v>17963</v>
      </c>
      <c r="C538" s="334">
        <v>19030</v>
      </c>
      <c r="D538" s="334"/>
      <c r="E538" s="648"/>
      <c r="R538" s="778"/>
      <c r="S538" s="778"/>
    </row>
    <row r="539" spans="1:20">
      <c r="A539" s="205" t="s">
        <v>11</v>
      </c>
      <c r="B539" s="261">
        <v>3659</v>
      </c>
      <c r="C539" s="261">
        <v>3971</v>
      </c>
      <c r="D539" s="261"/>
      <c r="E539" s="631"/>
      <c r="R539" s="778"/>
      <c r="S539" s="778"/>
    </row>
    <row r="540" spans="1:20">
      <c r="A540" s="205" t="s">
        <v>12</v>
      </c>
      <c r="B540" s="261">
        <v>10692</v>
      </c>
      <c r="C540" s="261">
        <v>11381</v>
      </c>
      <c r="D540" s="261"/>
      <c r="E540" s="631"/>
      <c r="R540" s="778"/>
      <c r="S540" s="778"/>
    </row>
    <row r="541" spans="1:20">
      <c r="A541" s="214" t="s">
        <v>207</v>
      </c>
      <c r="B541" s="335">
        <v>3612</v>
      </c>
      <c r="C541" s="335">
        <v>3678</v>
      </c>
      <c r="D541" s="261"/>
      <c r="E541" s="631"/>
      <c r="R541" s="778"/>
      <c r="S541" s="778"/>
    </row>
    <row r="542" spans="1:20">
      <c r="A542" s="206" t="s">
        <v>13</v>
      </c>
      <c r="B542" s="713"/>
      <c r="C542" s="713"/>
      <c r="D542" s="716"/>
      <c r="E542" s="632"/>
      <c r="R542" s="778"/>
      <c r="S542" s="778"/>
    </row>
    <row r="543" spans="1:20" s="643" customFormat="1">
      <c r="A543" s="161"/>
      <c r="B543" s="164"/>
      <c r="C543" s="164"/>
      <c r="D543" s="717"/>
      <c r="E543" s="91"/>
      <c r="F543" s="880"/>
      <c r="G543" s="880"/>
      <c r="H543" s="880"/>
      <c r="I543" s="880"/>
      <c r="J543" s="880"/>
      <c r="K543" s="880"/>
      <c r="L543" s="880"/>
      <c r="M543" s="880"/>
      <c r="N543" s="880"/>
      <c r="O543" s="880"/>
      <c r="P543" s="880"/>
      <c r="Q543" s="880"/>
      <c r="R543" s="814"/>
      <c r="S543" s="814"/>
      <c r="T543" s="814"/>
    </row>
    <row r="544" spans="1:20">
      <c r="A544" s="239" t="s">
        <v>455</v>
      </c>
      <c r="B544" s="379"/>
      <c r="C544" s="248"/>
      <c r="D544" s="239"/>
      <c r="E544" s="630"/>
      <c r="R544" s="778"/>
      <c r="S544" s="778"/>
    </row>
    <row r="545" spans="1:18">
      <c r="A545" s="718" t="s">
        <v>23</v>
      </c>
      <c r="B545" s="333">
        <v>2009</v>
      </c>
      <c r="C545" s="333">
        <v>2010</v>
      </c>
      <c r="D545" s="333">
        <v>2011</v>
      </c>
      <c r="E545" s="91"/>
      <c r="Q545" s="778"/>
      <c r="R545" s="778"/>
    </row>
    <row r="546" spans="1:18">
      <c r="A546" s="711" t="s">
        <v>8</v>
      </c>
      <c r="B546" s="334">
        <f>SUM(B547:B549)</f>
        <v>788976</v>
      </c>
      <c r="C546" s="334">
        <f>SUM(C547:C549)</f>
        <v>706266</v>
      </c>
      <c r="D546" s="334">
        <v>716982</v>
      </c>
      <c r="E546" s="91"/>
      <c r="Q546" s="778"/>
      <c r="R546" s="778"/>
    </row>
    <row r="547" spans="1:18">
      <c r="A547" s="205" t="s">
        <v>381</v>
      </c>
      <c r="B547" s="261">
        <v>763809</v>
      </c>
      <c r="C547" s="261">
        <v>671783</v>
      </c>
      <c r="D547" s="261">
        <v>679128</v>
      </c>
      <c r="E547" s="91"/>
      <c r="Q547" s="778"/>
      <c r="R547" s="778"/>
    </row>
    <row r="548" spans="1:18">
      <c r="A548" s="205" t="s">
        <v>75</v>
      </c>
      <c r="B548" s="261">
        <v>9175</v>
      </c>
      <c r="C548" s="261">
        <v>13942</v>
      </c>
      <c r="D548" s="261">
        <v>13788</v>
      </c>
      <c r="E548" s="91"/>
      <c r="Q548" s="778"/>
      <c r="R548" s="778"/>
    </row>
    <row r="549" spans="1:18">
      <c r="A549" s="214" t="s">
        <v>76</v>
      </c>
      <c r="B549" s="335">
        <v>15992</v>
      </c>
      <c r="C549" s="335">
        <v>20541</v>
      </c>
      <c r="D549" s="335">
        <v>24066</v>
      </c>
      <c r="E549" s="91"/>
      <c r="Q549" s="778"/>
      <c r="R549" s="778"/>
    </row>
    <row r="550" spans="1:18">
      <c r="A550" s="206" t="s">
        <v>545</v>
      </c>
      <c r="B550" s="713"/>
      <c r="C550" s="713"/>
      <c r="D550" s="681"/>
      <c r="E550" s="91"/>
      <c r="Q550" s="778"/>
      <c r="R550" s="778"/>
    </row>
    <row r="551" spans="1:18">
      <c r="A551" s="713"/>
      <c r="B551" s="719"/>
      <c r="C551" s="719"/>
      <c r="D551" s="713"/>
      <c r="E551" s="91"/>
      <c r="Q551" s="778"/>
      <c r="R551" s="778"/>
    </row>
    <row r="552" spans="1:18">
      <c r="A552" s="239" t="s">
        <v>456</v>
      </c>
      <c r="B552" s="379"/>
      <c r="C552" s="379"/>
      <c r="D552" s="239"/>
      <c r="E552" s="91"/>
      <c r="Q552" s="778"/>
      <c r="R552" s="778"/>
    </row>
    <row r="553" spans="1:18">
      <c r="A553" s="732" t="s">
        <v>21</v>
      </c>
      <c r="B553" s="379"/>
      <c r="C553" s="379"/>
      <c r="D553" s="239"/>
      <c r="E553" s="91"/>
      <c r="Q553" s="778"/>
      <c r="R553" s="778"/>
    </row>
    <row r="554" spans="1:18">
      <c r="A554" s="718" t="s">
        <v>23</v>
      </c>
      <c r="B554" s="333">
        <v>2009</v>
      </c>
      <c r="C554" s="720">
        <v>2010</v>
      </c>
      <c r="D554" s="333">
        <v>2011</v>
      </c>
      <c r="E554" s="91"/>
      <c r="Q554" s="778"/>
      <c r="R554" s="778"/>
    </row>
    <row r="555" spans="1:18">
      <c r="A555" s="711" t="s">
        <v>8</v>
      </c>
      <c r="B555" s="334">
        <f>SUM(B556:B558)</f>
        <v>12440</v>
      </c>
      <c r="C555" s="334">
        <f>SUM(C556:C558)</f>
        <v>14669</v>
      </c>
      <c r="D555" s="334">
        <v>12982</v>
      </c>
      <c r="E555" s="91"/>
      <c r="Q555" s="778"/>
      <c r="R555" s="778"/>
    </row>
    <row r="556" spans="1:18">
      <c r="A556" s="205" t="s">
        <v>381</v>
      </c>
      <c r="B556" s="261">
        <v>7866</v>
      </c>
      <c r="C556" s="261">
        <v>9937</v>
      </c>
      <c r="D556" s="261">
        <v>6879</v>
      </c>
      <c r="E556" s="91"/>
      <c r="Q556" s="778"/>
      <c r="R556" s="778"/>
    </row>
    <row r="557" spans="1:18">
      <c r="A557" s="205" t="s">
        <v>75</v>
      </c>
      <c r="B557" s="261">
        <v>1376</v>
      </c>
      <c r="C557" s="261">
        <v>2465</v>
      </c>
      <c r="D557" s="261">
        <v>2853</v>
      </c>
      <c r="E557" s="91"/>
      <c r="Q557" s="778"/>
      <c r="R557" s="778"/>
    </row>
    <row r="558" spans="1:18">
      <c r="A558" s="214" t="s">
        <v>76</v>
      </c>
      <c r="B558" s="335">
        <v>3198</v>
      </c>
      <c r="C558" s="335">
        <v>2267</v>
      </c>
      <c r="D558" s="335">
        <v>3250</v>
      </c>
      <c r="E558" s="91"/>
      <c r="Q558" s="778"/>
      <c r="R558" s="778"/>
    </row>
    <row r="559" spans="1:18">
      <c r="A559" s="46" t="s">
        <v>545</v>
      </c>
      <c r="B559" s="659"/>
      <c r="C559" s="659"/>
      <c r="D559" s="681"/>
      <c r="E559" s="91"/>
      <c r="Q559" s="778"/>
      <c r="R559" s="778"/>
    </row>
    <row r="560" spans="1:18">
      <c r="A560" s="313"/>
      <c r="B560" s="682"/>
      <c r="C560" s="682"/>
      <c r="D560" s="313"/>
      <c r="E560" s="91"/>
      <c r="Q560" s="778"/>
      <c r="R560" s="778"/>
    </row>
    <row r="561" spans="1:20">
      <c r="A561" s="239" t="s">
        <v>457</v>
      </c>
      <c r="B561" s="379"/>
      <c r="C561" s="248"/>
      <c r="D561" s="239"/>
      <c r="E561" s="91"/>
      <c r="Q561" s="778"/>
      <c r="R561" s="778"/>
    </row>
    <row r="562" spans="1:20">
      <c r="A562" s="28" t="s">
        <v>22</v>
      </c>
      <c r="B562" s="379"/>
      <c r="C562" s="248"/>
      <c r="D562" s="239"/>
      <c r="E562" s="91"/>
      <c r="Q562" s="778"/>
      <c r="R562" s="778"/>
    </row>
    <row r="563" spans="1:20">
      <c r="A563" s="718" t="s">
        <v>23</v>
      </c>
      <c r="B563" s="333">
        <v>2009</v>
      </c>
      <c r="C563" s="333">
        <v>2010</v>
      </c>
      <c r="D563" s="333">
        <v>2011</v>
      </c>
      <c r="E563" s="91"/>
      <c r="Q563" s="778"/>
      <c r="R563" s="778"/>
    </row>
    <row r="564" spans="1:20">
      <c r="A564" s="711" t="s">
        <v>8</v>
      </c>
      <c r="B564" s="334">
        <f>SUM(B565:B567)</f>
        <v>511579.60000000003</v>
      </c>
      <c r="C564" s="334">
        <f>SUM(C565:C567)</f>
        <v>473000</v>
      </c>
      <c r="D564" s="334">
        <v>609758.45295753737</v>
      </c>
      <c r="E564" s="91"/>
      <c r="Q564" s="778"/>
      <c r="R564" s="778"/>
    </row>
    <row r="565" spans="1:20">
      <c r="A565" s="205" t="s">
        <v>381</v>
      </c>
      <c r="B565" s="261">
        <v>335091.60000000003</v>
      </c>
      <c r="C565" s="261">
        <v>331000</v>
      </c>
      <c r="D565" s="261">
        <v>396828</v>
      </c>
      <c r="E565" s="91"/>
      <c r="Q565" s="778"/>
      <c r="R565" s="778"/>
    </row>
    <row r="566" spans="1:20">
      <c r="A566" s="205" t="s">
        <v>75</v>
      </c>
      <c r="B566" s="261">
        <v>35776</v>
      </c>
      <c r="C566" s="261">
        <v>74000</v>
      </c>
      <c r="D566" s="261">
        <v>49345.597222222219</v>
      </c>
      <c r="E566" s="91"/>
      <c r="Q566" s="778"/>
      <c r="R566" s="778"/>
    </row>
    <row r="567" spans="1:20">
      <c r="A567" s="214" t="s">
        <v>76</v>
      </c>
      <c r="B567" s="335">
        <v>140712</v>
      </c>
      <c r="C567" s="335">
        <v>68000</v>
      </c>
      <c r="D567" s="335">
        <v>163584.75</v>
      </c>
      <c r="E567" s="91"/>
      <c r="Q567" s="778"/>
      <c r="R567" s="778"/>
    </row>
    <row r="568" spans="1:20">
      <c r="A568" s="206" t="s">
        <v>545</v>
      </c>
      <c r="B568" s="713"/>
      <c r="C568" s="713"/>
      <c r="D568" s="713"/>
      <c r="E568" s="681"/>
      <c r="R568" s="778"/>
      <c r="S568" s="778"/>
    </row>
    <row r="569" spans="1:20" s="643" customFormat="1">
      <c r="A569" s="15"/>
      <c r="B569" s="18"/>
      <c r="C569" s="18"/>
      <c r="D569" s="24"/>
      <c r="E569" s="18"/>
      <c r="F569" s="880"/>
      <c r="G569" s="880"/>
      <c r="H569" s="880"/>
      <c r="I569" s="880"/>
      <c r="J569" s="880"/>
      <c r="K569" s="880"/>
      <c r="L569" s="880"/>
      <c r="M569" s="880"/>
      <c r="N569" s="880"/>
      <c r="O569" s="880"/>
      <c r="P569" s="880"/>
      <c r="Q569" s="880"/>
      <c r="R569" s="814"/>
      <c r="S569" s="814"/>
      <c r="T569" s="814"/>
    </row>
    <row r="570" spans="1:20">
      <c r="A570" s="239" t="s">
        <v>458</v>
      </c>
      <c r="B570" s="603"/>
      <c r="C570" s="723"/>
      <c r="D570" s="164"/>
      <c r="E570" s="164"/>
      <c r="Q570" s="778"/>
      <c r="R570" s="778"/>
    </row>
    <row r="571" spans="1:20">
      <c r="A571" s="718" t="s">
        <v>23</v>
      </c>
      <c r="B571" s="333">
        <v>2008</v>
      </c>
      <c r="C571" s="333">
        <v>2009</v>
      </c>
      <c r="D571" s="333">
        <v>2010</v>
      </c>
      <c r="E571" s="333">
        <v>2011</v>
      </c>
      <c r="Q571" s="778"/>
      <c r="R571" s="778"/>
    </row>
    <row r="572" spans="1:20">
      <c r="A572" s="711" t="s">
        <v>8</v>
      </c>
      <c r="B572" s="334">
        <f>SUM(B573:B575)</f>
        <v>31</v>
      </c>
      <c r="C572" s="334">
        <f>SUM(C573:C575)</f>
        <v>25</v>
      </c>
      <c r="D572" s="334">
        <f>SUM(D573:D575)</f>
        <v>25</v>
      </c>
      <c r="E572" s="334">
        <f>SUM(E573:E575)</f>
        <v>25</v>
      </c>
      <c r="Q572" s="778"/>
      <c r="R572" s="778"/>
    </row>
    <row r="573" spans="1:20">
      <c r="A573" s="205" t="s">
        <v>382</v>
      </c>
      <c r="B573" s="721">
        <v>9</v>
      </c>
      <c r="C573" s="721">
        <v>7</v>
      </c>
      <c r="D573" s="721">
        <v>8</v>
      </c>
      <c r="E573" s="721">
        <v>8</v>
      </c>
      <c r="Q573" s="778"/>
      <c r="R573" s="778"/>
    </row>
    <row r="574" spans="1:20">
      <c r="A574" s="205" t="s">
        <v>383</v>
      </c>
      <c r="B574" s="721">
        <v>4</v>
      </c>
      <c r="C574" s="721">
        <v>3</v>
      </c>
      <c r="D574" s="721">
        <v>4</v>
      </c>
      <c r="E574" s="721">
        <v>4</v>
      </c>
      <c r="Q574" s="778"/>
      <c r="R574" s="778"/>
    </row>
    <row r="575" spans="1:20">
      <c r="A575" s="214" t="s">
        <v>384</v>
      </c>
      <c r="B575" s="722">
        <v>18</v>
      </c>
      <c r="C575" s="722">
        <v>15</v>
      </c>
      <c r="D575" s="722">
        <v>13</v>
      </c>
      <c r="E575" s="722">
        <v>13</v>
      </c>
      <c r="Q575" s="778"/>
      <c r="R575" s="778"/>
    </row>
    <row r="576" spans="1:20">
      <c r="A576" s="212" t="s">
        <v>13</v>
      </c>
      <c r="B576" s="713"/>
      <c r="C576" s="713"/>
      <c r="D576" s="713"/>
      <c r="E576" s="713"/>
      <c r="Q576" s="778"/>
      <c r="R576" s="778"/>
    </row>
    <row r="577" spans="1:19">
      <c r="A577" s="313"/>
      <c r="B577" s="659"/>
      <c r="C577" s="659"/>
      <c r="D577" s="659"/>
      <c r="E577" s="659"/>
      <c r="Q577" s="778"/>
      <c r="R577" s="778"/>
    </row>
    <row r="578" spans="1:19">
      <c r="A578" s="239" t="s">
        <v>459</v>
      </c>
      <c r="B578" s="239"/>
      <c r="C578" s="248"/>
      <c r="D578" s="379"/>
      <c r="E578" s="379"/>
      <c r="Q578" s="778"/>
      <c r="R578" s="778"/>
    </row>
    <row r="579" spans="1:19">
      <c r="A579" s="718" t="s">
        <v>23</v>
      </c>
      <c r="B579" s="718" t="s">
        <v>77</v>
      </c>
      <c r="C579" s="333">
        <v>2009</v>
      </c>
      <c r="D579" s="333">
        <v>2010</v>
      </c>
      <c r="E579" s="333">
        <v>2011</v>
      </c>
      <c r="Q579" s="778"/>
      <c r="R579" s="778"/>
    </row>
    <row r="580" spans="1:19">
      <c r="A580" s="205" t="s">
        <v>385</v>
      </c>
      <c r="B580" s="205" t="s">
        <v>332</v>
      </c>
      <c r="C580" s="721">
        <v>13228</v>
      </c>
      <c r="D580" s="721">
        <v>15225</v>
      </c>
      <c r="E580" s="721">
        <v>17350</v>
      </c>
      <c r="Q580" s="778"/>
      <c r="R580" s="778"/>
    </row>
    <row r="581" spans="1:19">
      <c r="A581" s="205" t="s">
        <v>386</v>
      </c>
      <c r="B581" s="205" t="s">
        <v>333</v>
      </c>
      <c r="C581" s="721">
        <v>155648</v>
      </c>
      <c r="D581" s="721">
        <v>127013</v>
      </c>
      <c r="E581" s="721">
        <v>150541</v>
      </c>
      <c r="Q581" s="778"/>
      <c r="R581" s="778"/>
    </row>
    <row r="582" spans="1:19">
      <c r="A582" s="214" t="s">
        <v>387</v>
      </c>
      <c r="B582" s="214" t="s">
        <v>332</v>
      </c>
      <c r="C582" s="722">
        <v>75807</v>
      </c>
      <c r="D582" s="722">
        <v>66086</v>
      </c>
      <c r="E582" s="722">
        <v>70975</v>
      </c>
      <c r="Q582" s="778"/>
      <c r="R582" s="778"/>
    </row>
    <row r="583" spans="1:19">
      <c r="A583" s="212" t="s">
        <v>13</v>
      </c>
      <c r="B583" s="603"/>
      <c r="C583" s="723"/>
      <c r="D583" s="164"/>
      <c r="E583" s="164"/>
      <c r="Q583" s="778"/>
      <c r="R583" s="778"/>
    </row>
    <row r="584" spans="1:19">
      <c r="A584" s="64"/>
      <c r="B584" s="31"/>
      <c r="C584" s="24"/>
      <c r="D584" s="18"/>
      <c r="Q584" s="778"/>
      <c r="R584" s="778"/>
    </row>
    <row r="585" spans="1:19">
      <c r="A585" s="25" t="s">
        <v>460</v>
      </c>
      <c r="B585" s="26"/>
      <c r="C585" s="26"/>
      <c r="D585" s="27"/>
      <c r="R585" s="778"/>
      <c r="S585" s="778"/>
    </row>
    <row r="586" spans="1:19">
      <c r="A586" s="28" t="s">
        <v>413</v>
      </c>
      <c r="B586" s="29"/>
      <c r="C586" s="29"/>
      <c r="R586" s="778"/>
      <c r="S586" s="778"/>
    </row>
    <row r="587" spans="1:19">
      <c r="A587" s="2520" t="s">
        <v>78</v>
      </c>
      <c r="B587" s="2522">
        <v>2010</v>
      </c>
      <c r="C587" s="2522"/>
      <c r="D587" s="2522">
        <v>2011</v>
      </c>
      <c r="E587" s="2522"/>
      <c r="F587" s="839"/>
      <c r="G587" s="839"/>
      <c r="H587" s="839"/>
      <c r="I587" s="839"/>
      <c r="J587" s="839"/>
      <c r="K587" s="839"/>
      <c r="L587" s="839"/>
      <c r="M587" s="839"/>
      <c r="N587" s="839"/>
      <c r="O587" s="839"/>
      <c r="P587" s="839"/>
      <c r="Q587" s="765"/>
    </row>
    <row r="588" spans="1:19">
      <c r="A588" s="2521"/>
      <c r="B588" s="128" t="s">
        <v>56</v>
      </c>
      <c r="C588" s="90" t="s">
        <v>57</v>
      </c>
      <c r="D588" s="128" t="s">
        <v>56</v>
      </c>
      <c r="E588" s="90" t="s">
        <v>57</v>
      </c>
      <c r="F588" s="818"/>
      <c r="G588" s="818"/>
      <c r="H588" s="818"/>
      <c r="I588" s="818"/>
      <c r="J588" s="818"/>
      <c r="K588" s="818"/>
      <c r="L588" s="818"/>
      <c r="M588" s="818"/>
      <c r="N588" s="818"/>
      <c r="O588" s="818"/>
      <c r="P588" s="818"/>
      <c r="Q588" s="765"/>
    </row>
    <row r="589" spans="1:19">
      <c r="A589" s="130" t="s">
        <v>8</v>
      </c>
      <c r="B589" s="683">
        <v>6556</v>
      </c>
      <c r="C589" s="684">
        <v>127</v>
      </c>
      <c r="D589" s="683">
        <v>3922</v>
      </c>
      <c r="E589" s="684">
        <v>69.400000000000006</v>
      </c>
      <c r="F589" s="881"/>
      <c r="G589" s="881"/>
      <c r="H589" s="881"/>
      <c r="I589" s="881"/>
      <c r="J589" s="881"/>
      <c r="K589" s="881"/>
      <c r="L589" s="881"/>
      <c r="M589" s="881"/>
      <c r="N589" s="881"/>
      <c r="O589" s="881"/>
      <c r="P589" s="881"/>
      <c r="Q589" s="765"/>
    </row>
    <row r="590" spans="1:19">
      <c r="A590" s="72" t="s">
        <v>79</v>
      </c>
      <c r="B590" s="685">
        <v>1059</v>
      </c>
      <c r="C590" s="686">
        <v>14.5</v>
      </c>
      <c r="D590" s="685">
        <v>557</v>
      </c>
      <c r="E590" s="686">
        <v>8.1</v>
      </c>
      <c r="F590" s="882"/>
      <c r="G590" s="882"/>
      <c r="H590" s="882"/>
      <c r="I590" s="882"/>
      <c r="J590" s="882"/>
      <c r="K590" s="882"/>
      <c r="L590" s="882"/>
      <c r="M590" s="882"/>
      <c r="N590" s="882"/>
      <c r="O590" s="882"/>
      <c r="P590" s="882"/>
      <c r="Q590" s="765"/>
    </row>
    <row r="591" spans="1:19">
      <c r="A591" s="72" t="s">
        <v>80</v>
      </c>
      <c r="B591" s="685">
        <v>684</v>
      </c>
      <c r="C591" s="686">
        <v>4</v>
      </c>
      <c r="D591" s="685">
        <v>379</v>
      </c>
      <c r="E591" s="686">
        <v>2.6</v>
      </c>
      <c r="F591" s="882"/>
      <c r="G591" s="882"/>
      <c r="H591" s="882"/>
      <c r="I591" s="882"/>
      <c r="J591" s="882"/>
      <c r="K591" s="882"/>
      <c r="L591" s="882"/>
      <c r="M591" s="882"/>
      <c r="N591" s="882"/>
      <c r="O591" s="882"/>
      <c r="P591" s="882"/>
      <c r="Q591" s="765"/>
    </row>
    <row r="592" spans="1:19">
      <c r="A592" s="72" t="s">
        <v>81</v>
      </c>
      <c r="B592" s="685">
        <v>948</v>
      </c>
      <c r="C592" s="686">
        <v>13.9</v>
      </c>
      <c r="D592" s="685">
        <v>839.4</v>
      </c>
      <c r="E592" s="686">
        <v>12.8</v>
      </c>
      <c r="F592" s="882"/>
      <c r="G592" s="882"/>
      <c r="H592" s="882"/>
      <c r="I592" s="882"/>
      <c r="J592" s="882"/>
      <c r="K592" s="882"/>
      <c r="L592" s="882"/>
      <c r="M592" s="882"/>
      <c r="N592" s="882"/>
      <c r="O592" s="882"/>
      <c r="P592" s="882"/>
      <c r="Q592" s="765"/>
    </row>
    <row r="593" spans="1:19">
      <c r="A593" s="72" t="s">
        <v>82</v>
      </c>
      <c r="B593" s="685">
        <v>133</v>
      </c>
      <c r="C593" s="686">
        <v>1.9</v>
      </c>
      <c r="D593" s="685">
        <v>35.5</v>
      </c>
      <c r="E593" s="686">
        <v>0.2</v>
      </c>
      <c r="F593" s="882"/>
      <c r="G593" s="882"/>
      <c r="H593" s="882"/>
      <c r="I593" s="882"/>
      <c r="J593" s="882"/>
      <c r="K593" s="882"/>
      <c r="L593" s="882"/>
      <c r="M593" s="882"/>
      <c r="N593" s="882"/>
      <c r="O593" s="882"/>
      <c r="P593" s="882"/>
      <c r="Q593" s="765"/>
    </row>
    <row r="594" spans="1:19">
      <c r="A594" s="72" t="s">
        <v>83</v>
      </c>
      <c r="B594" s="685">
        <v>76</v>
      </c>
      <c r="C594" s="686">
        <v>1.3</v>
      </c>
      <c r="D594" s="685">
        <v>84.9</v>
      </c>
      <c r="E594" s="686">
        <v>1.6</v>
      </c>
      <c r="F594" s="882"/>
      <c r="G594" s="882"/>
      <c r="H594" s="882"/>
      <c r="I594" s="882"/>
      <c r="J594" s="882"/>
      <c r="K594" s="882"/>
      <c r="L594" s="882"/>
      <c r="M594" s="882"/>
      <c r="N594" s="882"/>
      <c r="O594" s="882"/>
      <c r="P594" s="882"/>
      <c r="Q594" s="765"/>
    </row>
    <row r="595" spans="1:19">
      <c r="A595" s="72" t="s">
        <v>84</v>
      </c>
      <c r="B595" s="685">
        <v>1618</v>
      </c>
      <c r="C595" s="686">
        <v>45.7</v>
      </c>
      <c r="D595" s="685">
        <v>780</v>
      </c>
      <c r="E595" s="686">
        <v>13.1</v>
      </c>
      <c r="F595" s="882"/>
      <c r="G595" s="882"/>
      <c r="H595" s="882"/>
      <c r="I595" s="882"/>
      <c r="J595" s="882"/>
      <c r="K595" s="882"/>
      <c r="L595" s="882"/>
      <c r="M595" s="882"/>
      <c r="N595" s="882"/>
      <c r="O595" s="882"/>
      <c r="P595" s="882"/>
      <c r="Q595" s="765"/>
    </row>
    <row r="596" spans="1:19">
      <c r="A596" s="72" t="s">
        <v>85</v>
      </c>
      <c r="B596" s="685">
        <v>1064</v>
      </c>
      <c r="C596" s="686">
        <v>35.799999999999997</v>
      </c>
      <c r="D596" s="685">
        <v>824.8</v>
      </c>
      <c r="E596" s="686">
        <v>26.4</v>
      </c>
      <c r="F596" s="882"/>
      <c r="G596" s="882"/>
      <c r="H596" s="882"/>
      <c r="I596" s="882"/>
      <c r="J596" s="882"/>
      <c r="K596" s="882"/>
      <c r="L596" s="882"/>
      <c r="M596" s="882"/>
      <c r="N596" s="882"/>
      <c r="O596" s="882"/>
      <c r="P596" s="882"/>
      <c r="Q596" s="765"/>
    </row>
    <row r="597" spans="1:19">
      <c r="A597" s="72" t="s">
        <v>86</v>
      </c>
      <c r="B597" s="685">
        <v>121</v>
      </c>
      <c r="C597" s="686">
        <v>1.6</v>
      </c>
      <c r="D597" s="685">
        <v>80.2</v>
      </c>
      <c r="E597" s="686">
        <v>0.8</v>
      </c>
      <c r="F597" s="882"/>
      <c r="G597" s="882"/>
      <c r="H597" s="882"/>
      <c r="I597" s="882"/>
      <c r="J597" s="882"/>
      <c r="K597" s="882"/>
      <c r="L597" s="882"/>
      <c r="M597" s="882"/>
      <c r="N597" s="882"/>
      <c r="O597" s="882"/>
      <c r="P597" s="882"/>
      <c r="Q597" s="765"/>
    </row>
    <row r="598" spans="1:19">
      <c r="A598" s="444" t="s">
        <v>52</v>
      </c>
      <c r="B598" s="685">
        <v>853</v>
      </c>
      <c r="C598" s="686">
        <v>8.3000000000000007</v>
      </c>
      <c r="D598" s="76">
        <v>340.6</v>
      </c>
      <c r="E598" s="687">
        <v>3.9</v>
      </c>
      <c r="F598" s="882"/>
      <c r="G598" s="882"/>
      <c r="H598" s="882"/>
      <c r="I598" s="882"/>
      <c r="J598" s="882"/>
      <c r="K598" s="882"/>
      <c r="L598" s="882"/>
      <c r="M598" s="882"/>
      <c r="N598" s="882"/>
      <c r="O598" s="882"/>
      <c r="P598" s="882"/>
      <c r="Q598" s="765"/>
    </row>
    <row r="599" spans="1:19">
      <c r="A599" s="46" t="s">
        <v>87</v>
      </c>
      <c r="B599" s="122"/>
      <c r="C599" s="122"/>
      <c r="D599" s="122"/>
      <c r="E599" s="122"/>
      <c r="F599" s="856"/>
      <c r="G599" s="856"/>
      <c r="H599" s="856"/>
      <c r="I599" s="856"/>
      <c r="J599" s="856"/>
      <c r="K599" s="856"/>
      <c r="L599" s="856"/>
      <c r="M599" s="856"/>
      <c r="N599" s="856"/>
      <c r="O599" s="856"/>
      <c r="P599" s="856"/>
      <c r="Q599" s="856"/>
      <c r="R599" s="778"/>
      <c r="S599" s="778"/>
    </row>
    <row r="600" spans="1:19">
      <c r="A600" s="64"/>
      <c r="B600" s="123"/>
      <c r="C600" s="123"/>
      <c r="D600" s="123"/>
      <c r="E600" s="123"/>
      <c r="F600" s="856"/>
      <c r="G600" s="856"/>
      <c r="H600" s="856"/>
      <c r="I600" s="856"/>
      <c r="J600" s="856"/>
      <c r="K600" s="856"/>
      <c r="L600" s="856"/>
      <c r="M600" s="856"/>
      <c r="N600" s="856"/>
      <c r="O600" s="856"/>
      <c r="P600" s="856"/>
      <c r="Q600" s="856"/>
      <c r="R600" s="778"/>
      <c r="S600" s="778"/>
    </row>
    <row r="601" spans="1:19">
      <c r="A601" s="239" t="s">
        <v>546</v>
      </c>
      <c r="B601" s="239"/>
      <c r="C601" s="239"/>
      <c r="D601" s="239"/>
      <c r="E601" s="239"/>
      <c r="F601" s="856"/>
      <c r="G601" s="856"/>
      <c r="H601" s="856"/>
      <c r="I601" s="856"/>
      <c r="J601" s="856"/>
      <c r="K601" s="856"/>
      <c r="L601" s="856"/>
      <c r="M601" s="856"/>
      <c r="N601" s="856"/>
      <c r="O601" s="856"/>
      <c r="P601" s="856"/>
      <c r="Q601" s="856"/>
      <c r="R601" s="778"/>
      <c r="S601" s="778"/>
    </row>
    <row r="602" spans="1:19">
      <c r="A602" s="200" t="s">
        <v>21</v>
      </c>
      <c r="B602" s="724"/>
      <c r="C602" s="724"/>
      <c r="D602" s="200"/>
      <c r="E602" s="200"/>
      <c r="F602" s="856"/>
      <c r="G602" s="856"/>
      <c r="H602" s="856"/>
      <c r="I602" s="856"/>
      <c r="J602" s="856"/>
      <c r="K602" s="856"/>
      <c r="L602" s="856"/>
      <c r="M602" s="856"/>
      <c r="N602" s="856"/>
      <c r="O602" s="856"/>
      <c r="P602" s="856"/>
      <c r="Q602" s="856"/>
      <c r="R602" s="778"/>
      <c r="S602" s="778"/>
    </row>
    <row r="603" spans="1:19">
      <c r="A603" s="314" t="s">
        <v>147</v>
      </c>
      <c r="B603" s="725">
        <v>2008</v>
      </c>
      <c r="C603" s="725">
        <v>2009</v>
      </c>
      <c r="D603" s="725">
        <v>2010</v>
      </c>
      <c r="E603" s="725">
        <v>2011</v>
      </c>
      <c r="F603" s="856"/>
      <c r="G603" s="856"/>
      <c r="H603" s="856"/>
      <c r="I603" s="856"/>
      <c r="J603" s="856"/>
      <c r="K603" s="856"/>
      <c r="L603" s="778"/>
      <c r="M603" s="778"/>
      <c r="N603" s="778"/>
      <c r="O603" s="778"/>
      <c r="P603" s="765"/>
      <c r="Q603" s="765"/>
    </row>
    <row r="604" spans="1:19">
      <c r="A604" s="726" t="s">
        <v>8</v>
      </c>
      <c r="B604" s="727">
        <f>B605+B606+B607+B608+B609+B610+B611+B612+B613+B614+B615+B616</f>
        <v>5363</v>
      </c>
      <c r="C604" s="727">
        <f>C605+C606+C607+C608+C609+C610+C611+C612+C613+C614+C615+C616</f>
        <v>5979</v>
      </c>
      <c r="D604" s="727">
        <v>6556.0999999999995</v>
      </c>
      <c r="E604" s="727">
        <f>SUM(E605:E616)</f>
        <v>3921.8000000000006</v>
      </c>
      <c r="F604" s="856"/>
      <c r="G604" s="856"/>
      <c r="H604" s="856"/>
      <c r="I604" s="856"/>
      <c r="J604" s="856"/>
      <c r="K604" s="856"/>
      <c r="L604" s="778"/>
      <c r="M604" s="778"/>
      <c r="N604" s="778"/>
      <c r="O604" s="778"/>
      <c r="P604" s="765"/>
      <c r="Q604" s="765"/>
    </row>
    <row r="605" spans="1:19">
      <c r="A605" s="728" t="s">
        <v>122</v>
      </c>
      <c r="B605" s="729">
        <v>596</v>
      </c>
      <c r="C605" s="729">
        <v>681</v>
      </c>
      <c r="D605" s="729">
        <v>1386.5</v>
      </c>
      <c r="E605" s="729">
        <v>379.5</v>
      </c>
      <c r="F605" s="856"/>
      <c r="G605" s="856"/>
      <c r="H605" s="856"/>
      <c r="I605" s="856"/>
      <c r="J605" s="856"/>
      <c r="K605" s="856"/>
      <c r="L605" s="778"/>
      <c r="M605" s="778"/>
      <c r="N605" s="778"/>
      <c r="O605" s="778"/>
      <c r="P605" s="765"/>
      <c r="Q605" s="765"/>
    </row>
    <row r="606" spans="1:19">
      <c r="A606" s="728" t="s">
        <v>123</v>
      </c>
      <c r="B606" s="729">
        <v>444</v>
      </c>
      <c r="C606" s="729">
        <v>543</v>
      </c>
      <c r="D606" s="729">
        <v>691</v>
      </c>
      <c r="E606" s="729">
        <v>408.1</v>
      </c>
      <c r="F606" s="856"/>
      <c r="G606" s="856"/>
      <c r="H606" s="856"/>
      <c r="I606" s="856"/>
      <c r="J606" s="856"/>
      <c r="K606" s="856"/>
      <c r="L606" s="778"/>
      <c r="M606" s="778"/>
      <c r="N606" s="778"/>
      <c r="O606" s="778"/>
      <c r="P606" s="765"/>
      <c r="Q606" s="765"/>
    </row>
    <row r="607" spans="1:19">
      <c r="A607" s="728" t="s">
        <v>124</v>
      </c>
      <c r="B607" s="729">
        <v>684</v>
      </c>
      <c r="C607" s="729">
        <v>524</v>
      </c>
      <c r="D607" s="729">
        <v>471.2</v>
      </c>
      <c r="E607" s="729">
        <v>301.89999999999998</v>
      </c>
      <c r="F607" s="856"/>
      <c r="G607" s="856"/>
      <c r="H607" s="856"/>
      <c r="I607" s="856"/>
      <c r="J607" s="856"/>
      <c r="K607" s="856"/>
      <c r="L607" s="778"/>
      <c r="M607" s="778"/>
      <c r="N607" s="778"/>
      <c r="O607" s="778"/>
      <c r="P607" s="765"/>
      <c r="Q607" s="765"/>
    </row>
    <row r="608" spans="1:19">
      <c r="A608" s="728" t="s">
        <v>125</v>
      </c>
      <c r="B608" s="729">
        <v>492</v>
      </c>
      <c r="C608" s="729">
        <v>444</v>
      </c>
      <c r="D608" s="729">
        <v>603.79999999999995</v>
      </c>
      <c r="E608" s="729">
        <v>435.7</v>
      </c>
      <c r="F608" s="856"/>
      <c r="G608" s="856"/>
      <c r="H608" s="856"/>
      <c r="I608" s="856"/>
      <c r="J608" s="856"/>
      <c r="K608" s="856"/>
      <c r="L608" s="778"/>
      <c r="M608" s="778"/>
      <c r="N608" s="778"/>
      <c r="O608" s="778"/>
      <c r="P608" s="765"/>
      <c r="Q608" s="765"/>
    </row>
    <row r="609" spans="1:20">
      <c r="A609" s="728" t="s">
        <v>126</v>
      </c>
      <c r="B609" s="729">
        <v>414</v>
      </c>
      <c r="C609" s="729">
        <v>532</v>
      </c>
      <c r="D609" s="729">
        <v>514.4</v>
      </c>
      <c r="E609" s="729">
        <v>380.1</v>
      </c>
      <c r="F609" s="856"/>
      <c r="G609" s="856"/>
      <c r="H609" s="856"/>
      <c r="I609" s="856"/>
      <c r="J609" s="856"/>
      <c r="K609" s="856"/>
      <c r="L609" s="778"/>
      <c r="M609" s="778"/>
      <c r="N609" s="778"/>
      <c r="O609" s="778"/>
      <c r="P609" s="765"/>
      <c r="Q609" s="765"/>
    </row>
    <row r="610" spans="1:20">
      <c r="A610" s="728" t="s">
        <v>127</v>
      </c>
      <c r="B610" s="729">
        <v>269</v>
      </c>
      <c r="C610" s="729">
        <v>395</v>
      </c>
      <c r="D610" s="729">
        <v>251.3</v>
      </c>
      <c r="E610" s="729">
        <v>302.8</v>
      </c>
      <c r="F610" s="856"/>
      <c r="G610" s="856"/>
      <c r="H610" s="856"/>
      <c r="I610" s="856"/>
      <c r="J610" s="856"/>
      <c r="K610" s="856"/>
      <c r="L610" s="778"/>
      <c r="M610" s="778"/>
      <c r="N610" s="778"/>
      <c r="O610" s="778"/>
      <c r="P610" s="765"/>
      <c r="Q610" s="765"/>
    </row>
    <row r="611" spans="1:20">
      <c r="A611" s="728" t="s">
        <v>128</v>
      </c>
      <c r="B611" s="729">
        <v>239</v>
      </c>
      <c r="C611" s="729">
        <v>196</v>
      </c>
      <c r="D611" s="729">
        <v>212.2</v>
      </c>
      <c r="E611" s="729">
        <v>237.5</v>
      </c>
      <c r="F611" s="856"/>
      <c r="G611" s="856"/>
      <c r="H611" s="856"/>
      <c r="I611" s="856"/>
      <c r="J611" s="856"/>
      <c r="K611" s="856"/>
      <c r="L611" s="778"/>
      <c r="M611" s="778"/>
      <c r="N611" s="778"/>
      <c r="O611" s="778"/>
      <c r="P611" s="765"/>
      <c r="Q611" s="765"/>
    </row>
    <row r="612" spans="1:20">
      <c r="A612" s="728" t="s">
        <v>129</v>
      </c>
      <c r="B612" s="729">
        <v>284</v>
      </c>
      <c r="C612" s="729">
        <v>250</v>
      </c>
      <c r="D612" s="729">
        <v>173.2</v>
      </c>
      <c r="E612" s="729">
        <v>127.6</v>
      </c>
      <c r="F612" s="856"/>
      <c r="G612" s="856"/>
      <c r="H612" s="856"/>
      <c r="I612" s="856"/>
      <c r="J612" s="856"/>
      <c r="K612" s="856"/>
      <c r="L612" s="778"/>
      <c r="M612" s="778"/>
      <c r="N612" s="778"/>
      <c r="O612" s="778"/>
      <c r="P612" s="765"/>
      <c r="Q612" s="765"/>
    </row>
    <row r="613" spans="1:20">
      <c r="A613" s="728" t="s">
        <v>130</v>
      </c>
      <c r="B613" s="729">
        <v>191</v>
      </c>
      <c r="C613" s="729">
        <v>194</v>
      </c>
      <c r="D613" s="729">
        <v>199.4</v>
      </c>
      <c r="E613" s="729">
        <v>174.8</v>
      </c>
      <c r="F613" s="856"/>
      <c r="G613" s="856"/>
      <c r="H613" s="856"/>
      <c r="I613" s="856"/>
      <c r="J613" s="856"/>
      <c r="K613" s="856"/>
      <c r="L613" s="778"/>
      <c r="M613" s="778"/>
      <c r="N613" s="778"/>
      <c r="O613" s="778"/>
      <c r="P613" s="765"/>
      <c r="Q613" s="765"/>
    </row>
    <row r="614" spans="1:20">
      <c r="A614" s="728" t="s">
        <v>131</v>
      </c>
      <c r="B614" s="729">
        <v>456</v>
      </c>
      <c r="C614" s="729">
        <v>431</v>
      </c>
      <c r="D614" s="729">
        <v>418.4</v>
      </c>
      <c r="E614" s="729">
        <v>297.7</v>
      </c>
      <c r="F614" s="856"/>
      <c r="G614" s="856"/>
      <c r="H614" s="856"/>
      <c r="I614" s="856"/>
      <c r="J614" s="856"/>
      <c r="K614" s="856"/>
      <c r="L614" s="778"/>
      <c r="M614" s="778"/>
      <c r="N614" s="778"/>
      <c r="O614" s="778"/>
      <c r="P614" s="765"/>
      <c r="Q614" s="765"/>
    </row>
    <row r="615" spans="1:20">
      <c r="A615" s="728" t="s">
        <v>132</v>
      </c>
      <c r="B615" s="729">
        <v>813</v>
      </c>
      <c r="C615" s="729">
        <v>540</v>
      </c>
      <c r="D615" s="729">
        <v>758.7</v>
      </c>
      <c r="E615" s="729">
        <v>394.8</v>
      </c>
      <c r="F615" s="856"/>
      <c r="G615" s="856"/>
      <c r="H615" s="856"/>
      <c r="I615" s="856"/>
      <c r="J615" s="856"/>
      <c r="K615" s="856"/>
      <c r="L615" s="778"/>
      <c r="M615" s="778"/>
      <c r="N615" s="778"/>
      <c r="O615" s="778"/>
      <c r="P615" s="765"/>
      <c r="Q615" s="765"/>
    </row>
    <row r="616" spans="1:20">
      <c r="A616" s="290" t="s">
        <v>133</v>
      </c>
      <c r="B616" s="730">
        <v>481</v>
      </c>
      <c r="C616" s="730">
        <v>1249</v>
      </c>
      <c r="D616" s="730">
        <v>876</v>
      </c>
      <c r="E616" s="730">
        <v>481.3</v>
      </c>
      <c r="F616" s="856"/>
      <c r="G616" s="856"/>
      <c r="H616" s="856"/>
      <c r="I616" s="856"/>
      <c r="J616" s="856"/>
      <c r="K616" s="856"/>
      <c r="L616" s="778"/>
      <c r="M616" s="778"/>
      <c r="N616" s="778"/>
      <c r="O616" s="778"/>
      <c r="P616" s="765"/>
      <c r="Q616" s="765"/>
    </row>
    <row r="617" spans="1:20">
      <c r="A617" s="2523" t="s">
        <v>87</v>
      </c>
      <c r="B617" s="2523"/>
      <c r="C617" s="2523"/>
      <c r="D617" s="2523"/>
      <c r="E617" s="2523"/>
      <c r="F617" s="856"/>
      <c r="G617" s="856"/>
      <c r="H617" s="856"/>
      <c r="I617" s="856"/>
      <c r="J617" s="856"/>
      <c r="K617" s="856"/>
      <c r="L617" s="856"/>
      <c r="M617" s="856"/>
      <c r="N617" s="856"/>
      <c r="O617" s="856"/>
      <c r="P617" s="856"/>
      <c r="Q617" s="856"/>
      <c r="R617" s="778"/>
      <c r="S617" s="778"/>
    </row>
    <row r="618" spans="1:20" s="643" customFormat="1">
      <c r="A618" s="64"/>
      <c r="B618" s="123"/>
      <c r="C618" s="123"/>
      <c r="D618" s="123"/>
      <c r="E618" s="123"/>
      <c r="F618" s="883"/>
      <c r="G618" s="883"/>
      <c r="H618" s="883"/>
      <c r="I618" s="883"/>
      <c r="J618" s="883"/>
      <c r="K618" s="883"/>
      <c r="L618" s="883"/>
      <c r="M618" s="883"/>
      <c r="N618" s="883"/>
      <c r="O618" s="883"/>
      <c r="P618" s="883"/>
      <c r="Q618" s="883"/>
      <c r="R618" s="814"/>
      <c r="S618" s="814"/>
      <c r="T618" s="814"/>
    </row>
    <row r="619" spans="1:20" ht="15" customHeight="1">
      <c r="A619" s="2524" t="s">
        <v>461</v>
      </c>
      <c r="B619" s="2524"/>
      <c r="C619" s="2524"/>
      <c r="D619" s="2524"/>
      <c r="E619" s="2524"/>
      <c r="F619" s="884"/>
      <c r="G619" s="884"/>
      <c r="H619" s="884"/>
      <c r="I619" s="884"/>
      <c r="J619" s="884"/>
      <c r="K619" s="884"/>
      <c r="L619" s="884"/>
      <c r="M619" s="884"/>
      <c r="N619" s="884"/>
      <c r="O619" s="884"/>
      <c r="P619" s="884"/>
      <c r="Q619" s="884"/>
      <c r="R619" s="778"/>
      <c r="S619" s="778"/>
    </row>
    <row r="620" spans="1:20">
      <c r="A620" s="68" t="s">
        <v>7</v>
      </c>
      <c r="B620" s="69">
        <v>2008</v>
      </c>
      <c r="C620" s="34">
        <v>2009</v>
      </c>
      <c r="D620" s="34">
        <v>2010</v>
      </c>
      <c r="E620" s="34">
        <v>2011</v>
      </c>
      <c r="F620" s="785"/>
      <c r="G620" s="785"/>
      <c r="H620" s="785"/>
      <c r="I620" s="785"/>
      <c r="J620" s="785"/>
      <c r="K620" s="785"/>
      <c r="L620" s="785"/>
      <c r="M620" s="785"/>
      <c r="N620" s="785"/>
      <c r="O620" s="785"/>
      <c r="P620" s="785"/>
      <c r="Q620" s="778"/>
    </row>
    <row r="621" spans="1:20">
      <c r="A621" s="70" t="s">
        <v>8</v>
      </c>
      <c r="B621" s="135">
        <v>3102291</v>
      </c>
      <c r="C621" s="135">
        <f>C622+C623</f>
        <v>2714613</v>
      </c>
      <c r="D621" s="135">
        <v>1127777</v>
      </c>
      <c r="E621" s="135">
        <v>1133637</v>
      </c>
      <c r="F621" s="792"/>
      <c r="G621" s="792"/>
      <c r="H621" s="792"/>
      <c r="I621" s="792"/>
      <c r="J621" s="792"/>
      <c r="K621" s="792"/>
      <c r="L621" s="792"/>
      <c r="M621" s="792"/>
      <c r="N621" s="792"/>
      <c r="O621" s="792"/>
      <c r="P621" s="792"/>
      <c r="Q621" s="778"/>
    </row>
    <row r="622" spans="1:20">
      <c r="A622" s="72" t="s">
        <v>208</v>
      </c>
      <c r="B622" s="136">
        <v>1166816</v>
      </c>
      <c r="C622" s="136">
        <v>1132559</v>
      </c>
      <c r="D622" s="136">
        <v>530499</v>
      </c>
      <c r="E622" s="136">
        <v>453172</v>
      </c>
      <c r="F622" s="793"/>
      <c r="G622" s="793"/>
      <c r="H622" s="793"/>
      <c r="I622" s="793"/>
      <c r="J622" s="793"/>
      <c r="K622" s="793"/>
      <c r="L622" s="793"/>
      <c r="M622" s="793"/>
      <c r="N622" s="793"/>
      <c r="O622" s="793"/>
      <c r="P622" s="793"/>
      <c r="Q622" s="778"/>
    </row>
    <row r="623" spans="1:20">
      <c r="A623" s="74" t="s">
        <v>12</v>
      </c>
      <c r="B623" s="75">
        <v>1935475</v>
      </c>
      <c r="C623" s="75">
        <v>1582054</v>
      </c>
      <c r="D623" s="75">
        <v>597278</v>
      </c>
      <c r="E623" s="75">
        <v>680465</v>
      </c>
      <c r="F623" s="793"/>
      <c r="G623" s="793"/>
      <c r="H623" s="793"/>
      <c r="I623" s="793"/>
      <c r="J623" s="793"/>
      <c r="K623" s="793"/>
      <c r="L623" s="793"/>
      <c r="M623" s="793"/>
      <c r="N623" s="793"/>
      <c r="O623" s="793"/>
      <c r="P623" s="793"/>
      <c r="Q623" s="778"/>
    </row>
    <row r="624" spans="1:20">
      <c r="A624" s="64" t="s">
        <v>13</v>
      </c>
      <c r="B624" s="137"/>
      <c r="C624" s="137"/>
      <c r="D624" s="137"/>
      <c r="E624" s="137"/>
      <c r="F624" s="885"/>
      <c r="G624" s="885"/>
      <c r="H624" s="885"/>
      <c r="I624" s="885"/>
      <c r="J624" s="885"/>
      <c r="K624" s="885"/>
      <c r="L624" s="885"/>
      <c r="M624" s="885"/>
      <c r="N624" s="885"/>
      <c r="O624" s="885"/>
      <c r="P624" s="885"/>
      <c r="Q624" s="885"/>
      <c r="R624" s="778"/>
      <c r="S624" s="778"/>
    </row>
    <row r="625" spans="1:22">
      <c r="A625" s="64"/>
      <c r="B625" s="31"/>
      <c r="C625" s="31"/>
      <c r="D625" s="66"/>
      <c r="E625" s="31"/>
      <c r="F625" s="786"/>
      <c r="G625" s="786"/>
      <c r="H625" s="786"/>
      <c r="I625" s="786"/>
      <c r="J625" s="786"/>
      <c r="K625" s="786"/>
      <c r="L625" s="786"/>
      <c r="M625" s="786"/>
      <c r="N625" s="786"/>
      <c r="O625" s="786"/>
      <c r="P625" s="786"/>
      <c r="Q625" s="786"/>
      <c r="R625" s="778"/>
      <c r="S625" s="778"/>
    </row>
    <row r="626" spans="1:22" ht="15" customHeight="1">
      <c r="A626" s="2525" t="s">
        <v>462</v>
      </c>
      <c r="B626" s="2525"/>
      <c r="C626" s="2525"/>
      <c r="D626" s="2525"/>
      <c r="E626" s="2525"/>
      <c r="F626" s="852"/>
      <c r="G626" s="852"/>
      <c r="H626" s="852"/>
      <c r="I626" s="852"/>
      <c r="J626" s="852"/>
      <c r="K626" s="852"/>
      <c r="L626" s="852"/>
      <c r="M626" s="852"/>
      <c r="N626" s="852"/>
      <c r="O626" s="852"/>
      <c r="P626" s="852"/>
      <c r="Q626" s="852"/>
      <c r="R626" s="778"/>
      <c r="S626" s="778"/>
      <c r="T626" s="778"/>
      <c r="U626" s="49"/>
      <c r="V626" s="49"/>
    </row>
    <row r="627" spans="1:22">
      <c r="A627" s="114" t="s">
        <v>88</v>
      </c>
      <c r="B627" s="54" t="s">
        <v>89</v>
      </c>
      <c r="C627" s="128" t="s">
        <v>11</v>
      </c>
      <c r="D627" s="128" t="s">
        <v>12</v>
      </c>
      <c r="E627" s="54" t="s">
        <v>207</v>
      </c>
      <c r="F627" s="796"/>
      <c r="G627" s="796"/>
      <c r="H627" s="796"/>
      <c r="I627" s="796"/>
      <c r="J627" s="796"/>
      <c r="K627" s="796"/>
      <c r="L627" s="796"/>
      <c r="M627" s="796"/>
      <c r="N627" s="796"/>
      <c r="O627" s="796"/>
      <c r="P627" s="796"/>
      <c r="Q627" s="796"/>
      <c r="R627" s="886"/>
      <c r="S627" s="886"/>
      <c r="T627" s="886"/>
      <c r="U627" s="688"/>
      <c r="V627" s="689"/>
    </row>
    <row r="628" spans="1:22">
      <c r="A628" s="711" t="s">
        <v>8</v>
      </c>
      <c r="B628" s="633">
        <v>6428620</v>
      </c>
      <c r="C628" s="633">
        <v>1253445</v>
      </c>
      <c r="D628" s="633">
        <v>3737913</v>
      </c>
      <c r="E628" s="633">
        <v>1437262</v>
      </c>
      <c r="F628" s="805"/>
      <c r="G628" s="805"/>
      <c r="H628" s="805"/>
      <c r="I628" s="805"/>
      <c r="J628" s="805"/>
      <c r="K628" s="805"/>
      <c r="L628" s="805"/>
      <c r="M628" s="805"/>
      <c r="N628" s="805"/>
      <c r="O628" s="805"/>
      <c r="P628" s="805"/>
      <c r="Q628" s="804"/>
      <c r="R628" s="887"/>
      <c r="S628" s="888"/>
      <c r="T628" s="889"/>
      <c r="U628" s="690"/>
      <c r="V628" s="640"/>
    </row>
    <row r="629" spans="1:22">
      <c r="A629" s="205" t="s">
        <v>90</v>
      </c>
      <c r="B629" s="633">
        <v>3276989</v>
      </c>
      <c r="C629" s="691">
        <v>650737</v>
      </c>
      <c r="D629" s="691">
        <v>1821812</v>
      </c>
      <c r="E629" s="691">
        <v>804440</v>
      </c>
      <c r="F629" s="810"/>
      <c r="G629" s="810"/>
      <c r="H629" s="810"/>
      <c r="I629" s="810"/>
      <c r="J629" s="810"/>
      <c r="K629" s="810"/>
      <c r="L629" s="810"/>
      <c r="M629" s="810"/>
      <c r="N629" s="810"/>
      <c r="O629" s="810"/>
      <c r="P629" s="810"/>
      <c r="Q629" s="806"/>
      <c r="R629" s="890"/>
      <c r="S629" s="805"/>
      <c r="T629" s="805"/>
      <c r="U629" s="692"/>
      <c r="V629" s="692"/>
    </row>
    <row r="630" spans="1:22">
      <c r="A630" s="205" t="s">
        <v>91</v>
      </c>
      <c r="B630" s="633">
        <v>3116999</v>
      </c>
      <c r="C630" s="691">
        <v>600732</v>
      </c>
      <c r="D630" s="691">
        <v>1884173</v>
      </c>
      <c r="E630" s="691">
        <v>632094</v>
      </c>
      <c r="F630" s="810"/>
      <c r="G630" s="810"/>
      <c r="H630" s="810"/>
      <c r="I630" s="810"/>
      <c r="J630" s="810"/>
      <c r="K630" s="810"/>
      <c r="L630" s="810"/>
      <c r="M630" s="810"/>
      <c r="N630" s="810"/>
      <c r="O630" s="810"/>
      <c r="P630" s="810"/>
      <c r="Q630" s="806"/>
      <c r="R630" s="891"/>
      <c r="S630" s="805"/>
      <c r="T630" s="810"/>
      <c r="U630" s="636"/>
      <c r="V630" s="636"/>
    </row>
    <row r="631" spans="1:22">
      <c r="A631" s="214" t="s">
        <v>75</v>
      </c>
      <c r="B631" s="633">
        <v>34632</v>
      </c>
      <c r="C631" s="691">
        <v>1976</v>
      </c>
      <c r="D631" s="691">
        <v>31928</v>
      </c>
      <c r="E631" s="691">
        <v>728</v>
      </c>
      <c r="F631" s="810"/>
      <c r="G631" s="810"/>
      <c r="H631" s="810"/>
      <c r="I631" s="810"/>
      <c r="J631" s="810"/>
      <c r="K631" s="810"/>
      <c r="L631" s="810"/>
      <c r="M631" s="810"/>
      <c r="N631" s="810"/>
      <c r="O631" s="810"/>
      <c r="P631" s="810"/>
      <c r="Q631" s="806"/>
      <c r="R631" s="891"/>
      <c r="S631" s="805"/>
      <c r="T631" s="810"/>
      <c r="U631" s="636"/>
      <c r="V631" s="636"/>
    </row>
    <row r="632" spans="1:22">
      <c r="A632" s="64" t="s">
        <v>13</v>
      </c>
      <c r="B632" s="139"/>
      <c r="C632" s="139"/>
      <c r="D632" s="139"/>
      <c r="E632" s="139"/>
      <c r="F632" s="892"/>
      <c r="G632" s="892"/>
      <c r="H632" s="892"/>
      <c r="I632" s="892"/>
      <c r="J632" s="892"/>
      <c r="K632" s="892"/>
      <c r="L632" s="892"/>
      <c r="M632" s="892"/>
      <c r="N632" s="892"/>
      <c r="O632" s="892"/>
      <c r="P632" s="892"/>
      <c r="Q632" s="892"/>
      <c r="R632" s="778"/>
      <c r="S632" s="778"/>
      <c r="T632" s="778"/>
      <c r="U632" s="49"/>
      <c r="V632" s="49"/>
    </row>
    <row r="633" spans="1:22">
      <c r="A633" s="140"/>
      <c r="B633" s="141"/>
      <c r="C633" s="141"/>
      <c r="D633" s="142"/>
      <c r="E633" s="141"/>
      <c r="F633" s="893"/>
      <c r="G633" s="893"/>
      <c r="H633" s="893"/>
      <c r="I633" s="893"/>
      <c r="J633" s="893"/>
      <c r="K633" s="893"/>
      <c r="L633" s="893"/>
      <c r="M633" s="893"/>
      <c r="N633" s="893"/>
      <c r="O633" s="893"/>
      <c r="P633" s="893"/>
      <c r="Q633" s="893"/>
      <c r="R633" s="778"/>
      <c r="S633" s="778"/>
      <c r="T633" s="778"/>
      <c r="U633" s="49"/>
      <c r="V633" s="49"/>
    </row>
    <row r="634" spans="1:22">
      <c r="A634" s="21" t="s">
        <v>463</v>
      </c>
      <c r="B634" s="31"/>
      <c r="C634" s="31"/>
      <c r="D634" s="66"/>
      <c r="E634" s="65"/>
      <c r="F634" s="802"/>
      <c r="G634" s="802"/>
      <c r="H634" s="802"/>
      <c r="I634" s="802"/>
      <c r="J634" s="802"/>
      <c r="K634" s="802"/>
      <c r="L634" s="802"/>
      <c r="M634" s="802"/>
      <c r="N634" s="802"/>
      <c r="O634" s="802"/>
      <c r="P634" s="802"/>
      <c r="Q634" s="786"/>
      <c r="S634" s="778"/>
    </row>
    <row r="635" spans="1:22">
      <c r="A635" s="68" t="s">
        <v>7</v>
      </c>
      <c r="B635" s="69">
        <v>2005</v>
      </c>
      <c r="C635" s="34">
        <v>2009</v>
      </c>
      <c r="D635" s="34">
        <v>2010</v>
      </c>
      <c r="E635" s="34">
        <v>2011</v>
      </c>
      <c r="F635" s="785"/>
      <c r="G635" s="785"/>
      <c r="H635" s="785"/>
      <c r="I635" s="785"/>
      <c r="J635" s="785"/>
      <c r="K635" s="785"/>
      <c r="L635" s="785"/>
      <c r="M635" s="785"/>
      <c r="N635" s="785"/>
      <c r="O635" s="785"/>
      <c r="P635" s="785"/>
      <c r="Q635" s="778"/>
    </row>
    <row r="636" spans="1:22">
      <c r="A636" s="70" t="s">
        <v>8</v>
      </c>
      <c r="B636" s="58">
        <f>B637+B638</f>
        <v>201992</v>
      </c>
      <c r="C636" s="58">
        <f>C637+C638</f>
        <v>743469</v>
      </c>
      <c r="D636" s="58">
        <v>124613</v>
      </c>
      <c r="E636" s="58">
        <f>+E637+E638</f>
        <v>98817</v>
      </c>
      <c r="F636" s="792"/>
      <c r="G636" s="792"/>
      <c r="H636" s="792"/>
      <c r="I636" s="792"/>
      <c r="J636" s="792"/>
      <c r="K636" s="792"/>
      <c r="L636" s="792"/>
      <c r="M636" s="792"/>
      <c r="N636" s="792"/>
      <c r="O636" s="792"/>
      <c r="P636" s="792"/>
      <c r="Q636" s="778"/>
    </row>
    <row r="637" spans="1:22">
      <c r="A637" s="72" t="s">
        <v>208</v>
      </c>
      <c r="B637" s="73">
        <v>175365</v>
      </c>
      <c r="C637" s="73">
        <v>97601</v>
      </c>
      <c r="D637" s="73">
        <v>74017</v>
      </c>
      <c r="E637" s="73">
        <f>20750+33591</f>
        <v>54341</v>
      </c>
      <c r="F637" s="894"/>
      <c r="G637" s="894"/>
      <c r="H637" s="894"/>
      <c r="I637" s="894"/>
      <c r="J637" s="894"/>
      <c r="K637" s="894"/>
      <c r="L637" s="894"/>
      <c r="M637" s="894"/>
      <c r="N637" s="894"/>
      <c r="O637" s="894"/>
      <c r="P637" s="894"/>
      <c r="Q637" s="778"/>
    </row>
    <row r="638" spans="1:22">
      <c r="A638" s="74" t="s">
        <v>12</v>
      </c>
      <c r="B638" s="76">
        <v>26627</v>
      </c>
      <c r="C638" s="76">
        <v>645868</v>
      </c>
      <c r="D638" s="76">
        <v>50596</v>
      </c>
      <c r="E638" s="76">
        <v>44476</v>
      </c>
      <c r="F638" s="894"/>
      <c r="G638" s="894"/>
      <c r="H638" s="894"/>
      <c r="I638" s="894"/>
      <c r="J638" s="894"/>
      <c r="K638" s="894"/>
      <c r="L638" s="894"/>
      <c r="M638" s="894"/>
      <c r="N638" s="894"/>
      <c r="O638" s="894"/>
      <c r="P638" s="894"/>
      <c r="Q638" s="778"/>
    </row>
    <row r="639" spans="1:22" s="643" customFormat="1">
      <c r="A639" s="64" t="s">
        <v>13</v>
      </c>
      <c r="B639" s="143"/>
      <c r="C639" s="137"/>
      <c r="D639" s="144"/>
      <c r="E639" s="143"/>
      <c r="F639" s="895"/>
      <c r="G639" s="895"/>
      <c r="H639" s="895"/>
      <c r="I639" s="895"/>
      <c r="J639" s="895"/>
      <c r="K639" s="895"/>
      <c r="L639" s="895"/>
      <c r="M639" s="895"/>
      <c r="N639" s="895"/>
      <c r="O639" s="895"/>
      <c r="P639" s="895"/>
      <c r="Q639" s="895"/>
      <c r="R639" s="814"/>
      <c r="S639" s="814"/>
      <c r="T639" s="814"/>
    </row>
    <row r="640" spans="1:22">
      <c r="B640" s="31"/>
      <c r="C640" s="31"/>
      <c r="D640" s="66"/>
      <c r="E640" s="31"/>
      <c r="F640" s="786"/>
      <c r="G640" s="786"/>
      <c r="H640" s="786"/>
      <c r="I640" s="786"/>
      <c r="J640" s="786"/>
      <c r="K640" s="786"/>
      <c r="L640" s="786"/>
      <c r="M640" s="786"/>
      <c r="N640" s="786"/>
      <c r="O640" s="786"/>
      <c r="P640" s="786"/>
      <c r="Q640" s="786"/>
      <c r="S640" s="778"/>
    </row>
    <row r="641" spans="1:20" ht="18.75">
      <c r="A641" s="443" t="s">
        <v>464</v>
      </c>
      <c r="B641" s="31"/>
      <c r="C641" s="31"/>
      <c r="D641" s="66"/>
      <c r="E641" s="31"/>
      <c r="F641" s="786"/>
      <c r="G641" s="786"/>
      <c r="H641" s="786"/>
      <c r="I641" s="786"/>
      <c r="J641" s="786"/>
      <c r="K641" s="786"/>
      <c r="L641" s="786"/>
      <c r="M641" s="786"/>
      <c r="N641" s="786"/>
      <c r="O641" s="786"/>
      <c r="P641" s="786"/>
      <c r="Q641" s="786"/>
      <c r="S641" s="778"/>
    </row>
    <row r="642" spans="1:20" s="15" customFormat="1" ht="15.75">
      <c r="A642" s="126"/>
      <c r="B642" s="31"/>
      <c r="C642" s="31"/>
      <c r="D642" s="66"/>
      <c r="E642" s="31"/>
      <c r="F642" s="786"/>
      <c r="G642" s="786"/>
      <c r="H642" s="786"/>
      <c r="I642" s="786"/>
      <c r="J642" s="786"/>
      <c r="K642" s="786"/>
      <c r="L642" s="786"/>
      <c r="M642" s="786"/>
      <c r="N642" s="786"/>
      <c r="O642" s="786"/>
      <c r="P642" s="786"/>
      <c r="Q642" s="786"/>
      <c r="R642" s="778"/>
      <c r="S642" s="778"/>
      <c r="T642" s="778"/>
    </row>
    <row r="643" spans="1:20" ht="96.75" customHeight="1">
      <c r="A643" s="2526" t="s">
        <v>420</v>
      </c>
      <c r="B643" s="2527"/>
      <c r="C643" s="2527"/>
      <c r="D643" s="2527"/>
      <c r="E643" s="2527"/>
      <c r="F643" s="896"/>
      <c r="G643" s="896"/>
      <c r="H643" s="896"/>
      <c r="I643" s="896"/>
      <c r="J643" s="896"/>
      <c r="K643" s="896"/>
      <c r="L643" s="896"/>
      <c r="M643" s="896"/>
      <c r="N643" s="896"/>
      <c r="O643" s="896"/>
      <c r="P643" s="896"/>
      <c r="Q643" s="896"/>
      <c r="S643" s="778"/>
    </row>
    <row r="644" spans="1:20">
      <c r="A644" s="902" t="s">
        <v>465</v>
      </c>
      <c r="B644" s="27"/>
      <c r="C644" s="27"/>
      <c r="D644" s="27"/>
      <c r="E644" s="27"/>
      <c r="F644" s="815"/>
      <c r="G644" s="815"/>
      <c r="H644" s="815"/>
      <c r="I644" s="815"/>
      <c r="J644" s="815"/>
      <c r="K644" s="815"/>
      <c r="L644" s="815"/>
      <c r="M644" s="815"/>
      <c r="N644" s="815"/>
      <c r="O644" s="815"/>
      <c r="P644" s="815"/>
      <c r="Q644" s="815"/>
      <c r="S644" s="815"/>
    </row>
    <row r="645" spans="1:20">
      <c r="A645" s="28" t="s">
        <v>22</v>
      </c>
      <c r="B645" s="29"/>
      <c r="C645" s="29"/>
      <c r="D645" s="30"/>
      <c r="E645" s="29"/>
      <c r="F645" s="786"/>
      <c r="G645" s="897" t="s">
        <v>366</v>
      </c>
      <c r="H645" s="786"/>
      <c r="I645" s="786"/>
      <c r="J645" s="786"/>
      <c r="K645" s="786"/>
      <c r="L645" s="786"/>
      <c r="M645" s="786"/>
      <c r="N645" s="786"/>
      <c r="O645" s="786"/>
      <c r="P645" s="786"/>
      <c r="Q645" s="786"/>
      <c r="S645" s="778"/>
    </row>
    <row r="646" spans="1:20">
      <c r="A646" s="114" t="s">
        <v>14</v>
      </c>
      <c r="B646" s="128">
        <v>2005</v>
      </c>
      <c r="C646" s="90">
        <v>2009</v>
      </c>
      <c r="D646" s="90">
        <v>2010</v>
      </c>
      <c r="E646" s="90">
        <v>2011</v>
      </c>
      <c r="F646" s="818"/>
      <c r="G646" s="822">
        <v>2005</v>
      </c>
      <c r="H646" s="822">
        <v>2006</v>
      </c>
      <c r="I646" s="822">
        <v>2007</v>
      </c>
      <c r="J646" s="822">
        <v>2008</v>
      </c>
      <c r="K646" s="818">
        <v>2009</v>
      </c>
      <c r="L646" s="818">
        <v>2010</v>
      </c>
      <c r="M646" s="818">
        <v>2011</v>
      </c>
      <c r="N646" s="818"/>
      <c r="O646" s="818"/>
      <c r="P646" s="818"/>
      <c r="Q646" s="765"/>
    </row>
    <row r="647" spans="1:20">
      <c r="A647" s="145" t="s">
        <v>8</v>
      </c>
      <c r="B647" s="57">
        <f>SUM(B648:B653)</f>
        <v>3317478.898</v>
      </c>
      <c r="C647" s="57">
        <f>SUM(C648:C653)</f>
        <v>6395952.8669999996</v>
      </c>
      <c r="D647" s="57">
        <f>SUM(D648:D653)</f>
        <v>6705979.0100000007</v>
      </c>
      <c r="E647" s="57">
        <f>SUM(E648:E653)</f>
        <v>8275498.2359999986</v>
      </c>
      <c r="F647" s="792"/>
      <c r="G647" s="792">
        <f>SUM(G648:G653)</f>
        <v>3317478.898</v>
      </c>
      <c r="H647" s="792">
        <v>3627429</v>
      </c>
      <c r="I647" s="792">
        <v>4432513</v>
      </c>
      <c r="J647" s="792">
        <f>SUM(J648:J653)</f>
        <v>5679424.5659999996</v>
      </c>
      <c r="K647" s="792">
        <f>SUM(K648:K653)</f>
        <v>6395952.8669999996</v>
      </c>
      <c r="L647" s="792">
        <f>SUM(L648:L653)</f>
        <v>6705979.0100000007</v>
      </c>
      <c r="M647" s="792">
        <f>SUM(M648:M653)</f>
        <v>8275498.2359999986</v>
      </c>
      <c r="N647" s="792"/>
      <c r="O647" s="792"/>
      <c r="P647" s="792"/>
      <c r="Q647" s="765"/>
    </row>
    <row r="648" spans="1:20" ht="15" customHeight="1">
      <c r="A648" s="133" t="s">
        <v>92</v>
      </c>
      <c r="B648" s="22">
        <v>980135.86600000004</v>
      </c>
      <c r="C648" s="22">
        <v>1784291</v>
      </c>
      <c r="D648" s="22">
        <v>1891752.6410000001</v>
      </c>
      <c r="E648" s="22">
        <v>2186142.301</v>
      </c>
      <c r="F648" s="793"/>
      <c r="G648" s="793">
        <v>980135.86600000004</v>
      </c>
      <c r="H648" s="793">
        <v>1131258</v>
      </c>
      <c r="I648" s="793">
        <v>1376242</v>
      </c>
      <c r="J648" s="793">
        <v>1812450.922</v>
      </c>
      <c r="K648" s="793">
        <v>1784291</v>
      </c>
      <c r="L648" s="793">
        <v>1891752.6410000001</v>
      </c>
      <c r="M648" s="793">
        <v>2186142.301</v>
      </c>
      <c r="N648" s="793"/>
      <c r="O648" s="793"/>
      <c r="P648" s="793"/>
      <c r="Q648" s="765"/>
    </row>
    <row r="649" spans="1:20">
      <c r="A649" s="133" t="s">
        <v>93</v>
      </c>
      <c r="B649" s="22">
        <v>1257529.023</v>
      </c>
      <c r="C649" s="73">
        <v>2869275.6910000001</v>
      </c>
      <c r="D649" s="22">
        <v>2816472.6830000002</v>
      </c>
      <c r="E649" s="22">
        <v>3635564.1039999998</v>
      </c>
      <c r="F649" s="793"/>
      <c r="G649" s="793">
        <v>1257529.023</v>
      </c>
      <c r="H649" s="793">
        <v>1292094</v>
      </c>
      <c r="I649" s="793">
        <v>1745738</v>
      </c>
      <c r="J649" s="894">
        <v>2043673.6640000001</v>
      </c>
      <c r="K649" s="894">
        <v>2869275.6910000001</v>
      </c>
      <c r="L649" s="793">
        <v>2816472.6830000002</v>
      </c>
      <c r="M649" s="793">
        <v>3635564.1039999998</v>
      </c>
      <c r="N649" s="793"/>
      <c r="O649" s="793"/>
      <c r="P649" s="793"/>
      <c r="Q649" s="765"/>
    </row>
    <row r="650" spans="1:20">
      <c r="A650" s="133" t="s">
        <v>94</v>
      </c>
      <c r="B650" s="22">
        <v>182638.47</v>
      </c>
      <c r="C650" s="22">
        <v>268107.875</v>
      </c>
      <c r="D650" s="22">
        <v>328253.20500000002</v>
      </c>
      <c r="E650" s="22">
        <v>509402.06300000002</v>
      </c>
      <c r="F650" s="793"/>
      <c r="G650" s="793">
        <v>182638.47</v>
      </c>
      <c r="H650" s="793">
        <v>236937</v>
      </c>
      <c r="I650" s="793">
        <v>210909</v>
      </c>
      <c r="J650" s="793">
        <v>480983.41399999999</v>
      </c>
      <c r="K650" s="793">
        <v>268107.875</v>
      </c>
      <c r="L650" s="793">
        <v>328253.20500000002</v>
      </c>
      <c r="M650" s="793">
        <v>509402.06300000002</v>
      </c>
      <c r="N650" s="793"/>
      <c r="O650" s="793"/>
      <c r="P650" s="793"/>
      <c r="Q650" s="765"/>
    </row>
    <row r="651" spans="1:20">
      <c r="A651" s="133" t="s">
        <v>95</v>
      </c>
      <c r="B651" s="22">
        <v>812331.84400000004</v>
      </c>
      <c r="C651" s="22">
        <v>1408732.8770000001</v>
      </c>
      <c r="D651" s="22">
        <v>1581915.9750000001</v>
      </c>
      <c r="E651" s="22">
        <v>1859381.7209999999</v>
      </c>
      <c r="F651" s="793"/>
      <c r="G651" s="793">
        <v>812331.84400000004</v>
      </c>
      <c r="H651" s="793">
        <v>909293</v>
      </c>
      <c r="I651" s="793">
        <v>1041872</v>
      </c>
      <c r="J651" s="793">
        <v>1260677.281</v>
      </c>
      <c r="K651" s="793">
        <v>1408732.8770000001</v>
      </c>
      <c r="L651" s="793">
        <v>1581915.9750000001</v>
      </c>
      <c r="M651" s="793">
        <v>1859381.7209999999</v>
      </c>
      <c r="N651" s="793"/>
      <c r="O651" s="793"/>
      <c r="P651" s="793"/>
      <c r="Q651" s="765"/>
    </row>
    <row r="652" spans="1:20">
      <c r="A652" s="133" t="s">
        <v>96</v>
      </c>
      <c r="B652" s="22">
        <v>61319.928</v>
      </c>
      <c r="C652" s="22">
        <v>38647.900999999998</v>
      </c>
      <c r="D652" s="22">
        <v>52727.815000000002</v>
      </c>
      <c r="E652" s="22">
        <v>55943.565999999999</v>
      </c>
      <c r="F652" s="793"/>
      <c r="G652" s="793">
        <v>61319.928</v>
      </c>
      <c r="H652" s="793">
        <v>34600</v>
      </c>
      <c r="I652" s="793">
        <v>33595</v>
      </c>
      <c r="J652" s="793">
        <v>54407.947999999997</v>
      </c>
      <c r="K652" s="793">
        <v>38647.900999999998</v>
      </c>
      <c r="L652" s="793">
        <v>52727.815000000002</v>
      </c>
      <c r="M652" s="793">
        <v>55943.565999999999</v>
      </c>
      <c r="N652" s="793"/>
      <c r="O652" s="793"/>
      <c r="P652" s="793"/>
      <c r="Q652" s="765"/>
    </row>
    <row r="653" spans="1:20">
      <c r="A653" s="134" t="s">
        <v>97</v>
      </c>
      <c r="B653" s="75">
        <v>23523.767</v>
      </c>
      <c r="C653" s="75">
        <v>26897.523000000001</v>
      </c>
      <c r="D653" s="22">
        <v>34856.690999999999</v>
      </c>
      <c r="E653" s="22">
        <v>29064.481</v>
      </c>
      <c r="F653" s="793"/>
      <c r="G653" s="793">
        <v>23523.767</v>
      </c>
      <c r="H653" s="894">
        <v>23247</v>
      </c>
      <c r="I653" s="894">
        <v>24157</v>
      </c>
      <c r="J653" s="793">
        <v>27231.337</v>
      </c>
      <c r="K653" s="793">
        <v>26897.523000000001</v>
      </c>
      <c r="L653" s="793">
        <v>34856.690999999999</v>
      </c>
      <c r="M653" s="793">
        <v>29064.481</v>
      </c>
      <c r="N653" s="793"/>
      <c r="O653" s="793"/>
      <c r="P653" s="793"/>
      <c r="Q653" s="765"/>
    </row>
    <row r="654" spans="1:20">
      <c r="A654" s="46" t="s">
        <v>73</v>
      </c>
      <c r="B654" s="146"/>
      <c r="C654" s="146"/>
      <c r="D654" s="146"/>
      <c r="E654" s="146"/>
      <c r="F654" s="802"/>
      <c r="G654" s="792"/>
      <c r="H654" s="792"/>
      <c r="I654" s="792"/>
      <c r="J654" s="792"/>
      <c r="K654" s="792"/>
      <c r="L654" s="765"/>
      <c r="M654" s="765"/>
      <c r="N654" s="802"/>
      <c r="O654" s="802"/>
      <c r="P654" s="802"/>
      <c r="Q654" s="792"/>
    </row>
    <row r="655" spans="1:20">
      <c r="C655" s="24"/>
      <c r="D655" s="18"/>
      <c r="F655" s="781"/>
      <c r="G655" s="821"/>
      <c r="H655" s="821"/>
      <c r="I655" s="821"/>
      <c r="J655" s="898"/>
      <c r="K655" s="821"/>
      <c r="L655" s="765"/>
      <c r="M655" s="765"/>
      <c r="N655" s="781"/>
      <c r="O655" s="781"/>
      <c r="P655" s="781"/>
      <c r="Q655" s="821"/>
    </row>
    <row r="656" spans="1:20">
      <c r="A656" s="902" t="s">
        <v>466</v>
      </c>
      <c r="B656" s="27"/>
      <c r="C656" s="27"/>
      <c r="D656" s="27"/>
      <c r="E656" s="27"/>
      <c r="F656" s="815"/>
      <c r="G656" s="822"/>
      <c r="H656" s="822"/>
      <c r="I656" s="822"/>
      <c r="J656" s="822"/>
      <c r="K656" s="822"/>
      <c r="L656" s="765"/>
      <c r="M656" s="765"/>
      <c r="N656" s="815"/>
      <c r="O656" s="815"/>
      <c r="P656" s="815"/>
      <c r="Q656" s="822"/>
    </row>
    <row r="657" spans="1:17">
      <c r="A657" s="28" t="s">
        <v>22</v>
      </c>
      <c r="B657" s="29"/>
      <c r="C657" s="30"/>
      <c r="D657" s="29"/>
      <c r="E657" s="31"/>
      <c r="F657" s="786"/>
      <c r="G657" s="897" t="s">
        <v>367</v>
      </c>
      <c r="H657" s="818"/>
      <c r="I657" s="818"/>
      <c r="J657" s="822"/>
      <c r="K657" s="818"/>
      <c r="L657" s="765"/>
      <c r="M657" s="765"/>
      <c r="N657" s="786"/>
      <c r="O657" s="786"/>
      <c r="P657" s="786"/>
      <c r="Q657" s="818"/>
    </row>
    <row r="658" spans="1:17">
      <c r="A658" s="114" t="s">
        <v>14</v>
      </c>
      <c r="B658" s="128">
        <v>2005</v>
      </c>
      <c r="C658" s="90">
        <v>2009</v>
      </c>
      <c r="D658" s="90">
        <v>2010</v>
      </c>
      <c r="E658" s="90">
        <v>2011</v>
      </c>
      <c r="F658" s="818"/>
      <c r="G658" s="822">
        <v>2005</v>
      </c>
      <c r="H658" s="822">
        <v>2006</v>
      </c>
      <c r="I658" s="822">
        <v>2007</v>
      </c>
      <c r="J658" s="822">
        <v>2008</v>
      </c>
      <c r="K658" s="818">
        <v>2009</v>
      </c>
      <c r="L658" s="818">
        <v>2010</v>
      </c>
      <c r="M658" s="818">
        <v>2011</v>
      </c>
      <c r="N658" s="818"/>
      <c r="O658" s="818"/>
      <c r="P658" s="818"/>
      <c r="Q658" s="765"/>
    </row>
    <row r="659" spans="1:17">
      <c r="A659" s="145" t="s">
        <v>8</v>
      </c>
      <c r="B659" s="57">
        <f>SUM(B660:B665)</f>
        <v>293298.484</v>
      </c>
      <c r="C659" s="57">
        <f>SUM(C660:C665)</f>
        <v>447496.52899999998</v>
      </c>
      <c r="D659" s="57">
        <f>SUM(D660:D665)</f>
        <v>561997.4709999999</v>
      </c>
      <c r="E659" s="57">
        <f>SUM(E660:E665)</f>
        <v>584834.62800000003</v>
      </c>
      <c r="F659" s="792"/>
      <c r="G659" s="792">
        <f>SUM(G660:G665)</f>
        <v>293298.484</v>
      </c>
      <c r="H659" s="792">
        <v>343956</v>
      </c>
      <c r="I659" s="792">
        <v>448798</v>
      </c>
      <c r="J659" s="792">
        <f>SUM(J660:J665)</f>
        <v>614155.62600000005</v>
      </c>
      <c r="K659" s="792">
        <f>SUM(K660:K665)</f>
        <v>447496.52899999998</v>
      </c>
      <c r="L659" s="792">
        <f>SUM(L660:L665)</f>
        <v>561997.4709999999</v>
      </c>
      <c r="M659" s="792">
        <f>SUM(M660:M665)</f>
        <v>584834.62800000003</v>
      </c>
      <c r="N659" s="792"/>
      <c r="O659" s="792"/>
      <c r="P659" s="792"/>
      <c r="Q659" s="765"/>
    </row>
    <row r="660" spans="1:17" ht="15" customHeight="1">
      <c r="A660" s="133" t="s">
        <v>92</v>
      </c>
      <c r="B660" s="22">
        <v>48646.966999999997</v>
      </c>
      <c r="C660" s="22">
        <v>107913.068</v>
      </c>
      <c r="D660" s="22">
        <v>112270.416</v>
      </c>
      <c r="E660" s="22">
        <v>94625.51</v>
      </c>
      <c r="F660" s="793"/>
      <c r="G660" s="793">
        <v>48646.966999999997</v>
      </c>
      <c r="H660" s="793">
        <v>84374</v>
      </c>
      <c r="I660" s="793">
        <v>73651</v>
      </c>
      <c r="J660" s="793">
        <v>97841.495999999999</v>
      </c>
      <c r="K660" s="793">
        <v>107913.068</v>
      </c>
      <c r="L660" s="793">
        <v>112270.416</v>
      </c>
      <c r="M660" s="793">
        <v>94625.51</v>
      </c>
      <c r="N660" s="793"/>
      <c r="O660" s="793"/>
      <c r="P660" s="793"/>
      <c r="Q660" s="765"/>
    </row>
    <row r="661" spans="1:17">
      <c r="A661" s="133" t="s">
        <v>93</v>
      </c>
      <c r="B661" s="22">
        <v>34120.258999999998</v>
      </c>
      <c r="C661" s="22">
        <v>37666.777999999998</v>
      </c>
      <c r="D661" s="22">
        <v>60009.156999999999</v>
      </c>
      <c r="E661" s="22">
        <v>64564.832999999999</v>
      </c>
      <c r="F661" s="793"/>
      <c r="G661" s="793">
        <v>34120.258999999998</v>
      </c>
      <c r="H661" s="793">
        <v>31124</v>
      </c>
      <c r="I661" s="793">
        <v>58020</v>
      </c>
      <c r="J661" s="793">
        <v>61300.152999999998</v>
      </c>
      <c r="K661" s="793">
        <v>37666.777999999998</v>
      </c>
      <c r="L661" s="793">
        <v>60009.156999999999</v>
      </c>
      <c r="M661" s="793">
        <v>64564.832999999999</v>
      </c>
      <c r="N661" s="793"/>
      <c r="O661" s="793"/>
      <c r="P661" s="793"/>
      <c r="Q661" s="765"/>
    </row>
    <row r="662" spans="1:17">
      <c r="A662" s="133" t="s">
        <v>94</v>
      </c>
      <c r="B662" s="22">
        <v>125750.758</v>
      </c>
      <c r="C662" s="22">
        <v>107554.21400000001</v>
      </c>
      <c r="D662" s="22">
        <v>154475.179</v>
      </c>
      <c r="E662" s="22">
        <v>175403.53099999999</v>
      </c>
      <c r="F662" s="793"/>
      <c r="G662" s="793">
        <v>125750.758</v>
      </c>
      <c r="H662" s="793">
        <v>129731</v>
      </c>
      <c r="I662" s="793">
        <v>158001</v>
      </c>
      <c r="J662" s="793">
        <v>242928.228</v>
      </c>
      <c r="K662" s="793">
        <v>107554.21400000001</v>
      </c>
      <c r="L662" s="793">
        <v>154475.179</v>
      </c>
      <c r="M662" s="793">
        <v>175403.53099999999</v>
      </c>
      <c r="N662" s="793"/>
      <c r="O662" s="793"/>
      <c r="P662" s="793"/>
      <c r="Q662" s="765"/>
    </row>
    <row r="663" spans="1:17">
      <c r="A663" s="133" t="s">
        <v>95</v>
      </c>
      <c r="B663" s="22">
        <v>47760.586000000003</v>
      </c>
      <c r="C663" s="22">
        <v>143326.217</v>
      </c>
      <c r="D663" s="22">
        <v>181108.196</v>
      </c>
      <c r="E663" s="22">
        <v>188734.655</v>
      </c>
      <c r="F663" s="793"/>
      <c r="G663" s="793">
        <v>47760.586000000003</v>
      </c>
      <c r="H663" s="793">
        <v>59702</v>
      </c>
      <c r="I663" s="793">
        <v>110866</v>
      </c>
      <c r="J663" s="793">
        <v>132306.834</v>
      </c>
      <c r="K663" s="793">
        <v>143326.217</v>
      </c>
      <c r="L663" s="793">
        <v>181108.196</v>
      </c>
      <c r="M663" s="793">
        <v>188734.655</v>
      </c>
      <c r="N663" s="793"/>
      <c r="O663" s="793"/>
      <c r="P663" s="793"/>
      <c r="Q663" s="765"/>
    </row>
    <row r="664" spans="1:17">
      <c r="A664" s="133" t="s">
        <v>96</v>
      </c>
      <c r="B664" s="22">
        <v>37019.913999999997</v>
      </c>
      <c r="C664" s="22">
        <v>51036.252</v>
      </c>
      <c r="D664" s="22">
        <v>53929.347000000002</v>
      </c>
      <c r="E664" s="22">
        <v>61425.510999999999</v>
      </c>
      <c r="F664" s="793"/>
      <c r="G664" s="793">
        <v>37019.913999999997</v>
      </c>
      <c r="H664" s="793">
        <v>38832</v>
      </c>
      <c r="I664" s="793">
        <v>47346</v>
      </c>
      <c r="J664" s="793">
        <v>79691.914999999994</v>
      </c>
      <c r="K664" s="793">
        <v>51036.252</v>
      </c>
      <c r="L664" s="793">
        <v>53929.347000000002</v>
      </c>
      <c r="M664" s="793">
        <v>61425.510999999999</v>
      </c>
      <c r="N664" s="793"/>
      <c r="O664" s="793"/>
      <c r="P664" s="793"/>
      <c r="Q664" s="765"/>
    </row>
    <row r="665" spans="1:17">
      <c r="A665" s="134" t="s">
        <v>97</v>
      </c>
      <c r="B665" s="22">
        <v>0</v>
      </c>
      <c r="C665" s="22">
        <v>0</v>
      </c>
      <c r="D665" s="75">
        <v>205.17599999999999</v>
      </c>
      <c r="E665" s="22">
        <v>80.587999999999994</v>
      </c>
      <c r="F665" s="793"/>
      <c r="G665" s="793">
        <v>0</v>
      </c>
      <c r="H665" s="894">
        <v>193</v>
      </c>
      <c r="I665" s="894">
        <v>914</v>
      </c>
      <c r="J665" s="793">
        <v>87</v>
      </c>
      <c r="K665" s="793">
        <v>0</v>
      </c>
      <c r="L665" s="793">
        <v>205.17599999999999</v>
      </c>
      <c r="M665" s="793">
        <v>80.587999999999994</v>
      </c>
      <c r="N665" s="793"/>
      <c r="O665" s="793"/>
      <c r="P665" s="793"/>
      <c r="Q665" s="765"/>
    </row>
    <row r="666" spans="1:17">
      <c r="A666" s="46" t="s">
        <v>73</v>
      </c>
      <c r="B666" s="146"/>
      <c r="C666" s="146"/>
      <c r="D666" s="146"/>
      <c r="E666" s="146"/>
      <c r="F666" s="802"/>
      <c r="G666" s="792"/>
      <c r="H666" s="792"/>
      <c r="I666" s="792"/>
      <c r="J666" s="792"/>
      <c r="K666" s="792"/>
      <c r="L666" s="792"/>
      <c r="M666" s="802"/>
      <c r="N666" s="802"/>
      <c r="O666" s="802"/>
      <c r="P666" s="802"/>
      <c r="Q666" s="765"/>
    </row>
    <row r="667" spans="1:17">
      <c r="C667" s="24"/>
      <c r="D667" s="18"/>
      <c r="F667" s="781"/>
      <c r="G667" s="821"/>
      <c r="H667" s="898"/>
      <c r="I667" s="821"/>
      <c r="J667" s="821"/>
      <c r="K667" s="898"/>
      <c r="L667" s="821"/>
      <c r="M667" s="781"/>
      <c r="N667" s="781"/>
      <c r="O667" s="781"/>
      <c r="P667" s="781"/>
      <c r="Q667" s="765"/>
    </row>
    <row r="668" spans="1:17" ht="15" customHeight="1">
      <c r="A668" s="903" t="s">
        <v>467</v>
      </c>
      <c r="B668" s="26"/>
      <c r="C668" s="27"/>
      <c r="D668" s="26"/>
      <c r="E668" s="26"/>
      <c r="F668" s="785"/>
      <c r="G668" s="818"/>
      <c r="H668" s="822"/>
      <c r="I668" s="818"/>
      <c r="J668" s="818"/>
      <c r="K668" s="822"/>
      <c r="L668" s="818"/>
      <c r="M668" s="785"/>
      <c r="N668" s="785"/>
      <c r="O668" s="785"/>
      <c r="P668" s="785"/>
      <c r="Q668" s="765"/>
    </row>
    <row r="669" spans="1:17">
      <c r="A669" s="28" t="s">
        <v>22</v>
      </c>
      <c r="B669" s="29"/>
      <c r="C669" s="30"/>
      <c r="D669" s="29"/>
      <c r="E669" s="29"/>
      <c r="F669" s="786"/>
      <c r="G669" s="897" t="s">
        <v>368</v>
      </c>
      <c r="H669" s="822"/>
      <c r="I669" s="818"/>
      <c r="J669" s="818"/>
      <c r="K669" s="822"/>
      <c r="L669" s="818"/>
      <c r="M669" s="786"/>
      <c r="N669" s="786"/>
      <c r="O669" s="786"/>
      <c r="P669" s="786"/>
      <c r="Q669" s="765"/>
    </row>
    <row r="670" spans="1:17">
      <c r="A670" s="114" t="s">
        <v>14</v>
      </c>
      <c r="B670" s="128">
        <v>2005</v>
      </c>
      <c r="C670" s="90">
        <v>2009</v>
      </c>
      <c r="D670" s="90">
        <v>2010</v>
      </c>
      <c r="E670" s="90">
        <v>2011</v>
      </c>
      <c r="F670" s="818"/>
      <c r="G670" s="822">
        <v>2005</v>
      </c>
      <c r="H670" s="822">
        <v>2006</v>
      </c>
      <c r="I670" s="822">
        <v>2007</v>
      </c>
      <c r="J670" s="822">
        <v>2008</v>
      </c>
      <c r="K670" s="818">
        <v>2009</v>
      </c>
      <c r="L670" s="818">
        <v>2010</v>
      </c>
      <c r="M670" s="818">
        <v>2011</v>
      </c>
      <c r="N670" s="818"/>
      <c r="O670" s="818"/>
      <c r="P670" s="818"/>
      <c r="Q670" s="765"/>
    </row>
    <row r="671" spans="1:17">
      <c r="A671" s="145" t="s">
        <v>8</v>
      </c>
      <c r="B671" s="57">
        <v>163206.21599999999</v>
      </c>
      <c r="C671" s="57">
        <v>91690.708000000013</v>
      </c>
      <c r="D671" s="57">
        <f>SUM(D672:D677)</f>
        <v>115901.53400000001</v>
      </c>
      <c r="E671" s="57">
        <f>SUM(E672:E677)</f>
        <v>116381.95499999999</v>
      </c>
      <c r="F671" s="792"/>
      <c r="G671" s="792">
        <v>163206.21599999999</v>
      </c>
      <c r="H671" s="792">
        <v>94308</v>
      </c>
      <c r="I671" s="792">
        <v>130883</v>
      </c>
      <c r="J671" s="792">
        <v>131842.302</v>
      </c>
      <c r="K671" s="792">
        <v>91690.708000000013</v>
      </c>
      <c r="L671" s="792">
        <f>SUM(L672:L677)</f>
        <v>115901.53400000001</v>
      </c>
      <c r="M671" s="792">
        <f>SUM(M672:M677)</f>
        <v>116381.95499999999</v>
      </c>
      <c r="N671" s="792"/>
      <c r="O671" s="792"/>
      <c r="P671" s="792"/>
      <c r="Q671" s="765"/>
    </row>
    <row r="672" spans="1:17" ht="15" customHeight="1">
      <c r="A672" s="133" t="s">
        <v>92</v>
      </c>
      <c r="B672" s="22">
        <v>37678.553</v>
      </c>
      <c r="C672" s="22">
        <v>32854.101000000002</v>
      </c>
      <c r="D672" s="22">
        <v>20673.280999999999</v>
      </c>
      <c r="E672" s="22">
        <v>24552.026999999998</v>
      </c>
      <c r="F672" s="793"/>
      <c r="G672" s="793">
        <v>37678.553</v>
      </c>
      <c r="H672" s="793">
        <v>43388</v>
      </c>
      <c r="I672" s="793">
        <v>47134</v>
      </c>
      <c r="J672" s="793">
        <v>40854.525999999998</v>
      </c>
      <c r="K672" s="793">
        <v>32854.101000000002</v>
      </c>
      <c r="L672" s="793">
        <v>20673.280999999999</v>
      </c>
      <c r="M672" s="793">
        <v>24552.026999999998</v>
      </c>
      <c r="N672" s="793"/>
      <c r="O672" s="793"/>
      <c r="P672" s="793"/>
      <c r="Q672" s="765"/>
    </row>
    <row r="673" spans="1:20">
      <c r="A673" s="133" t="s">
        <v>93</v>
      </c>
      <c r="B673" s="22">
        <v>45011.561000000002</v>
      </c>
      <c r="C673" s="22">
        <v>18964.870999999999</v>
      </c>
      <c r="D673" s="22">
        <v>64977.762000000002</v>
      </c>
      <c r="E673" s="22">
        <v>59341.707999999999</v>
      </c>
      <c r="F673" s="793"/>
      <c r="G673" s="793">
        <v>45011.561000000002</v>
      </c>
      <c r="H673" s="793">
        <v>29816</v>
      </c>
      <c r="I673" s="793">
        <v>55903</v>
      </c>
      <c r="J673" s="793">
        <v>55238.173000000003</v>
      </c>
      <c r="K673" s="793">
        <v>18964.870999999999</v>
      </c>
      <c r="L673" s="793">
        <v>64977.762000000002</v>
      </c>
      <c r="M673" s="793">
        <v>59341.707999999999</v>
      </c>
      <c r="N673" s="793"/>
      <c r="O673" s="793"/>
      <c r="P673" s="793"/>
      <c r="Q673" s="765"/>
    </row>
    <row r="674" spans="1:20">
      <c r="A674" s="133" t="s">
        <v>94</v>
      </c>
      <c r="B674" s="22">
        <v>27766.47</v>
      </c>
      <c r="C674" s="22">
        <v>9655.2260000000006</v>
      </c>
      <c r="D674" s="22">
        <v>1106.066</v>
      </c>
      <c r="E674" s="22">
        <v>1580.855</v>
      </c>
      <c r="F674" s="793"/>
      <c r="G674" s="793">
        <v>27766.47</v>
      </c>
      <c r="H674" s="793">
        <v>755</v>
      </c>
      <c r="I674" s="793">
        <v>4288</v>
      </c>
      <c r="J674" s="793">
        <v>3521.31</v>
      </c>
      <c r="K674" s="793">
        <v>9655.2260000000006</v>
      </c>
      <c r="L674" s="793">
        <v>1106.066</v>
      </c>
      <c r="M674" s="793">
        <v>1580.855</v>
      </c>
      <c r="N674" s="793"/>
      <c r="O674" s="793"/>
      <c r="P674" s="793"/>
      <c r="Q674" s="765"/>
    </row>
    <row r="675" spans="1:20">
      <c r="A675" s="133" t="s">
        <v>95</v>
      </c>
      <c r="B675" s="22">
        <v>50854.677000000003</v>
      </c>
      <c r="C675" s="22">
        <v>29003.865000000002</v>
      </c>
      <c r="D675" s="22">
        <v>28415.857</v>
      </c>
      <c r="E675" s="22">
        <v>29383.460999999999</v>
      </c>
      <c r="F675" s="793"/>
      <c r="G675" s="793">
        <v>50854.677000000003</v>
      </c>
      <c r="H675" s="793">
        <v>18000</v>
      </c>
      <c r="I675" s="793">
        <v>22710</v>
      </c>
      <c r="J675" s="793">
        <v>31853.105</v>
      </c>
      <c r="K675" s="793">
        <v>29003.865000000002</v>
      </c>
      <c r="L675" s="793">
        <v>28415.857</v>
      </c>
      <c r="M675" s="793">
        <v>29383.460999999999</v>
      </c>
      <c r="N675" s="793"/>
      <c r="O675" s="793"/>
      <c r="P675" s="793"/>
      <c r="Q675" s="765"/>
    </row>
    <row r="676" spans="1:20">
      <c r="A676" s="133" t="s">
        <v>96</v>
      </c>
      <c r="B676" s="22">
        <v>682</v>
      </c>
      <c r="C676" s="22">
        <v>948.39800000000002</v>
      </c>
      <c r="D676" s="22">
        <v>630.31700000000001</v>
      </c>
      <c r="E676" s="22">
        <v>1333.701</v>
      </c>
      <c r="F676" s="793"/>
      <c r="G676" s="793">
        <v>682</v>
      </c>
      <c r="H676" s="899">
        <v>1335</v>
      </c>
      <c r="I676" s="793">
        <v>474</v>
      </c>
      <c r="J676" s="793">
        <v>202.405</v>
      </c>
      <c r="K676" s="793">
        <v>948.39800000000002</v>
      </c>
      <c r="L676" s="793">
        <v>630.31700000000001</v>
      </c>
      <c r="M676" s="793">
        <v>1333.701</v>
      </c>
      <c r="N676" s="793"/>
      <c r="O676" s="793"/>
      <c r="P676" s="793"/>
      <c r="Q676" s="765"/>
    </row>
    <row r="677" spans="1:20">
      <c r="A677" s="134" t="s">
        <v>97</v>
      </c>
      <c r="B677" s="22">
        <v>1212.9549999999999</v>
      </c>
      <c r="C677" s="22">
        <v>264.24700000000001</v>
      </c>
      <c r="D677" s="22">
        <v>98.251000000000005</v>
      </c>
      <c r="E677" s="75">
        <v>190.203</v>
      </c>
      <c r="F677" s="793"/>
      <c r="G677" s="793">
        <v>1212.9549999999999</v>
      </c>
      <c r="H677" s="899">
        <v>1014</v>
      </c>
      <c r="I677" s="899">
        <v>374</v>
      </c>
      <c r="J677" s="793">
        <v>172.78299999999999</v>
      </c>
      <c r="K677" s="793">
        <v>264.24700000000001</v>
      </c>
      <c r="L677" s="793">
        <v>98.251000000000005</v>
      </c>
      <c r="M677" s="793">
        <v>190.203</v>
      </c>
      <c r="N677" s="793"/>
      <c r="O677" s="793"/>
      <c r="P677" s="793"/>
      <c r="Q677" s="765"/>
    </row>
    <row r="678" spans="1:20">
      <c r="A678" s="46" t="s">
        <v>73</v>
      </c>
      <c r="B678" s="47"/>
      <c r="C678" s="47"/>
      <c r="D678" s="48"/>
      <c r="E678" s="47"/>
      <c r="F678" s="786"/>
      <c r="G678" s="765"/>
      <c r="H678" s="778"/>
      <c r="I678" s="765"/>
      <c r="J678" s="765"/>
      <c r="K678" s="765"/>
      <c r="L678" s="765"/>
      <c r="M678" s="765"/>
      <c r="N678" s="786"/>
      <c r="O678" s="786"/>
      <c r="P678" s="786"/>
      <c r="Q678" s="786"/>
    </row>
    <row r="679" spans="1:20" s="15" customFormat="1">
      <c r="B679" s="18"/>
      <c r="C679" s="18"/>
      <c r="D679" s="24"/>
      <c r="E679" s="18"/>
      <c r="F679" s="781"/>
      <c r="G679" s="778"/>
      <c r="H679" s="778"/>
      <c r="I679" s="778"/>
      <c r="J679" s="778"/>
      <c r="K679" s="778"/>
      <c r="L679" s="778"/>
      <c r="M679" s="778"/>
      <c r="N679" s="781"/>
      <c r="O679" s="781"/>
      <c r="P679" s="781"/>
      <c r="Q679" s="781"/>
      <c r="R679" s="778"/>
      <c r="S679" s="778"/>
      <c r="T679" s="778"/>
    </row>
    <row r="680" spans="1:20" s="15" customFormat="1">
      <c r="A680" s="25" t="s">
        <v>468</v>
      </c>
      <c r="B680" s="18"/>
      <c r="C680" s="18"/>
      <c r="D680" s="24"/>
      <c r="E680" s="18"/>
      <c r="F680" s="781"/>
      <c r="G680" s="778"/>
      <c r="H680" s="778"/>
      <c r="I680" s="778"/>
      <c r="J680" s="778"/>
      <c r="K680" s="778"/>
      <c r="L680" s="778"/>
      <c r="M680" s="778"/>
      <c r="N680" s="781"/>
      <c r="O680" s="781"/>
      <c r="P680" s="781"/>
      <c r="Q680" s="781"/>
      <c r="R680" s="778"/>
      <c r="S680" s="778"/>
      <c r="T680" s="778"/>
    </row>
    <row r="681" spans="1:20" s="15" customFormat="1">
      <c r="A681" s="25"/>
      <c r="B681" s="18"/>
      <c r="C681" s="18"/>
      <c r="D681" s="24"/>
      <c r="E681" s="18"/>
      <c r="F681" s="781"/>
      <c r="G681" s="900"/>
      <c r="H681" s="900"/>
      <c r="I681" s="900"/>
      <c r="J681" s="900"/>
      <c r="K681" s="778"/>
      <c r="L681" s="778"/>
      <c r="M681" s="778"/>
      <c r="N681" s="781"/>
      <c r="O681" s="781"/>
      <c r="P681" s="781"/>
      <c r="Q681" s="781"/>
      <c r="R681" s="778"/>
      <c r="S681" s="778"/>
      <c r="T681" s="778"/>
    </row>
    <row r="682" spans="1:20" s="15" customFormat="1">
      <c r="B682" s="18"/>
      <c r="C682" s="18"/>
      <c r="D682" s="24"/>
      <c r="E682" s="18"/>
      <c r="F682" s="781"/>
      <c r="G682" s="778"/>
      <c r="H682" s="778"/>
      <c r="I682" s="778"/>
      <c r="J682" s="778"/>
      <c r="K682" s="778"/>
      <c r="L682" s="778"/>
      <c r="M682" s="778"/>
      <c r="N682" s="781"/>
      <c r="O682" s="781"/>
      <c r="P682" s="781"/>
      <c r="Q682" s="781"/>
      <c r="R682" s="778"/>
      <c r="S682" s="778"/>
      <c r="T682" s="778"/>
    </row>
    <row r="683" spans="1:20" s="15" customFormat="1">
      <c r="B683" s="18"/>
      <c r="C683" s="18"/>
      <c r="D683" s="24"/>
      <c r="E683" s="18"/>
      <c r="F683" s="781"/>
      <c r="G683" s="778"/>
      <c r="H683" s="778"/>
      <c r="I683" s="778"/>
      <c r="J683" s="778"/>
      <c r="K683" s="778"/>
      <c r="L683" s="778"/>
      <c r="M683" s="778"/>
      <c r="N683" s="781"/>
      <c r="O683" s="781"/>
      <c r="P683" s="781"/>
      <c r="Q683" s="781"/>
      <c r="R683" s="778"/>
      <c r="S683" s="778"/>
      <c r="T683" s="778"/>
    </row>
    <row r="684" spans="1:20" s="15" customFormat="1">
      <c r="B684" s="18"/>
      <c r="C684" s="18"/>
      <c r="D684" s="24"/>
      <c r="E684" s="18"/>
      <c r="F684" s="781"/>
      <c r="G684" s="778" t="s">
        <v>99</v>
      </c>
      <c r="H684" s="778"/>
      <c r="I684" s="778"/>
      <c r="J684" s="778"/>
      <c r="K684" s="778"/>
      <c r="L684" s="778"/>
      <c r="M684" s="778"/>
      <c r="N684" s="781"/>
      <c r="O684" s="781"/>
      <c r="P684" s="781"/>
      <c r="Q684" s="781"/>
      <c r="R684" s="778"/>
      <c r="S684" s="778"/>
      <c r="T684" s="778"/>
    </row>
    <row r="685" spans="1:20" s="15" customFormat="1">
      <c r="B685" s="18"/>
      <c r="C685" s="18"/>
      <c r="D685" s="24"/>
      <c r="E685" s="18"/>
      <c r="F685" s="781"/>
      <c r="G685" s="778" t="s">
        <v>100</v>
      </c>
      <c r="H685" s="778"/>
      <c r="I685" s="778"/>
      <c r="J685" s="778"/>
      <c r="K685" s="778"/>
      <c r="L685" s="778"/>
      <c r="M685" s="778"/>
      <c r="N685" s="781"/>
      <c r="O685" s="781"/>
      <c r="P685" s="781"/>
      <c r="Q685" s="781"/>
      <c r="R685" s="778"/>
      <c r="S685" s="778"/>
      <c r="T685" s="778"/>
    </row>
    <row r="686" spans="1:20" s="15" customFormat="1">
      <c r="B686" s="18"/>
      <c r="C686" s="18"/>
      <c r="D686" s="24"/>
      <c r="E686" s="18"/>
      <c r="F686" s="781"/>
      <c r="G686" s="778" t="s">
        <v>101</v>
      </c>
      <c r="H686" s="778"/>
      <c r="I686" s="778"/>
      <c r="J686" s="778"/>
      <c r="K686" s="778"/>
      <c r="L686" s="778"/>
      <c r="M686" s="778"/>
      <c r="N686" s="781"/>
      <c r="O686" s="781"/>
      <c r="P686" s="781"/>
      <c r="Q686" s="781"/>
      <c r="R686" s="778"/>
      <c r="S686" s="778"/>
      <c r="T686" s="778"/>
    </row>
    <row r="687" spans="1:20" s="15" customFormat="1">
      <c r="B687" s="18"/>
      <c r="C687" s="18"/>
      <c r="D687" s="24"/>
      <c r="E687" s="18"/>
      <c r="F687" s="781"/>
      <c r="G687" s="781"/>
      <c r="H687" s="781"/>
      <c r="I687" s="781"/>
      <c r="J687" s="781"/>
      <c r="K687" s="781"/>
      <c r="L687" s="781"/>
      <c r="M687" s="781"/>
      <c r="N687" s="781"/>
      <c r="O687" s="781"/>
      <c r="P687" s="781"/>
      <c r="Q687" s="781"/>
      <c r="R687" s="778"/>
      <c r="S687" s="778"/>
      <c r="T687" s="778"/>
    </row>
    <row r="688" spans="1:20" s="15" customFormat="1">
      <c r="B688" s="18"/>
      <c r="C688" s="18"/>
      <c r="D688" s="24"/>
      <c r="E688" s="18"/>
      <c r="F688" s="781"/>
      <c r="G688" s="781"/>
      <c r="H688" s="781"/>
      <c r="I688" s="781"/>
      <c r="J688" s="781"/>
      <c r="K688" s="781"/>
      <c r="L688" s="781"/>
      <c r="M688" s="781"/>
      <c r="N688" s="781"/>
      <c r="O688" s="781"/>
      <c r="P688" s="781"/>
      <c r="Q688" s="781"/>
      <c r="R688" s="778"/>
      <c r="S688" s="778"/>
      <c r="T688" s="778"/>
    </row>
    <row r="689" spans="1:20" s="15" customFormat="1">
      <c r="B689" s="18"/>
      <c r="C689" s="18"/>
      <c r="D689" s="24"/>
      <c r="E689" s="18"/>
      <c r="F689" s="781"/>
      <c r="G689" s="781"/>
      <c r="H689" s="781"/>
      <c r="I689" s="781"/>
      <c r="J689" s="781"/>
      <c r="K689" s="781"/>
      <c r="L689" s="781"/>
      <c r="M689" s="781"/>
      <c r="N689" s="781"/>
      <c r="O689" s="781"/>
      <c r="P689" s="781"/>
      <c r="Q689" s="781"/>
      <c r="R689" s="778"/>
      <c r="S689" s="778"/>
      <c r="T689" s="778"/>
    </row>
    <row r="690" spans="1:20" s="15" customFormat="1">
      <c r="B690" s="18"/>
      <c r="C690" s="18"/>
      <c r="D690" s="24"/>
      <c r="E690" s="18"/>
      <c r="F690" s="781"/>
      <c r="G690" s="781"/>
      <c r="H690" s="781"/>
      <c r="I690" s="781"/>
      <c r="J690" s="781"/>
      <c r="K690" s="781"/>
      <c r="L690" s="781"/>
      <c r="M690" s="781"/>
      <c r="N690" s="781"/>
      <c r="O690" s="781"/>
      <c r="P690" s="781"/>
      <c r="Q690" s="781"/>
      <c r="R690" s="778"/>
      <c r="S690" s="778"/>
      <c r="T690" s="778"/>
    </row>
    <row r="691" spans="1:20" s="15" customFormat="1">
      <c r="B691" s="18"/>
      <c r="C691" s="18"/>
      <c r="D691" s="24"/>
      <c r="E691" s="18"/>
      <c r="F691" s="781"/>
      <c r="G691" s="781"/>
      <c r="H691" s="781"/>
      <c r="I691" s="781"/>
      <c r="J691" s="781"/>
      <c r="K691" s="781"/>
      <c r="L691" s="781"/>
      <c r="M691" s="781"/>
      <c r="N691" s="781"/>
      <c r="O691" s="781"/>
      <c r="P691" s="781"/>
      <c r="Q691" s="781"/>
      <c r="R691" s="778"/>
      <c r="S691" s="778"/>
      <c r="T691" s="778"/>
    </row>
    <row r="692" spans="1:20" s="15" customFormat="1">
      <c r="B692" s="18"/>
      <c r="C692" s="18"/>
      <c r="D692" s="24"/>
      <c r="E692" s="18"/>
      <c r="F692" s="781"/>
      <c r="G692" s="781"/>
      <c r="H692" s="781"/>
      <c r="I692" s="781"/>
      <c r="J692" s="781"/>
      <c r="K692" s="781"/>
      <c r="L692" s="781"/>
      <c r="M692" s="781"/>
      <c r="N692" s="781"/>
      <c r="O692" s="781"/>
      <c r="P692" s="781"/>
      <c r="Q692" s="781"/>
      <c r="R692" s="778"/>
      <c r="S692" s="794"/>
      <c r="T692" s="778"/>
    </row>
    <row r="693" spans="1:20" s="15" customFormat="1">
      <c r="B693" s="18"/>
      <c r="C693" s="18"/>
      <c r="D693" s="24"/>
      <c r="E693" s="18"/>
      <c r="F693" s="781"/>
      <c r="G693" s="781"/>
      <c r="H693" s="781"/>
      <c r="I693" s="781"/>
      <c r="J693" s="781"/>
      <c r="K693" s="781"/>
      <c r="L693" s="781"/>
      <c r="M693" s="781"/>
      <c r="N693" s="781"/>
      <c r="O693" s="781"/>
      <c r="P693" s="781"/>
      <c r="Q693" s="781"/>
      <c r="R693" s="778"/>
      <c r="S693" s="794"/>
      <c r="T693" s="778"/>
    </row>
    <row r="694" spans="1:20" s="15" customFormat="1">
      <c r="B694" s="18"/>
      <c r="C694" s="18"/>
      <c r="D694" s="24"/>
      <c r="E694" s="18"/>
      <c r="F694" s="781"/>
      <c r="G694" s="781"/>
      <c r="H694" s="781"/>
      <c r="I694" s="781"/>
      <c r="J694" s="781"/>
      <c r="K694" s="781"/>
      <c r="L694" s="781"/>
      <c r="M694" s="781"/>
      <c r="N694" s="781"/>
      <c r="O694" s="781"/>
      <c r="P694" s="781"/>
      <c r="Q694" s="781"/>
      <c r="R694" s="778"/>
      <c r="S694" s="794"/>
      <c r="T694" s="778"/>
    </row>
    <row r="695" spans="1:20" s="15" customFormat="1">
      <c r="A695" s="901" t="s">
        <v>73</v>
      </c>
      <c r="B695" s="18"/>
      <c r="C695" s="18"/>
      <c r="D695" s="24"/>
      <c r="E695" s="18"/>
      <c r="F695" s="781"/>
      <c r="G695" s="781"/>
      <c r="H695" s="781"/>
      <c r="I695" s="781"/>
      <c r="J695" s="781"/>
      <c r="K695" s="781"/>
      <c r="L695" s="781"/>
      <c r="M695" s="781"/>
      <c r="N695" s="781"/>
      <c r="O695" s="781"/>
      <c r="P695" s="781"/>
      <c r="Q695" s="781"/>
      <c r="R695" s="778"/>
      <c r="S695" s="794"/>
      <c r="T695" s="778"/>
    </row>
    <row r="696" spans="1:20" s="15" customFormat="1">
      <c r="A696" s="901"/>
      <c r="B696" s="18"/>
      <c r="C696" s="18"/>
      <c r="D696" s="24"/>
      <c r="E696" s="18"/>
      <c r="F696" s="781"/>
      <c r="G696" s="781"/>
      <c r="H696" s="781"/>
      <c r="I696" s="781"/>
      <c r="J696" s="781"/>
      <c r="K696" s="781"/>
      <c r="L696" s="781"/>
      <c r="M696" s="781"/>
      <c r="N696" s="781"/>
      <c r="O696" s="781"/>
      <c r="P696" s="781"/>
      <c r="Q696" s="781"/>
      <c r="R696" s="778"/>
      <c r="S696" s="794"/>
      <c r="T696" s="778"/>
    </row>
    <row r="697" spans="1:20">
      <c r="A697" s="25" t="s">
        <v>469</v>
      </c>
      <c r="B697" s="26"/>
      <c r="C697" s="26"/>
      <c r="D697" s="27"/>
      <c r="E697" s="26"/>
      <c r="F697" s="785"/>
      <c r="G697" s="785"/>
      <c r="H697" s="785"/>
      <c r="I697" s="785"/>
      <c r="J697" s="785"/>
      <c r="K697" s="785"/>
      <c r="L697" s="785"/>
      <c r="M697" s="785"/>
      <c r="N697" s="785"/>
      <c r="O697" s="785"/>
      <c r="P697" s="785"/>
      <c r="Q697" s="785"/>
    </row>
    <row r="698" spans="1:20">
      <c r="A698" s="28" t="s">
        <v>371</v>
      </c>
      <c r="B698" s="29"/>
      <c r="C698" s="29"/>
      <c r="D698" s="30"/>
      <c r="E698" s="29"/>
      <c r="F698" s="786"/>
      <c r="G698" s="786"/>
      <c r="H698" s="786"/>
      <c r="I698" s="786"/>
      <c r="J698" s="786"/>
      <c r="K698" s="786"/>
      <c r="L698" s="786"/>
      <c r="M698" s="786"/>
      <c r="N698" s="786"/>
      <c r="O698" s="786"/>
      <c r="P698" s="786"/>
      <c r="Q698" s="786"/>
    </row>
    <row r="699" spans="1:20">
      <c r="A699" s="114" t="s">
        <v>98</v>
      </c>
      <c r="B699" s="90">
        <v>2005</v>
      </c>
      <c r="C699" s="90">
        <v>2009</v>
      </c>
      <c r="D699" s="90">
        <v>2010</v>
      </c>
      <c r="E699" s="90">
        <v>2011</v>
      </c>
      <c r="F699" s="818"/>
      <c r="G699" s="818"/>
      <c r="H699" s="818"/>
      <c r="I699" s="818"/>
      <c r="J699" s="818"/>
      <c r="K699" s="818"/>
      <c r="L699" s="818"/>
      <c r="M699" s="818"/>
      <c r="N699" s="818"/>
      <c r="O699" s="818"/>
      <c r="P699" s="818"/>
      <c r="Q699" s="765"/>
    </row>
    <row r="700" spans="1:20">
      <c r="A700" s="147" t="s">
        <v>99</v>
      </c>
      <c r="B700" s="8"/>
      <c r="C700" s="22"/>
      <c r="D700" s="15"/>
      <c r="E700" s="15"/>
      <c r="F700" s="765"/>
      <c r="G700" s="765"/>
      <c r="H700" s="765"/>
      <c r="I700" s="765"/>
      <c r="J700" s="765"/>
      <c r="K700" s="765"/>
      <c r="L700" s="765"/>
      <c r="M700" s="765"/>
      <c r="N700" s="765"/>
      <c r="O700" s="765"/>
      <c r="P700" s="765"/>
      <c r="Q700" s="765"/>
    </row>
    <row r="701" spans="1:20">
      <c r="A701" s="7" t="s">
        <v>56</v>
      </c>
      <c r="B701" s="79">
        <v>85896.501000000004</v>
      </c>
      <c r="C701" s="79">
        <v>18689.701000000001</v>
      </c>
      <c r="D701" s="79">
        <v>24707.22</v>
      </c>
      <c r="E701" s="79">
        <v>24472</v>
      </c>
      <c r="F701" s="806"/>
      <c r="G701" s="806"/>
      <c r="H701" s="806"/>
      <c r="I701" s="806"/>
      <c r="J701" s="806"/>
      <c r="K701" s="806"/>
      <c r="L701" s="806"/>
      <c r="M701" s="806"/>
      <c r="N701" s="806"/>
      <c r="O701" s="806"/>
      <c r="P701" s="806"/>
      <c r="Q701" s="765"/>
    </row>
    <row r="702" spans="1:20">
      <c r="A702" s="7" t="s">
        <v>57</v>
      </c>
      <c r="B702" s="79">
        <v>61319.928</v>
      </c>
      <c r="C702" s="79">
        <v>38647.900999999998</v>
      </c>
      <c r="D702" s="79">
        <v>52727.815000000002</v>
      </c>
      <c r="E702" s="79">
        <v>55944</v>
      </c>
      <c r="F702" s="806"/>
      <c r="G702" s="806"/>
      <c r="H702" s="806"/>
      <c r="I702" s="806"/>
      <c r="J702" s="806"/>
      <c r="K702" s="806"/>
      <c r="L702" s="806"/>
      <c r="M702" s="806"/>
      <c r="N702" s="806"/>
      <c r="O702" s="806"/>
      <c r="P702" s="806"/>
      <c r="Q702" s="765"/>
    </row>
    <row r="703" spans="1:20">
      <c r="A703" s="147" t="s">
        <v>100</v>
      </c>
      <c r="B703" s="79"/>
      <c r="C703" s="79"/>
      <c r="D703" s="79"/>
      <c r="E703" s="79"/>
      <c r="F703" s="806"/>
      <c r="G703" s="806"/>
      <c r="H703" s="806"/>
      <c r="I703" s="806"/>
      <c r="J703" s="806"/>
      <c r="K703" s="806"/>
      <c r="L703" s="806"/>
      <c r="M703" s="806"/>
      <c r="N703" s="806"/>
      <c r="O703" s="806"/>
      <c r="P703" s="806"/>
      <c r="Q703" s="765"/>
    </row>
    <row r="704" spans="1:20">
      <c r="A704" s="7" t="s">
        <v>56</v>
      </c>
      <c r="B704" s="79">
        <v>18804.679</v>
      </c>
      <c r="C704" s="79">
        <v>19137.544000000002</v>
      </c>
      <c r="D704" s="79">
        <v>18934.870999999999</v>
      </c>
      <c r="E704" s="79">
        <v>18692</v>
      </c>
      <c r="F704" s="806"/>
      <c r="G704" s="806"/>
      <c r="H704" s="806"/>
      <c r="I704" s="806"/>
      <c r="J704" s="806"/>
      <c r="K704" s="806"/>
      <c r="L704" s="806"/>
      <c r="M704" s="806"/>
      <c r="N704" s="806"/>
      <c r="O704" s="806"/>
      <c r="P704" s="806"/>
      <c r="Q704" s="765"/>
    </row>
    <row r="705" spans="1:19">
      <c r="A705" s="7" t="s">
        <v>57</v>
      </c>
      <c r="B705" s="79">
        <v>37019.913999999997</v>
      </c>
      <c r="C705" s="79">
        <v>51036.252</v>
      </c>
      <c r="D705" s="79">
        <v>53929.347000000002</v>
      </c>
      <c r="E705" s="79">
        <v>61425</v>
      </c>
      <c r="F705" s="806"/>
      <c r="G705" s="806"/>
      <c r="H705" s="806"/>
      <c r="I705" s="806"/>
      <c r="J705" s="806"/>
      <c r="K705" s="806"/>
      <c r="L705" s="806"/>
      <c r="M705" s="806"/>
      <c r="N705" s="806"/>
      <c r="O705" s="806"/>
      <c r="P705" s="806"/>
      <c r="Q705" s="799"/>
    </row>
    <row r="706" spans="1:19">
      <c r="A706" s="147" t="s">
        <v>101</v>
      </c>
      <c r="B706" s="79"/>
      <c r="C706" s="79"/>
      <c r="D706" s="79"/>
      <c r="E706" s="79"/>
      <c r="F706" s="806"/>
      <c r="G706" s="806"/>
      <c r="H706" s="806"/>
      <c r="I706" s="806"/>
      <c r="J706" s="806"/>
      <c r="K706" s="806"/>
      <c r="L706" s="806"/>
      <c r="M706" s="806"/>
      <c r="N706" s="806"/>
      <c r="O706" s="806"/>
      <c r="P706" s="806"/>
      <c r="Q706" s="799"/>
    </row>
    <row r="707" spans="1:19">
      <c r="A707" s="7" t="s">
        <v>56</v>
      </c>
      <c r="B707" s="79">
        <v>310.38</v>
      </c>
      <c r="C707" s="79">
        <v>102.63</v>
      </c>
      <c r="D707" s="79">
        <v>300.24700000000001</v>
      </c>
      <c r="E707" s="79">
        <v>403</v>
      </c>
      <c r="F707" s="806"/>
      <c r="G707" s="806"/>
      <c r="H707" s="806"/>
      <c r="I707" s="806"/>
      <c r="J707" s="806"/>
      <c r="K707" s="806"/>
      <c r="L707" s="806"/>
      <c r="M707" s="806"/>
      <c r="N707" s="806"/>
      <c r="O707" s="806"/>
      <c r="P707" s="806"/>
      <c r="Q707" s="799"/>
    </row>
    <row r="708" spans="1:19">
      <c r="A708" s="7" t="s">
        <v>57</v>
      </c>
      <c r="B708" s="82">
        <v>682</v>
      </c>
      <c r="C708" s="82">
        <v>948.39800000000002</v>
      </c>
      <c r="D708" s="82">
        <v>630.31700000000001</v>
      </c>
      <c r="E708" s="82">
        <v>1334</v>
      </c>
      <c r="F708" s="806"/>
      <c r="G708" s="806"/>
      <c r="H708" s="806"/>
      <c r="I708" s="806"/>
      <c r="J708" s="806"/>
      <c r="K708" s="806"/>
      <c r="L708" s="806"/>
      <c r="M708" s="806"/>
      <c r="N708" s="806"/>
      <c r="O708" s="806"/>
      <c r="P708" s="806"/>
      <c r="Q708" s="799"/>
    </row>
    <row r="709" spans="1:19">
      <c r="A709" s="46" t="s">
        <v>73</v>
      </c>
      <c r="B709" s="47"/>
      <c r="C709" s="47"/>
      <c r="D709" s="48"/>
      <c r="S709" s="799"/>
    </row>
    <row r="710" spans="1:19">
      <c r="B710" s="15"/>
      <c r="C710" s="15"/>
      <c r="D710" s="15"/>
      <c r="E710" s="15"/>
      <c r="F710" s="765"/>
      <c r="G710" s="765"/>
      <c r="H710" s="765"/>
      <c r="I710" s="765"/>
      <c r="J710" s="765"/>
      <c r="K710" s="765"/>
      <c r="L710" s="765"/>
      <c r="M710" s="765"/>
      <c r="N710" s="765"/>
      <c r="O710" s="765"/>
      <c r="P710" s="765"/>
      <c r="Q710" s="765"/>
      <c r="S710" s="799"/>
    </row>
  </sheetData>
  <protectedRanges>
    <protectedRange sqref="A91:A100 A80:A88 E100:E101 E39:Q44 E88:P91 F80:F87 H80:P87 B80:B87 F100:P100 F92:G99 I92:P99 B92:B99 E79:P79 E17:E20 F17:Q21 D21:E21 E5:Q10 E12:Q15 F101:Q101 E61:Q78" name="All"/>
    <protectedRange sqref="S106:S110 S112:S113 B58:B59 B52:B53 B55:B56" name="All_1"/>
    <protectedRange sqref="B409 D426 B430 E413 D421 D409:E409 E430 E420:E421" name="all_1_2"/>
    <protectedRange sqref="B405:B408 B410:B429" name="all_1_1_1"/>
    <protectedRange sqref="B632:Q632 Q629:Q631" name="all_1_3_1"/>
    <protectedRange sqref="Q112:Q113 Q106:Q110" name="All_1_3_8"/>
    <protectedRange sqref="D138:D140" name="All_1_3_9"/>
    <protectedRange sqref="B648:B653" name="all_6_1_7"/>
    <protectedRange sqref="C648:C653" name="all_6_1_10"/>
    <protectedRange sqref="D648:D653 L648:L653" name="all_6_1_11"/>
    <protectedRange sqref="B660:B665" name="all_6_2_4"/>
    <protectedRange sqref="C659:C663 C665" name="all_6_2_7"/>
    <protectedRange sqref="D672:F677 L672:P677" name="all_6_3_8"/>
    <protectedRange sqref="E436" name="all_4_2_7"/>
    <protectedRange sqref="K208:K209 K214:K215 K211:K212 W217" name="All_2_1"/>
    <protectedRange sqref="I477:L480" name="all_4_3"/>
    <protectedRange sqref="G648:G653" name="all_6_1_7_1"/>
    <protectedRange sqref="J648:J653" name="all_6_1_9_1"/>
    <protectedRange sqref="K648:K653" name="all_6_1_10_1"/>
    <protectedRange sqref="G660:G665" name="all_6_2_4_1"/>
    <protectedRange sqref="J660:J665" name="all_6_2_6_1"/>
    <protectedRange sqref="K659:K663 K665" name="all_6_2_7_1"/>
    <protectedRange sqref="G672:G677" name="all_6_3_4_1"/>
    <protectedRange sqref="J672:J677" name="all_6_3_6_1"/>
    <protectedRange sqref="K672:K677" name="all_6_3_7_1"/>
    <protectedRange sqref="D476:D478" name="all_4_4"/>
    <protectedRange sqref="D485:D487" name="all_4_1_1"/>
    <protectedRange sqref="E138:P140" name="All_1_3_4"/>
    <protectedRange sqref="B444 B447" name="All1_1"/>
    <protectedRange sqref="B439:B440 B449:B450 B442:B443 B436:B437 B445:B446" name="all_4_2"/>
    <protectedRange sqref="C439:C440 C436:C437 C450 C442:C447" name="all_4_2_1"/>
    <protectedRange sqref="D439:D440 D436:D437 D449:D450 D442:D447" name="all_4_2_2"/>
    <protectedRange sqref="B629:B631 S630:S631" name="all_1_3_1_6"/>
    <protectedRange sqref="C629:C631 T630:T631" name="all_1_3_1_2_2"/>
    <protectedRange sqref="D629:D631 U630:U631" name="all_1_3_1_3_2"/>
    <protectedRange sqref="E629:P631 V630:V631" name="all_1_3_1_4_2"/>
    <protectedRange sqref="A79" name="All_2"/>
    <protectedRange sqref="A90" name="All_3"/>
  </protectedRanges>
  <mergeCells count="29">
    <mergeCell ref="A617:E617"/>
    <mergeCell ref="A619:E619"/>
    <mergeCell ref="A626:E626"/>
    <mergeCell ref="A643:E643"/>
    <mergeCell ref="A367:E367"/>
    <mergeCell ref="B369:C369"/>
    <mergeCell ref="D369:E369"/>
    <mergeCell ref="A463:E463"/>
    <mergeCell ref="A587:A588"/>
    <mergeCell ref="B587:C587"/>
    <mergeCell ref="D587:E587"/>
    <mergeCell ref="A302:A303"/>
    <mergeCell ref="B302:C302"/>
    <mergeCell ref="D302:E302"/>
    <mergeCell ref="A322:A323"/>
    <mergeCell ref="B322:C322"/>
    <mergeCell ref="D322:E322"/>
    <mergeCell ref="A262:A263"/>
    <mergeCell ref="B262:C262"/>
    <mergeCell ref="D262:E262"/>
    <mergeCell ref="A282:A283"/>
    <mergeCell ref="B282:C282"/>
    <mergeCell ref="D282:E282"/>
    <mergeCell ref="R261:S261"/>
    <mergeCell ref="A2:E2"/>
    <mergeCell ref="E5:E20"/>
    <mergeCell ref="A40:E40"/>
    <mergeCell ref="A43:E43"/>
    <mergeCell ref="A242:D242"/>
  </mergeCells>
  <pageMargins left="0.7" right="0.7" top="0.75" bottom="0.56999999999999995" header="0.3" footer="0.3"/>
  <pageSetup paperSize="9" scale="74" orientation="portrait" r:id="rId1"/>
  <headerFooter>
    <oddFooter>&amp;C&amp;P</oddFooter>
  </headerFooter>
  <rowBreaks count="13" manualBreakCount="13">
    <brk id="37" max="4" man="1"/>
    <brk id="77" max="4" man="1"/>
    <brk id="133" max="4" man="1"/>
    <brk id="177" max="4" man="1"/>
    <brk id="232" max="4" man="1"/>
    <brk id="278" max="4" man="1"/>
    <brk id="338" max="4" man="1"/>
    <brk id="399" max="4" man="1"/>
    <brk id="460" max="4" man="1"/>
    <brk id="516" max="4" man="1"/>
    <brk id="576" max="4" man="1"/>
    <brk id="639" max="4" man="1"/>
    <brk id="696" max="4" man="1"/>
  </rowBreaks>
  <colBreaks count="1" manualBreakCount="1">
    <brk id="17" max="615" man="1"/>
  </colBreaks>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538"/>
  <sheetViews>
    <sheetView view="pageBreakPreview" zoomScale="90" zoomScaleSheetLayoutView="90" workbookViewId="0">
      <selection activeCell="D105" sqref="D105"/>
    </sheetView>
  </sheetViews>
  <sheetFormatPr defaultColWidth="9.140625" defaultRowHeight="15"/>
  <cols>
    <col min="1" max="1" width="28.140625" style="161" customWidth="1"/>
    <col min="2" max="2" width="13" style="164" customWidth="1"/>
    <col min="3" max="3" width="13" style="165" customWidth="1"/>
    <col min="4" max="4" width="13" style="164" customWidth="1"/>
    <col min="5" max="5" width="14.28515625" style="164" customWidth="1"/>
    <col min="6" max="6" width="10" style="161" customWidth="1"/>
    <col min="7" max="7" width="7.42578125" style="161" customWidth="1"/>
    <col min="8" max="8" width="9.140625" style="161"/>
    <col min="9" max="9" width="11.7109375" style="161" bestFit="1" customWidth="1"/>
    <col min="10" max="10" width="12.42578125" style="161" customWidth="1"/>
    <col min="11" max="11" width="10" style="161" customWidth="1"/>
    <col min="12" max="12" width="9.5703125" style="161" customWidth="1"/>
    <col min="13" max="13" width="11.140625" style="161" customWidth="1"/>
    <col min="14" max="14" width="12.28515625" style="161" customWidth="1"/>
    <col min="15" max="15" width="13.7109375" style="161" customWidth="1"/>
    <col min="16" max="16" width="12.85546875" style="161" customWidth="1"/>
    <col min="17" max="16384" width="9.140625" style="161"/>
  </cols>
  <sheetData>
    <row r="1" spans="1:6" ht="24.75" customHeight="1">
      <c r="A1" s="447" t="s">
        <v>108</v>
      </c>
      <c r="B1" s="159"/>
      <c r="C1" s="160"/>
      <c r="D1" s="159"/>
      <c r="E1" s="159"/>
      <c r="F1" s="158"/>
    </row>
    <row r="2" spans="1:6" ht="408.75" customHeight="1">
      <c r="A2" s="2544" t="s">
        <v>410</v>
      </c>
      <c r="B2" s="2544"/>
      <c r="C2" s="2544"/>
      <c r="D2" s="2544"/>
      <c r="E2" s="2544"/>
      <c r="F2" s="162"/>
    </row>
    <row r="3" spans="1:6" ht="48.75" customHeight="1">
      <c r="A3" s="2544"/>
      <c r="B3" s="2544"/>
      <c r="C3" s="2544"/>
      <c r="D3" s="2544"/>
      <c r="E3" s="2544"/>
      <c r="F3" s="162"/>
    </row>
    <row r="4" spans="1:6" ht="29.25" customHeight="1">
      <c r="A4" s="448" t="s">
        <v>470</v>
      </c>
    </row>
    <row r="5" spans="1:6" ht="200.25" customHeight="1">
      <c r="A5" s="2536" t="s">
        <v>294</v>
      </c>
      <c r="B5" s="2537"/>
      <c r="C5" s="2537"/>
      <c r="D5" s="2537"/>
      <c r="E5" s="2537"/>
    </row>
    <row r="6" spans="1:6" ht="15.75" customHeight="1">
      <c r="B6" s="166"/>
      <c r="C6" s="167"/>
      <c r="D6" s="166"/>
      <c r="E6" s="166"/>
      <c r="F6" s="168"/>
    </row>
    <row r="7" spans="1:6">
      <c r="A7" s="169" t="s">
        <v>109</v>
      </c>
      <c r="B7" s="170"/>
      <c r="C7" s="171"/>
      <c r="D7" s="170"/>
      <c r="E7" s="170"/>
    </row>
    <row r="8" spans="1:6">
      <c r="A8" s="694" t="s">
        <v>110</v>
      </c>
      <c r="B8" s="172" t="s">
        <v>111</v>
      </c>
      <c r="C8" s="173" t="s">
        <v>112</v>
      </c>
      <c r="D8" s="172" t="s">
        <v>113</v>
      </c>
    </row>
    <row r="9" spans="1:6">
      <c r="A9" s="174" t="s">
        <v>8</v>
      </c>
      <c r="B9" s="175">
        <v>30000.137754300002</v>
      </c>
      <c r="C9" s="176">
        <v>77700</v>
      </c>
      <c r="D9" s="177">
        <v>100</v>
      </c>
    </row>
    <row r="10" spans="1:6">
      <c r="A10" s="178" t="s">
        <v>11</v>
      </c>
      <c r="B10" s="179">
        <v>26000.11938706</v>
      </c>
      <c r="C10" s="180">
        <v>67340</v>
      </c>
      <c r="D10" s="181">
        <v>86.67</v>
      </c>
    </row>
    <row r="11" spans="1:6">
      <c r="A11" s="178" t="s">
        <v>114</v>
      </c>
      <c r="B11" s="179">
        <v>1500.0068877149999</v>
      </c>
      <c r="C11" s="180">
        <v>3885</v>
      </c>
      <c r="D11" s="181">
        <v>5</v>
      </c>
    </row>
    <row r="12" spans="1:6">
      <c r="A12" s="178" t="s">
        <v>115</v>
      </c>
      <c r="B12" s="179">
        <v>1000.00459181</v>
      </c>
      <c r="C12" s="180">
        <v>2590</v>
      </c>
      <c r="D12" s="181">
        <v>3.33</v>
      </c>
    </row>
    <row r="13" spans="1:6">
      <c r="A13" s="178" t="s">
        <v>116</v>
      </c>
      <c r="B13" s="179">
        <v>650.19603575600001</v>
      </c>
      <c r="C13" s="180">
        <v>1684</v>
      </c>
      <c r="D13" s="181">
        <v>2.17</v>
      </c>
    </row>
    <row r="14" spans="1:6">
      <c r="A14" s="182" t="s">
        <v>117</v>
      </c>
      <c r="B14" s="183">
        <v>449.809015235</v>
      </c>
      <c r="C14" s="184">
        <v>1165</v>
      </c>
      <c r="D14" s="185">
        <v>1.5</v>
      </c>
    </row>
    <row r="15" spans="1:6">
      <c r="A15" s="178" t="s">
        <v>118</v>
      </c>
      <c r="B15" s="179">
        <v>300.00137754299999</v>
      </c>
      <c r="C15" s="180">
        <v>777</v>
      </c>
      <c r="D15" s="181">
        <v>1</v>
      </c>
    </row>
    <row r="16" spans="1:6">
      <c r="A16" s="186" t="s">
        <v>119</v>
      </c>
      <c r="B16" s="187">
        <v>100.000459181</v>
      </c>
      <c r="C16" s="188">
        <v>259</v>
      </c>
      <c r="D16" s="189">
        <v>0.33</v>
      </c>
    </row>
    <row r="17" spans="1:4">
      <c r="A17" s="190" t="s">
        <v>120</v>
      </c>
      <c r="B17" s="179"/>
      <c r="C17" s="180"/>
      <c r="D17" s="181"/>
    </row>
    <row r="18" spans="1:4">
      <c r="A18" s="190" t="s">
        <v>203</v>
      </c>
      <c r="B18" s="179"/>
      <c r="C18" s="180"/>
      <c r="D18" s="181"/>
    </row>
    <row r="20" spans="1:4">
      <c r="A20" s="191" t="s">
        <v>339</v>
      </c>
    </row>
    <row r="21" spans="1:4">
      <c r="A21" s="191"/>
      <c r="C21" s="164"/>
    </row>
    <row r="38" spans="1:16" ht="87.75" customHeight="1">
      <c r="A38" s="904" t="s">
        <v>549</v>
      </c>
      <c r="C38" s="164"/>
    </row>
    <row r="39" spans="1:16" ht="18.75">
      <c r="A39" s="449" t="s">
        <v>2</v>
      </c>
    </row>
    <row r="40" spans="1:16" ht="222" customHeight="1">
      <c r="A40" s="2538" t="s">
        <v>397</v>
      </c>
      <c r="B40" s="2539"/>
      <c r="C40" s="2539"/>
      <c r="D40" s="2539"/>
      <c r="E40" s="2539"/>
    </row>
    <row r="41" spans="1:16">
      <c r="A41" s="192" t="s">
        <v>340</v>
      </c>
      <c r="B41" s="93"/>
      <c r="C41" s="148"/>
      <c r="D41" s="93"/>
    </row>
    <row r="42" spans="1:16">
      <c r="A42" s="2535" t="s">
        <v>196</v>
      </c>
      <c r="B42" s="2540"/>
      <c r="C42" s="2540"/>
      <c r="D42" s="2540"/>
    </row>
    <row r="43" spans="1:16" ht="15" customHeight="1">
      <c r="H43" s="2541" t="s">
        <v>121</v>
      </c>
      <c r="I43" s="2531" t="s">
        <v>214</v>
      </c>
      <c r="J43" s="2531" t="s">
        <v>215</v>
      </c>
      <c r="K43" s="2531" t="s">
        <v>216</v>
      </c>
      <c r="L43" s="2531" t="s">
        <v>217</v>
      </c>
      <c r="M43" s="2531" t="s">
        <v>218</v>
      </c>
      <c r="N43" s="2531" t="s">
        <v>219</v>
      </c>
      <c r="O43" s="2531" t="s">
        <v>296</v>
      </c>
      <c r="P43" s="2531" t="s">
        <v>297</v>
      </c>
    </row>
    <row r="44" spans="1:16" ht="15" customHeight="1">
      <c r="H44" s="2542"/>
      <c r="I44" s="2532"/>
      <c r="J44" s="2532"/>
      <c r="K44" s="2532"/>
      <c r="L44" s="2532"/>
      <c r="M44" s="2532"/>
      <c r="N44" s="2532"/>
      <c r="O44" s="2532"/>
      <c r="P44" s="2532"/>
    </row>
    <row r="45" spans="1:16">
      <c r="H45" s="2543"/>
      <c r="I45" s="2533"/>
      <c r="J45" s="2533"/>
      <c r="K45" s="2533"/>
      <c r="L45" s="2533"/>
      <c r="M45" s="2533"/>
      <c r="N45" s="2533"/>
      <c r="O45" s="2533"/>
      <c r="P45" s="2533"/>
    </row>
    <row r="46" spans="1:16">
      <c r="H46" s="450" t="s">
        <v>122</v>
      </c>
      <c r="I46" s="451">
        <v>15.661854838709679</v>
      </c>
      <c r="J46" s="452">
        <v>24.579354838709676</v>
      </c>
      <c r="K46" s="452">
        <v>13.180788530465948</v>
      </c>
      <c r="L46" s="452">
        <v>23.999784946236559</v>
      </c>
      <c r="M46" s="452">
        <v>13.20069892473118</v>
      </c>
      <c r="N46" s="452">
        <v>24.290322580645164</v>
      </c>
      <c r="O46" s="451">
        <v>17.276774193548388</v>
      </c>
      <c r="P46" s="452">
        <v>22.673225806451612</v>
      </c>
    </row>
    <row r="47" spans="1:16">
      <c r="H47" s="450" t="s">
        <v>123</v>
      </c>
      <c r="I47" s="451">
        <v>15.968035714285712</v>
      </c>
      <c r="J47" s="452">
        <v>25.458392857142861</v>
      </c>
      <c r="K47" s="452">
        <v>13.735714285714288</v>
      </c>
      <c r="L47" s="452">
        <v>25.87996031746032</v>
      </c>
      <c r="M47" s="452">
        <v>13.116428571428569</v>
      </c>
      <c r="N47" s="452">
        <v>26.536964285714291</v>
      </c>
      <c r="O47" s="451">
        <v>16.619910714285712</v>
      </c>
      <c r="P47" s="452">
        <v>23.594196428571429</v>
      </c>
    </row>
    <row r="48" spans="1:16">
      <c r="H48" s="450" t="s">
        <v>124</v>
      </c>
      <c r="I48" s="451">
        <v>17.736693548387098</v>
      </c>
      <c r="J48" s="452">
        <v>28.47879032258065</v>
      </c>
      <c r="K48" s="452">
        <v>15.867849462365591</v>
      </c>
      <c r="L48" s="452">
        <v>30.3294623655914</v>
      </c>
      <c r="M48" s="452">
        <v>15.941397849462364</v>
      </c>
      <c r="N48" s="452">
        <v>30.100806451612897</v>
      </c>
      <c r="O48" s="451">
        <v>18.588508064516127</v>
      </c>
      <c r="P48" s="452">
        <v>25.855483870967745</v>
      </c>
    </row>
    <row r="49" spans="1:16">
      <c r="H49" s="450" t="s">
        <v>125</v>
      </c>
      <c r="I49" s="451">
        <v>22.150416666666668</v>
      </c>
      <c r="J49" s="452">
        <v>35.098583333333337</v>
      </c>
      <c r="K49" s="452">
        <v>21.840296296296298</v>
      </c>
      <c r="L49" s="452">
        <v>35.491407407407408</v>
      </c>
      <c r="M49" s="452">
        <v>21.615333333333336</v>
      </c>
      <c r="N49" s="452">
        <v>36.143444444444448</v>
      </c>
      <c r="O49" s="451">
        <v>22.79660344827586</v>
      </c>
      <c r="P49" s="452">
        <v>32.153178160919538</v>
      </c>
    </row>
    <row r="50" spans="1:16">
      <c r="H50" s="450" t="s">
        <v>126</v>
      </c>
      <c r="I50" s="451">
        <v>26.226854838709681</v>
      </c>
      <c r="J50" s="452">
        <v>38.905967741935484</v>
      </c>
      <c r="K50" s="452">
        <v>25.773422939068102</v>
      </c>
      <c r="L50" s="452">
        <v>41.083413978494619</v>
      </c>
      <c r="M50" s="452">
        <v>25.771827956989252</v>
      </c>
      <c r="N50" s="452">
        <v>41.378172043010757</v>
      </c>
      <c r="O50" s="451">
        <v>26.857862903225808</v>
      </c>
      <c r="P50" s="452">
        <v>36.415645161290321</v>
      </c>
    </row>
    <row r="51" spans="1:16">
      <c r="H51" s="450" t="s">
        <v>127</v>
      </c>
      <c r="I51" s="451">
        <v>28.131125000000004</v>
      </c>
      <c r="J51" s="452">
        <v>40.394666666666666</v>
      </c>
      <c r="K51" s="452">
        <v>28.024712962962962</v>
      </c>
      <c r="L51" s="452">
        <v>43.883148148148145</v>
      </c>
      <c r="M51" s="452">
        <v>27.5855</v>
      </c>
      <c r="N51" s="452">
        <v>43.666166666666669</v>
      </c>
      <c r="O51" s="451">
        <v>28.890416666666667</v>
      </c>
      <c r="P51" s="452">
        <v>38.465666666666664</v>
      </c>
    </row>
    <row r="52" spans="1:16">
      <c r="H52" s="450" t="s">
        <v>128</v>
      </c>
      <c r="I52" s="451">
        <v>30.381774193548384</v>
      </c>
      <c r="J52" s="452">
        <v>42.585161290322588</v>
      </c>
      <c r="K52" s="452">
        <v>29.564587813620076</v>
      </c>
      <c r="L52" s="452">
        <v>43.141254480286733</v>
      </c>
      <c r="M52" s="452">
        <v>29.704677419354841</v>
      </c>
      <c r="N52" s="452">
        <v>43.826881720430116</v>
      </c>
      <c r="O52" s="451">
        <v>30.691048387096775</v>
      </c>
      <c r="P52" s="452">
        <v>40.020887096774196</v>
      </c>
    </row>
    <row r="53" spans="1:16">
      <c r="H53" s="450" t="s">
        <v>129</v>
      </c>
      <c r="I53" s="451">
        <v>31.205000000000002</v>
      </c>
      <c r="J53" s="452">
        <v>42.548225806451619</v>
      </c>
      <c r="K53" s="452">
        <v>30.301137992831539</v>
      </c>
      <c r="L53" s="452">
        <v>43.635044802867391</v>
      </c>
      <c r="M53" s="452">
        <v>30.21387096774194</v>
      </c>
      <c r="N53" s="452">
        <v>43.648709677419355</v>
      </c>
      <c r="O53" s="451">
        <v>31.346693548387094</v>
      </c>
      <c r="P53" s="452">
        <v>39.913790322580645</v>
      </c>
    </row>
    <row r="54" spans="1:16">
      <c r="H54" s="450" t="s">
        <v>130</v>
      </c>
      <c r="I54" s="451">
        <v>27.928916666666666</v>
      </c>
      <c r="J54" s="452">
        <v>40.603083333333338</v>
      </c>
      <c r="K54" s="452">
        <v>27.142555555555557</v>
      </c>
      <c r="L54" s="452">
        <v>41.535962962962969</v>
      </c>
      <c r="M54" s="452">
        <v>26.650500000000005</v>
      </c>
      <c r="N54" s="452">
        <v>41.459722222222226</v>
      </c>
      <c r="O54" s="451">
        <v>29.736749999999997</v>
      </c>
      <c r="P54" s="452">
        <v>37.711166666666664</v>
      </c>
    </row>
    <row r="55" spans="1:16">
      <c r="H55" s="450" t="s">
        <v>131</v>
      </c>
      <c r="I55" s="451">
        <v>25.237096774193549</v>
      </c>
      <c r="J55" s="452">
        <v>36.461209677419355</v>
      </c>
      <c r="K55" s="452">
        <v>23.154811827956994</v>
      </c>
      <c r="L55" s="452">
        <v>36.197383512544803</v>
      </c>
      <c r="M55" s="452">
        <v>22.913440860215058</v>
      </c>
      <c r="N55" s="452">
        <v>36.296075268817212</v>
      </c>
      <c r="O55" s="451">
        <v>26.743145161290318</v>
      </c>
      <c r="P55" s="452">
        <v>33.81241935483871</v>
      </c>
    </row>
    <row r="56" spans="1:16">
      <c r="H56" s="450" t="s">
        <v>132</v>
      </c>
      <c r="I56" s="451">
        <v>19.919416666666663</v>
      </c>
      <c r="J56" s="452">
        <v>30.519499999999997</v>
      </c>
      <c r="K56" s="452">
        <v>17.859629629629627</v>
      </c>
      <c r="L56" s="452">
        <v>29.910962962962962</v>
      </c>
      <c r="M56" s="452">
        <v>17.932888888888886</v>
      </c>
      <c r="N56" s="452">
        <v>29.894888888888886</v>
      </c>
      <c r="O56" s="451">
        <v>21.752458333333333</v>
      </c>
      <c r="P56" s="452">
        <v>28.206687500000001</v>
      </c>
    </row>
    <row r="57" spans="1:16">
      <c r="H57" s="453" t="s">
        <v>133</v>
      </c>
      <c r="I57" s="454">
        <v>14.841653225806452</v>
      </c>
      <c r="J57" s="455">
        <v>24.665967741935486</v>
      </c>
      <c r="K57" s="455">
        <v>12.070564516129032</v>
      </c>
      <c r="L57" s="455">
        <v>24.967419354838707</v>
      </c>
      <c r="M57" s="455">
        <v>12.071827956989248</v>
      </c>
      <c r="N57" s="455">
        <v>24.129784946236558</v>
      </c>
      <c r="O57" s="454">
        <v>17.002580645161288</v>
      </c>
      <c r="P57" s="455">
        <v>22.387137096774193</v>
      </c>
    </row>
    <row r="58" spans="1:16">
      <c r="H58" s="312"/>
      <c r="I58" s="456">
        <f t="shared" ref="I58:P58" si="0">AVERAGE(I46:I57)</f>
        <v>22.949069844470049</v>
      </c>
      <c r="J58" s="457">
        <f t="shared" si="0"/>
        <v>34.19157530081926</v>
      </c>
      <c r="K58" s="456">
        <f t="shared" si="0"/>
        <v>21.543005984383001</v>
      </c>
      <c r="L58" s="457">
        <f t="shared" si="0"/>
        <v>35.004600436650172</v>
      </c>
      <c r="M58" s="456">
        <f t="shared" si="0"/>
        <v>21.393199394094555</v>
      </c>
      <c r="N58" s="457">
        <f t="shared" si="0"/>
        <v>35.114328266342383</v>
      </c>
      <c r="O58" s="456">
        <f t="shared" si="0"/>
        <v>24.025229338815617</v>
      </c>
      <c r="P58" s="457">
        <f t="shared" si="0"/>
        <v>31.76745701104181</v>
      </c>
    </row>
    <row r="62" spans="1:16">
      <c r="A62" s="905" t="s">
        <v>206</v>
      </c>
    </row>
    <row r="63" spans="1:16">
      <c r="J63" s="197">
        <f>AVERAGE(I46:I57,K46:K57,M46:M57,O46:O57)</f>
        <v>22.477626140440805</v>
      </c>
      <c r="K63" s="197">
        <f>AVERAGE(J46:J57,L46:L57,N46:N57,P46:P57)</f>
        <v>34.019490253713407</v>
      </c>
    </row>
    <row r="64" spans="1:16">
      <c r="A64" s="192" t="s">
        <v>471</v>
      </c>
      <c r="B64" s="26"/>
      <c r="C64" s="199"/>
      <c r="D64" s="26"/>
      <c r="E64" s="26"/>
      <c r="F64" s="25"/>
      <c r="G64" s="25"/>
      <c r="N64" s="197"/>
    </row>
    <row r="65" spans="1:11" ht="15" customHeight="1">
      <c r="A65" s="200" t="s">
        <v>404</v>
      </c>
      <c r="B65" s="91"/>
      <c r="C65" s="201"/>
      <c r="D65" s="91"/>
      <c r="E65" s="91"/>
      <c r="F65" s="15"/>
      <c r="G65" s="15"/>
      <c r="J65" s="197"/>
    </row>
    <row r="66" spans="1:11" ht="26.25" customHeight="1">
      <c r="A66" s="202" t="s">
        <v>121</v>
      </c>
      <c r="B66" s="203" t="s">
        <v>220</v>
      </c>
      <c r="C66" s="203" t="s">
        <v>221</v>
      </c>
      <c r="D66" s="203" t="s">
        <v>222</v>
      </c>
      <c r="E66" s="203" t="s">
        <v>223</v>
      </c>
      <c r="F66" s="204"/>
      <c r="G66" s="204"/>
    </row>
    <row r="67" spans="1:11">
      <c r="A67" s="205" t="s">
        <v>135</v>
      </c>
      <c r="B67" s="194">
        <v>6.68</v>
      </c>
      <c r="C67" s="193">
        <v>15.661854838709679</v>
      </c>
      <c r="D67" s="194">
        <v>30.27</v>
      </c>
      <c r="E67" s="194">
        <v>24.579354838709676</v>
      </c>
    </row>
    <row r="68" spans="1:11">
      <c r="A68" s="205" t="s">
        <v>136</v>
      </c>
      <c r="B68" s="194">
        <v>8.9</v>
      </c>
      <c r="C68" s="193">
        <v>15.968035714285712</v>
      </c>
      <c r="D68" s="194">
        <v>34.840000000000003</v>
      </c>
      <c r="E68" s="194">
        <v>25.458392857142861</v>
      </c>
    </row>
    <row r="69" spans="1:11">
      <c r="A69" s="205" t="s">
        <v>137</v>
      </c>
      <c r="B69" s="194">
        <v>9.4600000000000009</v>
      </c>
      <c r="C69" s="193">
        <v>17.736693548387098</v>
      </c>
      <c r="D69" s="194">
        <v>39.46</v>
      </c>
      <c r="E69" s="194">
        <v>28.47879032258065</v>
      </c>
      <c r="J69" s="197"/>
      <c r="K69" s="197"/>
    </row>
    <row r="70" spans="1:11">
      <c r="A70" s="205" t="s">
        <v>138</v>
      </c>
      <c r="B70" s="194">
        <v>14.23</v>
      </c>
      <c r="C70" s="193">
        <v>22.150416666666668</v>
      </c>
      <c r="D70" s="194">
        <v>41.31</v>
      </c>
      <c r="E70" s="194">
        <v>35.098583333333337</v>
      </c>
    </row>
    <row r="71" spans="1:11">
      <c r="A71" s="205" t="s">
        <v>126</v>
      </c>
      <c r="B71" s="194">
        <v>18.54</v>
      </c>
      <c r="C71" s="193">
        <v>26.226854838709681</v>
      </c>
      <c r="D71" s="194">
        <v>46.94</v>
      </c>
      <c r="E71" s="194">
        <v>38.905967741935484</v>
      </c>
    </row>
    <row r="72" spans="1:11">
      <c r="A72" s="205" t="s">
        <v>139</v>
      </c>
      <c r="B72" s="194">
        <v>23.21</v>
      </c>
      <c r="C72" s="193">
        <v>28.131125000000004</v>
      </c>
      <c r="D72" s="194">
        <v>48.32</v>
      </c>
      <c r="E72" s="194">
        <v>40.394666666666666</v>
      </c>
    </row>
    <row r="73" spans="1:11">
      <c r="A73" s="205" t="s">
        <v>140</v>
      </c>
      <c r="B73" s="194">
        <v>25.27</v>
      </c>
      <c r="C73" s="193">
        <v>30.381774193548384</v>
      </c>
      <c r="D73" s="194">
        <v>49.02</v>
      </c>
      <c r="E73" s="194">
        <v>42.585161290322588</v>
      </c>
    </row>
    <row r="74" spans="1:11">
      <c r="A74" s="205" t="s">
        <v>141</v>
      </c>
      <c r="B74" s="194">
        <v>25.97</v>
      </c>
      <c r="C74" s="193">
        <v>31.205000000000002</v>
      </c>
      <c r="D74" s="194">
        <v>48.92</v>
      </c>
      <c r="E74" s="194">
        <v>42.548225806451619</v>
      </c>
    </row>
    <row r="75" spans="1:11">
      <c r="A75" s="205" t="s">
        <v>142</v>
      </c>
      <c r="B75" s="194">
        <v>20</v>
      </c>
      <c r="C75" s="193">
        <v>27.928916666666666</v>
      </c>
      <c r="D75" s="194">
        <v>45.39</v>
      </c>
      <c r="E75" s="194">
        <v>40.603083333333338</v>
      </c>
    </row>
    <row r="76" spans="1:11">
      <c r="A76" s="205" t="s">
        <v>143</v>
      </c>
      <c r="B76" s="194">
        <v>15.620000000000001</v>
      </c>
      <c r="C76" s="193">
        <v>25.237096774193549</v>
      </c>
      <c r="D76" s="194">
        <v>42.87</v>
      </c>
      <c r="E76" s="194">
        <v>36.461209677419355</v>
      </c>
    </row>
    <row r="77" spans="1:11">
      <c r="A77" s="205" t="s">
        <v>144</v>
      </c>
      <c r="B77" s="194">
        <v>11.43</v>
      </c>
      <c r="C77" s="193">
        <v>19.919416666666663</v>
      </c>
      <c r="D77" s="194">
        <v>36.050000000000004</v>
      </c>
      <c r="E77" s="194">
        <v>30.519499999999997</v>
      </c>
    </row>
    <row r="78" spans="1:11">
      <c r="A78" s="205" t="s">
        <v>145</v>
      </c>
      <c r="B78" s="196">
        <v>6.17</v>
      </c>
      <c r="C78" s="195">
        <v>14.841653225806452</v>
      </c>
      <c r="D78" s="196">
        <v>27.990000000000002</v>
      </c>
      <c r="E78" s="196">
        <v>24.665967741935486</v>
      </c>
    </row>
    <row r="79" spans="1:11">
      <c r="A79" s="206" t="s">
        <v>206</v>
      </c>
      <c r="B79" s="91"/>
      <c r="C79" s="201"/>
      <c r="D79" s="91"/>
      <c r="E79" s="91"/>
      <c r="I79" s="207"/>
    </row>
    <row r="80" spans="1:11" ht="15.75">
      <c r="A80" s="208"/>
      <c r="B80" s="209"/>
      <c r="C80" s="210"/>
      <c r="D80" s="209"/>
      <c r="E80" s="209"/>
      <c r="F80" s="15"/>
      <c r="G80" s="15"/>
      <c r="I80" s="207"/>
    </row>
    <row r="81" spans="1:7">
      <c r="A81" s="169" t="s">
        <v>472</v>
      </c>
      <c r="B81" s="91"/>
      <c r="C81" s="201"/>
      <c r="D81" s="91"/>
      <c r="E81" s="91"/>
      <c r="F81" s="15"/>
      <c r="G81" s="15"/>
    </row>
    <row r="82" spans="1:7">
      <c r="A82" s="200" t="s">
        <v>404</v>
      </c>
      <c r="B82" s="35"/>
      <c r="C82" s="211"/>
      <c r="D82" s="35"/>
      <c r="E82" s="35"/>
      <c r="F82" s="25"/>
      <c r="G82" s="25"/>
    </row>
    <row r="83" spans="1:7" ht="26.25" customHeight="1">
      <c r="A83" s="202" t="s">
        <v>121</v>
      </c>
      <c r="B83" s="203" t="s">
        <v>220</v>
      </c>
      <c r="C83" s="203" t="s">
        <v>221</v>
      </c>
      <c r="D83" s="203" t="s">
        <v>222</v>
      </c>
      <c r="E83" s="203" t="s">
        <v>223</v>
      </c>
      <c r="F83" s="15"/>
      <c r="G83" s="15"/>
    </row>
    <row r="84" spans="1:7">
      <c r="A84" s="205" t="s">
        <v>135</v>
      </c>
      <c r="B84" s="194">
        <v>6</v>
      </c>
      <c r="C84" s="194">
        <v>13.180788530465948</v>
      </c>
      <c r="D84" s="194">
        <v>30.84</v>
      </c>
      <c r="E84" s="194">
        <v>23.999784946236559</v>
      </c>
    </row>
    <row r="85" spans="1:7">
      <c r="A85" s="205" t="s">
        <v>136</v>
      </c>
      <c r="B85" s="194">
        <v>5.89</v>
      </c>
      <c r="C85" s="194">
        <v>13.735714285714288</v>
      </c>
      <c r="D85" s="194">
        <v>37.590000000000003</v>
      </c>
      <c r="E85" s="194">
        <v>25.87996031746032</v>
      </c>
    </row>
    <row r="86" spans="1:7">
      <c r="A86" s="205" t="s">
        <v>137</v>
      </c>
      <c r="B86" s="194">
        <v>7.6400000000000006</v>
      </c>
      <c r="C86" s="194">
        <v>15.867849462365591</v>
      </c>
      <c r="D86" s="194">
        <v>39</v>
      </c>
      <c r="E86" s="194">
        <v>30.3294623655914</v>
      </c>
    </row>
    <row r="87" spans="1:7">
      <c r="A87" s="205" t="s">
        <v>138</v>
      </c>
      <c r="B87" s="194">
        <v>13.790000000000001</v>
      </c>
      <c r="C87" s="194">
        <v>21.840296296296298</v>
      </c>
      <c r="D87" s="194">
        <v>41.86</v>
      </c>
      <c r="E87" s="194">
        <v>35.491407407407408</v>
      </c>
    </row>
    <row r="88" spans="1:7">
      <c r="A88" s="205" t="s">
        <v>126</v>
      </c>
      <c r="B88" s="194">
        <v>17.61</v>
      </c>
      <c r="C88" s="194">
        <v>25.773422939068102</v>
      </c>
      <c r="D88" s="194">
        <v>48.89</v>
      </c>
      <c r="E88" s="194">
        <v>41.083413978494619</v>
      </c>
    </row>
    <row r="89" spans="1:7">
      <c r="A89" s="205" t="s">
        <v>139</v>
      </c>
      <c r="B89" s="194">
        <v>20.189999999999998</v>
      </c>
      <c r="C89" s="194">
        <v>28.024712962962962</v>
      </c>
      <c r="D89" s="194">
        <v>49.69</v>
      </c>
      <c r="E89" s="194">
        <v>43.883148148148145</v>
      </c>
    </row>
    <row r="90" spans="1:7">
      <c r="A90" s="205" t="s">
        <v>140</v>
      </c>
      <c r="B90" s="194">
        <v>18.71</v>
      </c>
      <c r="C90" s="194">
        <v>29.564587813620076</v>
      </c>
      <c r="D90" s="194">
        <v>48.89</v>
      </c>
      <c r="E90" s="194">
        <v>43.141254480286733</v>
      </c>
    </row>
    <row r="91" spans="1:7">
      <c r="A91" s="205" t="s">
        <v>141</v>
      </c>
      <c r="B91" s="194">
        <v>22.44</v>
      </c>
      <c r="C91" s="194">
        <v>30.301137992831539</v>
      </c>
      <c r="D91" s="194">
        <v>49.07</v>
      </c>
      <c r="E91" s="194">
        <v>43.635044802867391</v>
      </c>
    </row>
    <row r="92" spans="1:7">
      <c r="A92" s="205" t="s">
        <v>142</v>
      </c>
      <c r="B92" s="194">
        <v>22.22</v>
      </c>
      <c r="C92" s="194">
        <v>27.142555555555557</v>
      </c>
      <c r="D92" s="194">
        <v>46.32</v>
      </c>
      <c r="E92" s="194">
        <v>41.535962962962969</v>
      </c>
    </row>
    <row r="93" spans="1:7">
      <c r="A93" s="205" t="s">
        <v>143</v>
      </c>
      <c r="B93" s="194">
        <v>17.5</v>
      </c>
      <c r="C93" s="194">
        <v>23.154811827956994</v>
      </c>
      <c r="D93" s="194">
        <v>43.53</v>
      </c>
      <c r="E93" s="194">
        <v>36.197383512544803</v>
      </c>
    </row>
    <row r="94" spans="1:7">
      <c r="A94" s="205" t="s">
        <v>144</v>
      </c>
      <c r="B94" s="194">
        <v>12.370000000000001</v>
      </c>
      <c r="C94" s="194">
        <v>17.859629629629627</v>
      </c>
      <c r="D94" s="194">
        <v>37.380000000000003</v>
      </c>
      <c r="E94" s="194">
        <v>29.910962962962962</v>
      </c>
    </row>
    <row r="95" spans="1:7">
      <c r="A95" s="205" t="s">
        <v>145</v>
      </c>
      <c r="B95" s="196">
        <v>6.01</v>
      </c>
      <c r="C95" s="196">
        <v>12.070564516129032</v>
      </c>
      <c r="D95" s="196">
        <v>30.43</v>
      </c>
      <c r="E95" s="196">
        <v>24.967419354838707</v>
      </c>
    </row>
    <row r="96" spans="1:7" ht="18" customHeight="1">
      <c r="A96" s="206" t="s">
        <v>206</v>
      </c>
      <c r="B96" s="93"/>
      <c r="C96" s="148"/>
      <c r="D96" s="93"/>
      <c r="E96" s="93"/>
    </row>
    <row r="97" spans="1:5">
      <c r="A97" s="14"/>
      <c r="B97" s="93"/>
      <c r="C97" s="148"/>
      <c r="D97" s="93"/>
      <c r="E97" s="93"/>
    </row>
    <row r="98" spans="1:5">
      <c r="A98" s="169" t="s">
        <v>473</v>
      </c>
      <c r="B98" s="93"/>
      <c r="C98" s="148"/>
      <c r="D98" s="93"/>
      <c r="E98" s="93"/>
    </row>
    <row r="99" spans="1:5" ht="12.75" customHeight="1">
      <c r="A99" s="200" t="s">
        <v>404</v>
      </c>
      <c r="B99" s="93"/>
      <c r="C99" s="148"/>
      <c r="D99" s="93"/>
      <c r="E99" s="93"/>
    </row>
    <row r="100" spans="1:5" ht="26.25" customHeight="1">
      <c r="A100" s="202" t="s">
        <v>121</v>
      </c>
      <c r="B100" s="203" t="s">
        <v>220</v>
      </c>
      <c r="C100" s="203" t="s">
        <v>221</v>
      </c>
      <c r="D100" s="203" t="s">
        <v>222</v>
      </c>
      <c r="E100" s="203" t="s">
        <v>223</v>
      </c>
    </row>
    <row r="101" spans="1:5">
      <c r="A101" s="205" t="s">
        <v>135</v>
      </c>
      <c r="B101" s="194">
        <v>5.5600000000000005</v>
      </c>
      <c r="C101" s="194">
        <v>13.20069892473118</v>
      </c>
      <c r="D101" s="194">
        <v>31.78</v>
      </c>
      <c r="E101" s="194">
        <v>24.290322580645164</v>
      </c>
    </row>
    <row r="102" spans="1:5">
      <c r="A102" s="205" t="s">
        <v>136</v>
      </c>
      <c r="B102" s="194">
        <v>5.01</v>
      </c>
      <c r="C102" s="194">
        <v>13.116428571428569</v>
      </c>
      <c r="D102" s="194">
        <v>37.28</v>
      </c>
      <c r="E102" s="194">
        <v>26.536964285714291</v>
      </c>
    </row>
    <row r="103" spans="1:5">
      <c r="A103" s="205" t="s">
        <v>137</v>
      </c>
      <c r="B103" s="194">
        <v>8.9500000000000011</v>
      </c>
      <c r="C103" s="194">
        <v>15.941397849462364</v>
      </c>
      <c r="D103" s="194">
        <v>40.75</v>
      </c>
      <c r="E103" s="194">
        <v>30.100806451612897</v>
      </c>
    </row>
    <row r="104" spans="1:5">
      <c r="A104" s="205" t="s">
        <v>138</v>
      </c>
      <c r="B104" s="194">
        <v>15.540000000000001</v>
      </c>
      <c r="C104" s="194">
        <v>21.615333333333336</v>
      </c>
      <c r="D104" s="194">
        <v>41.75</v>
      </c>
      <c r="E104" s="194">
        <v>36.143444444444448</v>
      </c>
    </row>
    <row r="105" spans="1:5">
      <c r="A105" s="205" t="s">
        <v>126</v>
      </c>
      <c r="B105" s="194">
        <v>17.84</v>
      </c>
      <c r="C105" s="194">
        <v>25.771827956989252</v>
      </c>
      <c r="D105" s="194">
        <v>48.63</v>
      </c>
      <c r="E105" s="194">
        <v>41.378172043010757</v>
      </c>
    </row>
    <row r="106" spans="1:5">
      <c r="A106" s="205" t="s">
        <v>139</v>
      </c>
      <c r="B106" s="194">
        <v>23.240000000000002</v>
      </c>
      <c r="C106" s="194">
        <v>27.5855</v>
      </c>
      <c r="D106" s="194">
        <v>49.06</v>
      </c>
      <c r="E106" s="194">
        <v>43.666166666666669</v>
      </c>
    </row>
    <row r="107" spans="1:5">
      <c r="A107" s="205" t="s">
        <v>140</v>
      </c>
      <c r="B107" s="194">
        <v>24.6</v>
      </c>
      <c r="C107" s="194">
        <v>29.704677419354841</v>
      </c>
      <c r="D107" s="194">
        <v>49.410000000000004</v>
      </c>
      <c r="E107" s="194">
        <v>43.826881720430116</v>
      </c>
    </row>
    <row r="108" spans="1:5">
      <c r="A108" s="205" t="s">
        <v>141</v>
      </c>
      <c r="B108" s="194">
        <v>25.310000000000002</v>
      </c>
      <c r="C108" s="194">
        <v>30.21387096774194</v>
      </c>
      <c r="D108" s="194">
        <v>49.86</v>
      </c>
      <c r="E108" s="194">
        <v>43.648709677419355</v>
      </c>
    </row>
    <row r="109" spans="1:5">
      <c r="A109" s="205" t="s">
        <v>142</v>
      </c>
      <c r="B109" s="194">
        <v>21.35</v>
      </c>
      <c r="C109" s="194">
        <v>26.650500000000005</v>
      </c>
      <c r="D109" s="194">
        <v>46.42</v>
      </c>
      <c r="E109" s="194">
        <v>41.459722222222226</v>
      </c>
    </row>
    <row r="110" spans="1:5">
      <c r="A110" s="205" t="s">
        <v>143</v>
      </c>
      <c r="B110" s="194">
        <v>15.44</v>
      </c>
      <c r="C110" s="194">
        <v>22.913440860215058</v>
      </c>
      <c r="D110" s="194">
        <v>43.39</v>
      </c>
      <c r="E110" s="194">
        <v>36.296075268817212</v>
      </c>
    </row>
    <row r="111" spans="1:5">
      <c r="A111" s="205" t="s">
        <v>144</v>
      </c>
      <c r="B111" s="194">
        <v>9.83</v>
      </c>
      <c r="C111" s="194">
        <v>17.932888888888886</v>
      </c>
      <c r="D111" s="194">
        <v>36.06</v>
      </c>
      <c r="E111" s="194">
        <v>29.894888888888886</v>
      </c>
    </row>
    <row r="112" spans="1:5">
      <c r="A112" s="205" t="s">
        <v>145</v>
      </c>
      <c r="B112" s="196">
        <v>4.1900000000000004</v>
      </c>
      <c r="C112" s="196">
        <v>12.071827956989248</v>
      </c>
      <c r="D112" s="196">
        <v>28.67</v>
      </c>
      <c r="E112" s="196">
        <v>24.129784946236558</v>
      </c>
    </row>
    <row r="113" spans="1:5" ht="16.5" customHeight="1">
      <c r="A113" s="206" t="s">
        <v>206</v>
      </c>
      <c r="B113" s="93"/>
      <c r="C113" s="148"/>
      <c r="D113" s="93"/>
      <c r="E113" s="93"/>
    </row>
    <row r="114" spans="1:5" ht="16.5" customHeight="1">
      <c r="A114" s="212"/>
      <c r="B114" s="93"/>
      <c r="C114" s="148"/>
      <c r="D114" s="93"/>
      <c r="E114" s="93"/>
    </row>
    <row r="115" spans="1:5">
      <c r="A115" s="169" t="s">
        <v>474</v>
      </c>
      <c r="B115" s="93"/>
      <c r="C115" s="148"/>
      <c r="D115" s="93"/>
      <c r="E115" s="93"/>
    </row>
    <row r="116" spans="1:5" ht="12.75" customHeight="1">
      <c r="A116" s="200" t="s">
        <v>404</v>
      </c>
      <c r="B116" s="93"/>
      <c r="C116" s="148"/>
      <c r="D116" s="93"/>
      <c r="E116" s="93"/>
    </row>
    <row r="117" spans="1:5" ht="24" customHeight="1">
      <c r="A117" s="202" t="s">
        <v>121</v>
      </c>
      <c r="B117" s="203" t="s">
        <v>220</v>
      </c>
      <c r="C117" s="203" t="s">
        <v>221</v>
      </c>
      <c r="D117" s="203" t="s">
        <v>222</v>
      </c>
      <c r="E117" s="203" t="s">
        <v>223</v>
      </c>
    </row>
    <row r="118" spans="1:5">
      <c r="A118" s="205" t="s">
        <v>135</v>
      </c>
      <c r="B118" s="194">
        <v>12.18</v>
      </c>
      <c r="C118" s="193">
        <v>17.276774193548388</v>
      </c>
      <c r="D118" s="194">
        <v>30.77</v>
      </c>
      <c r="E118" s="194">
        <v>22.673225806451612</v>
      </c>
    </row>
    <row r="119" spans="1:5">
      <c r="A119" s="205" t="s">
        <v>136</v>
      </c>
      <c r="B119" s="194">
        <v>10.94</v>
      </c>
      <c r="C119" s="193">
        <v>16.619910714285712</v>
      </c>
      <c r="D119" s="194">
        <v>35.619999999999997</v>
      </c>
      <c r="E119" s="194">
        <v>23.594196428571429</v>
      </c>
    </row>
    <row r="120" spans="1:5">
      <c r="A120" s="205" t="s">
        <v>137</v>
      </c>
      <c r="B120" s="194">
        <v>11.21</v>
      </c>
      <c r="C120" s="193">
        <v>18.588508064516127</v>
      </c>
      <c r="D120" s="194">
        <v>37.6</v>
      </c>
      <c r="E120" s="194">
        <v>25.855483870967745</v>
      </c>
    </row>
    <row r="121" spans="1:5">
      <c r="A121" s="205" t="s">
        <v>138</v>
      </c>
      <c r="B121" s="194">
        <v>16.27</v>
      </c>
      <c r="C121" s="193">
        <v>22.79660344827586</v>
      </c>
      <c r="D121" s="194">
        <v>42.22</v>
      </c>
      <c r="E121" s="194">
        <v>32.153178160919538</v>
      </c>
    </row>
    <row r="122" spans="1:5">
      <c r="A122" s="205" t="s">
        <v>126</v>
      </c>
      <c r="B122" s="194">
        <v>19.990000000000002</v>
      </c>
      <c r="C122" s="193">
        <v>26.857862903225808</v>
      </c>
      <c r="D122" s="194">
        <v>48.11</v>
      </c>
      <c r="E122" s="194">
        <v>36.415645161290321</v>
      </c>
    </row>
    <row r="123" spans="1:5">
      <c r="A123" s="205" t="s">
        <v>139</v>
      </c>
      <c r="B123" s="194">
        <v>24.07</v>
      </c>
      <c r="C123" s="193">
        <v>28.890416666666667</v>
      </c>
      <c r="D123" s="194">
        <v>45.38</v>
      </c>
      <c r="E123" s="194">
        <v>38.465666666666664</v>
      </c>
    </row>
    <row r="124" spans="1:5">
      <c r="A124" s="205" t="s">
        <v>140</v>
      </c>
      <c r="B124" s="194">
        <v>25.44</v>
      </c>
      <c r="C124" s="193">
        <v>30.691048387096775</v>
      </c>
      <c r="D124" s="194">
        <v>47.15</v>
      </c>
      <c r="E124" s="194">
        <v>40.020887096774196</v>
      </c>
    </row>
    <row r="125" spans="1:5">
      <c r="A125" s="205" t="s">
        <v>141</v>
      </c>
      <c r="B125" s="194">
        <v>25.650000000000002</v>
      </c>
      <c r="C125" s="193">
        <v>31.346693548387094</v>
      </c>
      <c r="D125" s="194">
        <v>47.82</v>
      </c>
      <c r="E125" s="194">
        <v>39.913790322580645</v>
      </c>
    </row>
    <row r="126" spans="1:5">
      <c r="A126" s="205" t="s">
        <v>142</v>
      </c>
      <c r="B126" s="194">
        <v>22.2</v>
      </c>
      <c r="C126" s="193">
        <v>29.736749999999997</v>
      </c>
      <c r="D126" s="194">
        <v>43</v>
      </c>
      <c r="E126" s="194">
        <v>37.711166666666664</v>
      </c>
    </row>
    <row r="127" spans="1:5">
      <c r="A127" s="205" t="s">
        <v>143</v>
      </c>
      <c r="B127" s="194">
        <v>20.240000000000002</v>
      </c>
      <c r="C127" s="193">
        <v>26.743145161290318</v>
      </c>
      <c r="D127" s="194">
        <v>40.01</v>
      </c>
      <c r="E127" s="194">
        <v>33.81241935483871</v>
      </c>
    </row>
    <row r="128" spans="1:5">
      <c r="A128" s="205" t="s">
        <v>144</v>
      </c>
      <c r="B128" s="194">
        <v>13.94</v>
      </c>
      <c r="C128" s="193">
        <v>21.752458333333333</v>
      </c>
      <c r="D128" s="194">
        <v>34.980000000000004</v>
      </c>
      <c r="E128" s="194">
        <v>28.206687500000001</v>
      </c>
    </row>
    <row r="129" spans="1:5">
      <c r="A129" s="205" t="s">
        <v>145</v>
      </c>
      <c r="B129" s="196">
        <v>8.3800000000000008</v>
      </c>
      <c r="C129" s="195">
        <v>17.002580645161288</v>
      </c>
      <c r="D129" s="196">
        <v>25.69</v>
      </c>
      <c r="E129" s="196">
        <v>22.387137096774193</v>
      </c>
    </row>
    <row r="130" spans="1:5" ht="15.75" customHeight="1">
      <c r="A130" s="206" t="s">
        <v>206</v>
      </c>
      <c r="B130" s="93"/>
      <c r="C130" s="148"/>
      <c r="D130" s="93"/>
      <c r="E130" s="93"/>
    </row>
    <row r="131" spans="1:5">
      <c r="A131" s="14"/>
      <c r="B131" s="93"/>
      <c r="C131" s="148"/>
      <c r="D131" s="93"/>
      <c r="E131" s="93"/>
    </row>
    <row r="132" spans="1:5">
      <c r="A132" s="169" t="s">
        <v>475</v>
      </c>
      <c r="B132" s="18"/>
      <c r="C132" s="18"/>
      <c r="D132" s="18"/>
      <c r="E132" s="18"/>
    </row>
    <row r="133" spans="1:5">
      <c r="A133" s="213" t="s">
        <v>146</v>
      </c>
      <c r="B133" s="18"/>
      <c r="C133" s="18"/>
      <c r="D133" s="18"/>
      <c r="E133" s="18"/>
    </row>
    <row r="134" spans="1:5">
      <c r="A134" s="202" t="s">
        <v>147</v>
      </c>
      <c r="B134" s="203" t="s">
        <v>11</v>
      </c>
      <c r="C134" s="203" t="s">
        <v>12</v>
      </c>
      <c r="D134" s="203" t="s">
        <v>207</v>
      </c>
      <c r="E134" s="203" t="s">
        <v>295</v>
      </c>
    </row>
    <row r="135" spans="1:5">
      <c r="A135" s="205" t="s">
        <v>135</v>
      </c>
      <c r="B135" s="194">
        <v>7.4049999999999994</v>
      </c>
      <c r="C135" s="193">
        <v>10.437777777777777</v>
      </c>
      <c r="D135" s="194">
        <v>14.066666666666668</v>
      </c>
      <c r="E135" s="194">
        <v>10.350000000000001</v>
      </c>
    </row>
    <row r="136" spans="1:5">
      <c r="A136" s="205" t="s">
        <v>136</v>
      </c>
      <c r="B136" s="193" t="s">
        <v>148</v>
      </c>
      <c r="C136" s="193" t="s">
        <v>148</v>
      </c>
      <c r="D136" s="194" t="s">
        <v>148</v>
      </c>
      <c r="E136" s="194">
        <v>0</v>
      </c>
    </row>
    <row r="137" spans="1:5">
      <c r="A137" s="205" t="s">
        <v>137</v>
      </c>
      <c r="B137" s="194">
        <v>0</v>
      </c>
      <c r="C137" s="193">
        <v>0</v>
      </c>
      <c r="D137" s="194" t="s">
        <v>148</v>
      </c>
      <c r="E137" s="194">
        <v>0</v>
      </c>
    </row>
    <row r="138" spans="1:5">
      <c r="A138" s="205" t="s">
        <v>138</v>
      </c>
      <c r="B138" s="194">
        <v>3.6075000000000004</v>
      </c>
      <c r="C138" s="193">
        <v>5.4055555555555559</v>
      </c>
      <c r="D138" s="194">
        <v>2.6666666666666665</v>
      </c>
      <c r="E138" s="194">
        <v>1.6274999999999999</v>
      </c>
    </row>
    <row r="139" spans="1:5">
      <c r="A139" s="205" t="s">
        <v>126</v>
      </c>
      <c r="B139" s="194">
        <v>0</v>
      </c>
      <c r="C139" s="193">
        <v>0.48888888888888893</v>
      </c>
      <c r="D139" s="194">
        <v>0</v>
      </c>
      <c r="E139" s="194">
        <v>0</v>
      </c>
    </row>
    <row r="140" spans="1:5">
      <c r="A140" s="205" t="s">
        <v>139</v>
      </c>
      <c r="B140" s="194">
        <v>0</v>
      </c>
      <c r="C140" s="193">
        <v>0</v>
      </c>
      <c r="D140" s="194">
        <v>0</v>
      </c>
      <c r="E140" s="194">
        <v>0</v>
      </c>
    </row>
    <row r="141" spans="1:5">
      <c r="A141" s="205" t="s">
        <v>140</v>
      </c>
      <c r="B141" s="194">
        <v>0</v>
      </c>
      <c r="C141" s="193">
        <v>1.6888888888888889</v>
      </c>
      <c r="D141" s="194">
        <v>0</v>
      </c>
      <c r="E141" s="194">
        <v>0</v>
      </c>
    </row>
    <row r="142" spans="1:5">
      <c r="A142" s="205" t="s">
        <v>141</v>
      </c>
      <c r="B142" s="194">
        <v>0</v>
      </c>
      <c r="C142" s="193">
        <v>6.9788888888888891</v>
      </c>
      <c r="D142" s="194">
        <v>2.5666666666666664</v>
      </c>
      <c r="E142" s="194">
        <v>0</v>
      </c>
    </row>
    <row r="143" spans="1:5">
      <c r="A143" s="205" t="s">
        <v>142</v>
      </c>
      <c r="B143" s="194">
        <v>0.35</v>
      </c>
      <c r="C143" s="193">
        <v>0.66666666666666663</v>
      </c>
      <c r="D143" s="194">
        <v>0</v>
      </c>
      <c r="E143" s="194">
        <v>0</v>
      </c>
    </row>
    <row r="144" spans="1:5">
      <c r="A144" s="205" t="s">
        <v>143</v>
      </c>
      <c r="B144" s="194">
        <v>0.35</v>
      </c>
      <c r="C144" s="193">
        <v>1.0900000000000001</v>
      </c>
      <c r="D144" s="194">
        <v>0</v>
      </c>
      <c r="E144" s="194">
        <v>0</v>
      </c>
    </row>
    <row r="145" spans="1:17">
      <c r="A145" s="205" t="s">
        <v>144</v>
      </c>
      <c r="B145" s="194">
        <v>0.80500000000000005</v>
      </c>
      <c r="C145" s="193">
        <v>0.47500000000000003</v>
      </c>
      <c r="D145" s="194">
        <v>2.0666666666666664</v>
      </c>
      <c r="E145" s="194">
        <v>12.350000000000001</v>
      </c>
    </row>
    <row r="146" spans="1:17" ht="18" customHeight="1">
      <c r="A146" s="214" t="s">
        <v>145</v>
      </c>
      <c r="B146" s="196">
        <v>0</v>
      </c>
      <c r="C146" s="195">
        <v>0</v>
      </c>
      <c r="D146" s="196" t="s">
        <v>148</v>
      </c>
      <c r="E146" s="196">
        <v>0</v>
      </c>
      <c r="F146" s="215"/>
      <c r="G146" s="215"/>
      <c r="H146" s="215"/>
    </row>
    <row r="147" spans="1:17" ht="12.75" customHeight="1">
      <c r="A147" s="206" t="s">
        <v>206</v>
      </c>
      <c r="B147" s="216"/>
      <c r="C147" s="216"/>
      <c r="D147" s="216"/>
      <c r="E147" s="216"/>
      <c r="F147" s="215"/>
      <c r="G147" s="215"/>
      <c r="H147" s="215"/>
    </row>
    <row r="148" spans="1:17" ht="12.75" customHeight="1">
      <c r="A148" s="64"/>
      <c r="B148" s="216"/>
      <c r="C148" s="216"/>
      <c r="D148" s="216"/>
      <c r="E148" s="216"/>
      <c r="F148" s="215"/>
      <c r="G148" s="215"/>
      <c r="H148" s="215"/>
    </row>
    <row r="149" spans="1:17" ht="12.75" customHeight="1">
      <c r="A149" s="169" t="s">
        <v>476</v>
      </c>
      <c r="B149" s="216"/>
      <c r="C149" s="216"/>
      <c r="D149" s="216"/>
      <c r="E149" s="216"/>
      <c r="F149" s="215"/>
      <c r="G149" s="215"/>
      <c r="H149" s="215"/>
    </row>
    <row r="150" spans="1:17" ht="12.75" customHeight="1">
      <c r="A150" s="417" t="s">
        <v>196</v>
      </c>
      <c r="B150" s="216"/>
      <c r="C150" s="216"/>
      <c r="D150" s="216"/>
      <c r="E150" s="216"/>
      <c r="F150" s="215"/>
      <c r="G150" s="215"/>
      <c r="H150" s="215"/>
    </row>
    <row r="151" spans="1:17" ht="12.75" customHeight="1">
      <c r="A151" s="64"/>
      <c r="B151" s="216"/>
      <c r="C151" s="216"/>
      <c r="D151" s="216"/>
      <c r="E151" s="216"/>
      <c r="F151" s="215"/>
      <c r="G151" s="215"/>
      <c r="H151" s="215"/>
    </row>
    <row r="152" spans="1:17" ht="12.75" customHeight="1">
      <c r="A152" s="64"/>
      <c r="B152" s="216"/>
      <c r="C152" s="216"/>
      <c r="D152" s="216"/>
      <c r="E152" s="216"/>
      <c r="F152" s="215"/>
      <c r="G152" s="169" t="s">
        <v>224</v>
      </c>
      <c r="H152" s="215"/>
      <c r="M152" s="169" t="s">
        <v>224</v>
      </c>
      <c r="N152" s="215"/>
    </row>
    <row r="153" spans="1:17" ht="12.75" customHeight="1">
      <c r="A153" s="64"/>
      <c r="B153" s="216"/>
      <c r="C153" s="216"/>
      <c r="D153" s="216"/>
      <c r="E153" s="216"/>
      <c r="F153" s="215"/>
      <c r="G153" s="459" t="s">
        <v>147</v>
      </c>
      <c r="H153" s="460" t="s">
        <v>11</v>
      </c>
      <c r="I153" s="460" t="s">
        <v>12</v>
      </c>
      <c r="J153" s="460" t="s">
        <v>207</v>
      </c>
      <c r="K153" s="460" t="s">
        <v>295</v>
      </c>
      <c r="L153" s="312"/>
      <c r="M153" s="459" t="s">
        <v>147</v>
      </c>
      <c r="N153" s="460" t="s">
        <v>11</v>
      </c>
      <c r="O153" s="460" t="s">
        <v>12</v>
      </c>
      <c r="P153" s="460" t="s">
        <v>207</v>
      </c>
      <c r="Q153" s="460" t="s">
        <v>295</v>
      </c>
    </row>
    <row r="154" spans="1:17" ht="12.75" customHeight="1">
      <c r="A154" s="64"/>
      <c r="B154" s="216"/>
      <c r="C154" s="216"/>
      <c r="D154" s="216"/>
      <c r="E154" s="216"/>
      <c r="F154" s="215"/>
      <c r="G154" s="458" t="s">
        <v>122</v>
      </c>
      <c r="H154" s="461">
        <v>7.4049999999999994</v>
      </c>
      <c r="I154" s="462">
        <v>10.437777777777777</v>
      </c>
      <c r="J154" s="461">
        <v>14.066666666666668</v>
      </c>
      <c r="K154" s="461">
        <v>10.350000000000001</v>
      </c>
      <c r="L154" s="597">
        <f>AVERAGE(H154:K154)</f>
        <v>10.564861111111112</v>
      </c>
      <c r="M154" s="458" t="s">
        <v>122</v>
      </c>
      <c r="N154" s="461">
        <v>7.4049999999999994</v>
      </c>
      <c r="O154" s="462">
        <v>10.437777777777777</v>
      </c>
      <c r="P154" s="461">
        <v>14.066666666666668</v>
      </c>
      <c r="Q154" s="461">
        <v>10.350000000000001</v>
      </c>
    </row>
    <row r="155" spans="1:17" ht="12.75" customHeight="1">
      <c r="A155" s="64"/>
      <c r="B155" s="216"/>
      <c r="C155" s="216"/>
      <c r="D155" s="216"/>
      <c r="E155" s="216"/>
      <c r="F155" s="215"/>
      <c r="G155" s="458" t="s">
        <v>123</v>
      </c>
      <c r="H155" s="463">
        <v>0.1</v>
      </c>
      <c r="I155" s="464">
        <v>0.1</v>
      </c>
      <c r="J155" s="463">
        <v>0.1</v>
      </c>
      <c r="K155" s="463">
        <v>0</v>
      </c>
      <c r="L155" s="597">
        <f t="shared" ref="L155:L165" si="1">AVERAGE(H155:K155)</f>
        <v>7.5000000000000011E-2</v>
      </c>
      <c r="M155" s="458" t="s">
        <v>123</v>
      </c>
      <c r="N155" s="464" t="s">
        <v>148</v>
      </c>
      <c r="O155" s="464" t="s">
        <v>148</v>
      </c>
      <c r="P155" s="463" t="s">
        <v>148</v>
      </c>
      <c r="Q155" s="463">
        <v>0</v>
      </c>
    </row>
    <row r="156" spans="1:17" ht="12.75" customHeight="1">
      <c r="A156" s="64"/>
      <c r="B156" s="216"/>
      <c r="C156" s="216"/>
      <c r="D156" s="216"/>
      <c r="E156" s="216"/>
      <c r="F156" s="215"/>
      <c r="G156" s="458" t="s">
        <v>124</v>
      </c>
      <c r="H156" s="463">
        <v>0</v>
      </c>
      <c r="I156" s="464">
        <v>0</v>
      </c>
      <c r="J156" s="463">
        <v>0.1</v>
      </c>
      <c r="K156" s="463">
        <v>0</v>
      </c>
      <c r="L156" s="597">
        <f t="shared" si="1"/>
        <v>2.5000000000000001E-2</v>
      </c>
      <c r="M156" s="458" t="s">
        <v>124</v>
      </c>
      <c r="N156" s="463">
        <v>0</v>
      </c>
      <c r="O156" s="464">
        <v>0</v>
      </c>
      <c r="P156" s="463" t="s">
        <v>148</v>
      </c>
      <c r="Q156" s="463">
        <v>0</v>
      </c>
    </row>
    <row r="157" spans="1:17" ht="12.75" customHeight="1">
      <c r="A157" s="64"/>
      <c r="B157" s="216"/>
      <c r="C157" s="216"/>
      <c r="D157" s="216"/>
      <c r="E157" s="216"/>
      <c r="F157" s="215"/>
      <c r="G157" s="458" t="s">
        <v>125</v>
      </c>
      <c r="H157" s="463">
        <v>3.6075000000000004</v>
      </c>
      <c r="I157" s="464">
        <v>5.4055555555555559</v>
      </c>
      <c r="J157" s="463">
        <v>2.6666666666666665</v>
      </c>
      <c r="K157" s="463">
        <v>1.6274999999999999</v>
      </c>
      <c r="L157" s="597">
        <f t="shared" si="1"/>
        <v>3.3268055555555556</v>
      </c>
      <c r="M157" s="458" t="s">
        <v>125</v>
      </c>
      <c r="N157" s="463">
        <v>3.6075000000000004</v>
      </c>
      <c r="O157" s="464">
        <v>5.4055555555555559</v>
      </c>
      <c r="P157" s="463">
        <v>2.6666666666666665</v>
      </c>
      <c r="Q157" s="463">
        <v>1.6274999999999999</v>
      </c>
    </row>
    <row r="158" spans="1:17" ht="12.75" customHeight="1">
      <c r="A158" s="64"/>
      <c r="B158" s="216"/>
      <c r="C158" s="216"/>
      <c r="D158" s="216"/>
      <c r="E158" s="216"/>
      <c r="F158" s="215"/>
      <c r="G158" s="458" t="s">
        <v>126</v>
      </c>
      <c r="H158" s="463">
        <v>0</v>
      </c>
      <c r="I158" s="463">
        <v>0.48888888888888893</v>
      </c>
      <c r="J158" s="463">
        <v>0</v>
      </c>
      <c r="K158" s="463">
        <v>0</v>
      </c>
      <c r="L158" s="597">
        <f t="shared" si="1"/>
        <v>0.12222222222222223</v>
      </c>
      <c r="M158" s="458" t="s">
        <v>126</v>
      </c>
      <c r="N158" s="463">
        <v>0</v>
      </c>
      <c r="O158" s="463">
        <v>0.48888888888888893</v>
      </c>
      <c r="P158" s="463">
        <v>0</v>
      </c>
      <c r="Q158" s="463">
        <v>0</v>
      </c>
    </row>
    <row r="159" spans="1:17" ht="12.75" customHeight="1">
      <c r="A159" s="64"/>
      <c r="B159" s="216"/>
      <c r="C159" s="216"/>
      <c r="D159" s="216"/>
      <c r="E159" s="216"/>
      <c r="F159" s="215"/>
      <c r="G159" s="458" t="s">
        <v>127</v>
      </c>
      <c r="H159" s="463">
        <v>0</v>
      </c>
      <c r="I159" s="463">
        <v>0</v>
      </c>
      <c r="J159" s="463">
        <v>0</v>
      </c>
      <c r="K159" s="463">
        <v>0</v>
      </c>
      <c r="L159" s="597">
        <f t="shared" si="1"/>
        <v>0</v>
      </c>
      <c r="M159" s="458" t="s">
        <v>127</v>
      </c>
      <c r="N159" s="463">
        <v>0</v>
      </c>
      <c r="O159" s="463">
        <v>0</v>
      </c>
      <c r="P159" s="463">
        <v>0</v>
      </c>
      <c r="Q159" s="463">
        <v>0</v>
      </c>
    </row>
    <row r="160" spans="1:17" ht="12.75" customHeight="1">
      <c r="A160" s="64"/>
      <c r="B160" s="216"/>
      <c r="C160" s="216"/>
      <c r="D160" s="216"/>
      <c r="E160" s="216"/>
      <c r="F160" s="215"/>
      <c r="G160" s="458" t="s">
        <v>128</v>
      </c>
      <c r="H160" s="463">
        <v>0</v>
      </c>
      <c r="I160" s="464">
        <v>1.6888888888888889</v>
      </c>
      <c r="J160" s="463">
        <v>0</v>
      </c>
      <c r="K160" s="463">
        <v>0</v>
      </c>
      <c r="L160" s="597">
        <f t="shared" si="1"/>
        <v>0.42222222222222222</v>
      </c>
      <c r="M160" s="458" t="s">
        <v>128</v>
      </c>
      <c r="N160" s="463">
        <v>0</v>
      </c>
      <c r="O160" s="464">
        <v>1.6888888888888889</v>
      </c>
      <c r="P160" s="463">
        <v>0</v>
      </c>
      <c r="Q160" s="463">
        <v>0</v>
      </c>
    </row>
    <row r="161" spans="1:17" ht="12.75" customHeight="1">
      <c r="A161" s="64"/>
      <c r="B161" s="216"/>
      <c r="C161" s="216"/>
      <c r="D161" s="216"/>
      <c r="E161" s="216"/>
      <c r="F161" s="215"/>
      <c r="G161" s="458" t="s">
        <v>129</v>
      </c>
      <c r="H161" s="463">
        <v>0</v>
      </c>
      <c r="I161" s="463">
        <v>6.9788888888888891</v>
      </c>
      <c r="J161" s="463">
        <v>2.5666666666666664</v>
      </c>
      <c r="K161" s="463">
        <v>0</v>
      </c>
      <c r="L161" s="597">
        <f t="shared" si="1"/>
        <v>2.3863888888888889</v>
      </c>
      <c r="M161" s="458" t="s">
        <v>129</v>
      </c>
      <c r="N161" s="463">
        <v>0</v>
      </c>
      <c r="O161" s="463">
        <v>6.9788888888888891</v>
      </c>
      <c r="P161" s="463">
        <v>2.5666666666666664</v>
      </c>
      <c r="Q161" s="463">
        <v>0</v>
      </c>
    </row>
    <row r="162" spans="1:17" ht="12.75" customHeight="1">
      <c r="A162" s="64"/>
      <c r="B162" s="216"/>
      <c r="C162" s="216"/>
      <c r="D162" s="216"/>
      <c r="E162" s="216"/>
      <c r="F162" s="215"/>
      <c r="G162" s="458" t="s">
        <v>130</v>
      </c>
      <c r="H162" s="463">
        <v>0.35</v>
      </c>
      <c r="I162" s="464">
        <v>0.66666666666666663</v>
      </c>
      <c r="J162" s="463">
        <v>0</v>
      </c>
      <c r="K162" s="463">
        <v>0</v>
      </c>
      <c r="L162" s="597">
        <f t="shared" si="1"/>
        <v>0.25416666666666665</v>
      </c>
      <c r="M162" s="458" t="s">
        <v>130</v>
      </c>
      <c r="N162" s="463">
        <v>0.35</v>
      </c>
      <c r="O162" s="464">
        <v>0.66666666666666663</v>
      </c>
      <c r="P162" s="463">
        <v>0</v>
      </c>
      <c r="Q162" s="463">
        <v>0</v>
      </c>
    </row>
    <row r="163" spans="1:17" ht="12.75" customHeight="1">
      <c r="A163" s="64"/>
      <c r="B163" s="216"/>
      <c r="C163" s="216"/>
      <c r="D163" s="216"/>
      <c r="E163" s="216"/>
      <c r="F163" s="215"/>
      <c r="G163" s="458" t="s">
        <v>131</v>
      </c>
      <c r="H163" s="463">
        <v>0.35</v>
      </c>
      <c r="I163" s="463">
        <v>1.0900000000000001</v>
      </c>
      <c r="J163" s="463">
        <v>0</v>
      </c>
      <c r="K163" s="463">
        <v>0</v>
      </c>
      <c r="L163" s="597">
        <f t="shared" si="1"/>
        <v>0.36</v>
      </c>
      <c r="M163" s="458" t="s">
        <v>131</v>
      </c>
      <c r="N163" s="463">
        <v>0.35</v>
      </c>
      <c r="O163" s="463">
        <v>1.0900000000000001</v>
      </c>
      <c r="P163" s="463">
        <v>0</v>
      </c>
      <c r="Q163" s="463">
        <v>0</v>
      </c>
    </row>
    <row r="164" spans="1:17" ht="12.75" customHeight="1">
      <c r="A164" s="64"/>
      <c r="B164" s="216"/>
      <c r="C164" s="216"/>
      <c r="D164" s="216"/>
      <c r="E164" s="216"/>
      <c r="F164" s="215"/>
      <c r="G164" s="458" t="s">
        <v>132</v>
      </c>
      <c r="H164" s="463">
        <v>0.80500000000000005</v>
      </c>
      <c r="I164" s="463">
        <v>0.47500000000000003</v>
      </c>
      <c r="J164" s="463">
        <v>2.0666666666666664</v>
      </c>
      <c r="K164" s="463">
        <v>12.350000000000001</v>
      </c>
      <c r="L164" s="597">
        <f t="shared" si="1"/>
        <v>3.9241666666666672</v>
      </c>
      <c r="M164" s="458" t="s">
        <v>132</v>
      </c>
      <c r="N164" s="463">
        <v>0.80500000000000005</v>
      </c>
      <c r="O164" s="463">
        <v>0.47500000000000003</v>
      </c>
      <c r="P164" s="463">
        <v>2.0666666666666664</v>
      </c>
      <c r="Q164" s="463">
        <v>12.350000000000001</v>
      </c>
    </row>
    <row r="165" spans="1:17" ht="12.75" customHeight="1">
      <c r="A165" s="64"/>
      <c r="B165" s="216"/>
      <c r="C165" s="216"/>
      <c r="D165" s="216"/>
      <c r="E165" s="216"/>
      <c r="F165" s="215"/>
      <c r="G165" s="693" t="s">
        <v>133</v>
      </c>
      <c r="H165" s="465">
        <v>0</v>
      </c>
      <c r="I165" s="466">
        <v>0</v>
      </c>
      <c r="J165" s="465">
        <v>0.1</v>
      </c>
      <c r="K165" s="465">
        <v>0</v>
      </c>
      <c r="L165" s="597">
        <f t="shared" si="1"/>
        <v>2.5000000000000001E-2</v>
      </c>
      <c r="M165" s="693" t="s">
        <v>133</v>
      </c>
      <c r="N165" s="465">
        <v>0</v>
      </c>
      <c r="O165" s="466">
        <v>0</v>
      </c>
      <c r="P165" s="465" t="s">
        <v>148</v>
      </c>
      <c r="Q165" s="465">
        <v>0</v>
      </c>
    </row>
    <row r="166" spans="1:17" ht="12.75" customHeight="1">
      <c r="A166" s="64"/>
      <c r="B166" s="216"/>
      <c r="C166" s="216"/>
      <c r="D166" s="216"/>
      <c r="E166" s="216"/>
      <c r="F166" s="215"/>
      <c r="G166" s="215"/>
      <c r="H166" s="215"/>
      <c r="L166" s="598">
        <f>SUM(L154:L165)</f>
        <v>21.485833333333332</v>
      </c>
    </row>
    <row r="167" spans="1:17" ht="12.75" customHeight="1">
      <c r="A167" s="64"/>
      <c r="B167" s="216"/>
      <c r="C167" s="216"/>
      <c r="D167" s="216"/>
      <c r="E167" s="216"/>
      <c r="F167" s="215"/>
      <c r="G167" s="215"/>
      <c r="H167" s="215"/>
    </row>
    <row r="168" spans="1:17" ht="12.75" customHeight="1">
      <c r="A168" s="64"/>
      <c r="B168" s="216"/>
      <c r="C168" s="216"/>
      <c r="D168" s="216"/>
      <c r="E168" s="216"/>
      <c r="F168" s="215"/>
      <c r="G168" s="215"/>
      <c r="H168" s="215"/>
    </row>
    <row r="169" spans="1:17" ht="12.75" customHeight="1">
      <c r="A169" s="64"/>
      <c r="B169" s="216"/>
      <c r="C169" s="216"/>
      <c r="D169" s="216"/>
      <c r="E169" s="216"/>
      <c r="F169" s="215"/>
      <c r="G169" s="215"/>
      <c r="H169" s="215"/>
    </row>
    <row r="170" spans="1:17">
      <c r="A170" s="905" t="s">
        <v>206</v>
      </c>
      <c r="B170" s="218"/>
      <c r="C170" s="218"/>
      <c r="D170" s="218"/>
      <c r="E170" s="218"/>
      <c r="F170" s="215"/>
      <c r="G170" s="215"/>
      <c r="H170" s="215"/>
    </row>
    <row r="171" spans="1:17">
      <c r="A171" s="905"/>
      <c r="B171" s="218"/>
      <c r="C171" s="218"/>
      <c r="D171" s="218"/>
      <c r="E171" s="218"/>
      <c r="F171" s="215"/>
      <c r="G171" s="215"/>
      <c r="H171" s="215"/>
    </row>
    <row r="172" spans="1:17">
      <c r="A172" s="169" t="s">
        <v>477</v>
      </c>
      <c r="B172" s="218"/>
      <c r="C172" s="218"/>
      <c r="D172" s="218"/>
      <c r="E172" s="218"/>
      <c r="F172" s="215"/>
      <c r="G172" s="215"/>
      <c r="H172" s="215"/>
      <c r="I172" s="215"/>
    </row>
    <row r="173" spans="1:17" ht="15.75" customHeight="1">
      <c r="A173" s="213" t="s">
        <v>146</v>
      </c>
      <c r="B173" s="218"/>
      <c r="C173" s="218"/>
      <c r="D173" s="218"/>
      <c r="E173" s="218"/>
    </row>
    <row r="174" spans="1:17">
      <c r="A174" s="467" t="s">
        <v>121</v>
      </c>
      <c r="B174" s="2534" t="s">
        <v>11</v>
      </c>
      <c r="C174" s="2534"/>
      <c r="D174" s="2534" t="s">
        <v>12</v>
      </c>
      <c r="E174" s="2534"/>
    </row>
    <row r="175" spans="1:17" ht="24.75" customHeight="1">
      <c r="A175" s="468"/>
      <c r="B175" s="469" t="s">
        <v>225</v>
      </c>
      <c r="C175" s="469" t="s">
        <v>226</v>
      </c>
      <c r="D175" s="469" t="s">
        <v>225</v>
      </c>
      <c r="E175" s="469" t="s">
        <v>226</v>
      </c>
    </row>
    <row r="176" spans="1:17">
      <c r="A176" s="205" t="s">
        <v>135</v>
      </c>
      <c r="B176" s="452">
        <v>7.4</v>
      </c>
      <c r="C176" s="452">
        <v>29.619999999999997</v>
      </c>
      <c r="D176" s="341">
        <v>9.1999999999999993</v>
      </c>
      <c r="E176" s="341">
        <v>93.94</v>
      </c>
    </row>
    <row r="177" spans="1:9">
      <c r="A177" s="205" t="s">
        <v>136</v>
      </c>
      <c r="B177" s="341" t="s">
        <v>148</v>
      </c>
      <c r="C177" s="341" t="s">
        <v>148</v>
      </c>
      <c r="D177" s="341" t="s">
        <v>148</v>
      </c>
      <c r="E177" s="341" t="s">
        <v>148</v>
      </c>
    </row>
    <row r="178" spans="1:9">
      <c r="A178" s="205" t="s">
        <v>137</v>
      </c>
      <c r="B178" s="341">
        <v>0</v>
      </c>
      <c r="C178" s="419">
        <v>0</v>
      </c>
      <c r="D178" s="341">
        <v>0</v>
      </c>
      <c r="E178" s="341">
        <v>0</v>
      </c>
    </row>
    <row r="179" spans="1:9">
      <c r="A179" s="205" t="s">
        <v>138</v>
      </c>
      <c r="B179" s="341">
        <v>7.2</v>
      </c>
      <c r="C179" s="419">
        <v>14.430000000000001</v>
      </c>
      <c r="D179" s="452">
        <v>8.8000000000000007</v>
      </c>
      <c r="E179" s="452">
        <v>48.650000000000006</v>
      </c>
    </row>
    <row r="180" spans="1:9">
      <c r="A180" s="205" t="s">
        <v>126</v>
      </c>
      <c r="B180" s="341">
        <v>0</v>
      </c>
      <c r="C180" s="419">
        <v>0</v>
      </c>
      <c r="D180" s="452">
        <v>2.4</v>
      </c>
      <c r="E180" s="341">
        <v>4.4000000000000004</v>
      </c>
    </row>
    <row r="181" spans="1:9">
      <c r="A181" s="205" t="s">
        <v>139</v>
      </c>
      <c r="B181" s="341">
        <v>0</v>
      </c>
      <c r="C181" s="419">
        <v>0</v>
      </c>
      <c r="D181" s="341">
        <v>0</v>
      </c>
      <c r="E181" s="341">
        <v>0</v>
      </c>
    </row>
    <row r="182" spans="1:9">
      <c r="A182" s="205" t="s">
        <v>140</v>
      </c>
      <c r="B182" s="341">
        <v>0</v>
      </c>
      <c r="C182" s="419">
        <v>0</v>
      </c>
      <c r="D182" s="341">
        <v>11</v>
      </c>
      <c r="E182" s="341">
        <v>15.2</v>
      </c>
    </row>
    <row r="183" spans="1:9">
      <c r="A183" s="205" t="s">
        <v>141</v>
      </c>
      <c r="B183" s="341">
        <v>0</v>
      </c>
      <c r="C183" s="419">
        <v>0</v>
      </c>
      <c r="D183" s="341">
        <v>21.2</v>
      </c>
      <c r="E183" s="341">
        <v>62.81</v>
      </c>
    </row>
    <row r="184" spans="1:9">
      <c r="A184" s="205" t="s">
        <v>142</v>
      </c>
      <c r="B184" s="341">
        <v>1.4</v>
      </c>
      <c r="C184" s="419">
        <v>1.4</v>
      </c>
      <c r="D184" s="341">
        <v>4.4000000000000004</v>
      </c>
      <c r="E184" s="341">
        <v>6</v>
      </c>
    </row>
    <row r="185" spans="1:9" ht="15.75" customHeight="1">
      <c r="A185" s="205" t="s">
        <v>143</v>
      </c>
      <c r="B185" s="452">
        <v>1.4</v>
      </c>
      <c r="C185" s="452">
        <v>1.4</v>
      </c>
      <c r="D185" s="341">
        <v>3.2</v>
      </c>
      <c r="E185" s="452">
        <v>9.81</v>
      </c>
    </row>
    <row r="186" spans="1:9">
      <c r="A186" s="205" t="s">
        <v>144</v>
      </c>
      <c r="B186" s="341">
        <v>1.2</v>
      </c>
      <c r="C186" s="419">
        <v>3.22</v>
      </c>
      <c r="D186" s="341">
        <v>3.2</v>
      </c>
      <c r="E186" s="341">
        <v>3.8000000000000003</v>
      </c>
    </row>
    <row r="187" spans="1:9">
      <c r="A187" s="214" t="s">
        <v>145</v>
      </c>
      <c r="B187" s="342">
        <v>0</v>
      </c>
      <c r="C187" s="470">
        <v>0</v>
      </c>
      <c r="D187" s="342">
        <v>0</v>
      </c>
      <c r="E187" s="342">
        <v>0</v>
      </c>
    </row>
    <row r="188" spans="1:9">
      <c r="A188" s="206" t="s">
        <v>206</v>
      </c>
      <c r="B188" s="218"/>
      <c r="C188" s="218"/>
      <c r="D188" s="218"/>
      <c r="E188" s="218"/>
      <c r="F188" s="215"/>
      <c r="G188" s="215"/>
      <c r="H188" s="215"/>
    </row>
    <row r="189" spans="1:9">
      <c r="A189" s="212"/>
      <c r="B189" s="218"/>
      <c r="C189" s="218"/>
      <c r="D189" s="218"/>
      <c r="E189" s="218"/>
    </row>
    <row r="190" spans="1:9" ht="14.25" customHeight="1">
      <c r="A190" s="169" t="s">
        <v>478</v>
      </c>
      <c r="B190" s="218"/>
      <c r="C190" s="218"/>
      <c r="D190" s="218"/>
      <c r="E190" s="218"/>
      <c r="F190" s="215"/>
      <c r="G190" s="215"/>
      <c r="H190" s="215"/>
      <c r="I190" s="215"/>
    </row>
    <row r="191" spans="1:9">
      <c r="A191" s="213" t="s">
        <v>146</v>
      </c>
      <c r="B191" s="218"/>
      <c r="C191" s="218"/>
      <c r="D191" s="218"/>
      <c r="E191" s="218"/>
      <c r="F191" s="215"/>
      <c r="G191" s="215"/>
      <c r="H191" s="215"/>
      <c r="I191" s="215"/>
    </row>
    <row r="192" spans="1:9">
      <c r="A192" s="467" t="s">
        <v>121</v>
      </c>
      <c r="B192" s="2534" t="s">
        <v>207</v>
      </c>
      <c r="C192" s="2534"/>
      <c r="D192" s="2534" t="s">
        <v>295</v>
      </c>
      <c r="E192" s="2534"/>
      <c r="F192" s="215"/>
      <c r="G192" s="215"/>
      <c r="H192" s="215"/>
      <c r="I192" s="215"/>
    </row>
    <row r="193" spans="1:9" ht="26.25">
      <c r="A193" s="468"/>
      <c r="B193" s="469" t="s">
        <v>225</v>
      </c>
      <c r="C193" s="469" t="s">
        <v>226</v>
      </c>
      <c r="D193" s="469" t="s">
        <v>225</v>
      </c>
      <c r="E193" s="469" t="s">
        <v>226</v>
      </c>
      <c r="F193" s="215"/>
      <c r="G193" s="215"/>
      <c r="H193" s="215"/>
      <c r="I193" s="215"/>
    </row>
    <row r="194" spans="1:9">
      <c r="A194" s="205" t="s">
        <v>135</v>
      </c>
      <c r="B194" s="452">
        <v>41</v>
      </c>
      <c r="C194" s="452">
        <v>84.4</v>
      </c>
      <c r="D194" s="341">
        <v>16.600000000000001</v>
      </c>
      <c r="E194" s="419">
        <v>41.400000000000006</v>
      </c>
      <c r="F194" s="215"/>
      <c r="G194" s="215"/>
      <c r="H194" s="215"/>
      <c r="I194" s="215"/>
    </row>
    <row r="195" spans="1:9">
      <c r="A195" s="205" t="s">
        <v>136</v>
      </c>
      <c r="B195" s="341" t="s">
        <v>148</v>
      </c>
      <c r="C195" s="419" t="s">
        <v>148</v>
      </c>
      <c r="D195" s="341">
        <v>0</v>
      </c>
      <c r="E195" s="419">
        <v>0</v>
      </c>
      <c r="F195" s="215"/>
      <c r="G195" s="215"/>
      <c r="H195" s="215"/>
      <c r="I195" s="215"/>
    </row>
    <row r="196" spans="1:9">
      <c r="A196" s="205" t="s">
        <v>137</v>
      </c>
      <c r="B196" s="341">
        <v>0.6</v>
      </c>
      <c r="C196" s="419">
        <v>1</v>
      </c>
      <c r="D196" s="341">
        <v>0</v>
      </c>
      <c r="E196" s="419">
        <v>0</v>
      </c>
      <c r="F196" s="215"/>
      <c r="G196" s="215"/>
      <c r="H196" s="215"/>
      <c r="I196" s="215"/>
    </row>
    <row r="197" spans="1:9">
      <c r="A197" s="205" t="s">
        <v>138</v>
      </c>
      <c r="B197" s="452">
        <v>7</v>
      </c>
      <c r="C197" s="452">
        <v>15.999999999999998</v>
      </c>
      <c r="D197" s="341">
        <v>1.8</v>
      </c>
      <c r="E197" s="419">
        <v>6.51</v>
      </c>
      <c r="F197" s="215"/>
      <c r="G197" s="215"/>
      <c r="H197" s="215"/>
      <c r="I197" s="215"/>
    </row>
    <row r="198" spans="1:9">
      <c r="A198" s="205" t="s">
        <v>126</v>
      </c>
      <c r="B198" s="341">
        <v>0</v>
      </c>
      <c r="C198" s="419">
        <v>0</v>
      </c>
      <c r="D198" s="341">
        <v>0</v>
      </c>
      <c r="E198" s="419">
        <v>0</v>
      </c>
      <c r="F198" s="215"/>
      <c r="G198" s="215"/>
      <c r="H198" s="215"/>
      <c r="I198" s="215"/>
    </row>
    <row r="199" spans="1:9">
      <c r="A199" s="205" t="s">
        <v>139</v>
      </c>
      <c r="B199" s="341">
        <v>0</v>
      </c>
      <c r="C199" s="419">
        <v>0</v>
      </c>
      <c r="D199" s="341">
        <v>0</v>
      </c>
      <c r="E199" s="419">
        <v>0</v>
      </c>
      <c r="F199" s="215"/>
      <c r="G199" s="215"/>
      <c r="H199" s="215"/>
      <c r="I199" s="215"/>
    </row>
    <row r="200" spans="1:9">
      <c r="A200" s="205" t="s">
        <v>140</v>
      </c>
      <c r="B200" s="341">
        <v>0</v>
      </c>
      <c r="C200" s="419">
        <v>0</v>
      </c>
      <c r="D200" s="341">
        <v>0</v>
      </c>
      <c r="E200" s="419">
        <v>0</v>
      </c>
      <c r="F200" s="215"/>
      <c r="G200" s="215"/>
      <c r="H200" s="215"/>
      <c r="I200" s="215"/>
    </row>
    <row r="201" spans="1:9">
      <c r="A201" s="205" t="s">
        <v>141</v>
      </c>
      <c r="B201" s="452">
        <v>10.199999999999999</v>
      </c>
      <c r="C201" s="452">
        <v>15.399999999999999</v>
      </c>
      <c r="D201" s="341">
        <v>0</v>
      </c>
      <c r="E201" s="419">
        <v>0</v>
      </c>
      <c r="F201" s="215"/>
      <c r="G201" s="215"/>
      <c r="H201" s="215"/>
      <c r="I201" s="215"/>
    </row>
    <row r="202" spans="1:9">
      <c r="A202" s="205" t="s">
        <v>142</v>
      </c>
      <c r="B202" s="341">
        <v>0</v>
      </c>
      <c r="C202" s="419">
        <v>0</v>
      </c>
      <c r="D202" s="341">
        <v>0</v>
      </c>
      <c r="E202" s="419">
        <v>0</v>
      </c>
      <c r="F202" s="215"/>
      <c r="G202" s="215"/>
      <c r="H202" s="215"/>
      <c r="I202" s="215"/>
    </row>
    <row r="203" spans="1:9">
      <c r="A203" s="205" t="s">
        <v>143</v>
      </c>
      <c r="B203" s="341">
        <v>0</v>
      </c>
      <c r="C203" s="419">
        <v>0</v>
      </c>
      <c r="D203" s="341">
        <v>0</v>
      </c>
      <c r="E203" s="419">
        <v>0</v>
      </c>
      <c r="F203" s="215"/>
      <c r="G203" s="215"/>
      <c r="H203" s="215"/>
      <c r="I203" s="215"/>
    </row>
    <row r="204" spans="1:9" ht="16.5" customHeight="1">
      <c r="A204" s="205" t="s">
        <v>144</v>
      </c>
      <c r="B204" s="341">
        <v>4.2</v>
      </c>
      <c r="C204" s="419">
        <v>12.399999999999999</v>
      </c>
      <c r="D204" s="341">
        <v>32.6</v>
      </c>
      <c r="E204" s="419">
        <v>49.400000000000006</v>
      </c>
      <c r="F204" s="215"/>
      <c r="G204" s="215"/>
      <c r="H204" s="215"/>
      <c r="I204" s="215"/>
    </row>
    <row r="205" spans="1:9" ht="15" customHeight="1">
      <c r="A205" s="214" t="s">
        <v>145</v>
      </c>
      <c r="B205" s="342" t="s">
        <v>148</v>
      </c>
      <c r="C205" s="470" t="s">
        <v>148</v>
      </c>
      <c r="D205" s="342">
        <v>0</v>
      </c>
      <c r="E205" s="470">
        <v>0</v>
      </c>
      <c r="F205" s="215"/>
      <c r="G205" s="215"/>
      <c r="H205" s="215"/>
      <c r="I205" s="215"/>
    </row>
    <row r="206" spans="1:9" ht="21.75" customHeight="1">
      <c r="A206" s="206" t="s">
        <v>206</v>
      </c>
      <c r="B206" s="218"/>
      <c r="C206" s="218"/>
      <c r="D206" s="218"/>
      <c r="E206" s="218"/>
      <c r="F206" s="215"/>
      <c r="G206" s="215"/>
      <c r="H206" s="215"/>
      <c r="I206" s="215"/>
    </row>
    <row r="207" spans="1:9" ht="14.25" customHeight="1">
      <c r="B207" s="218"/>
      <c r="C207" s="218"/>
      <c r="D207" s="218"/>
      <c r="E207" s="218"/>
    </row>
    <row r="208" spans="1:9">
      <c r="A208" s="169" t="s">
        <v>479</v>
      </c>
      <c r="B208" s="218"/>
      <c r="C208" s="218"/>
      <c r="D208" s="218"/>
      <c r="E208" s="218"/>
    </row>
    <row r="209" spans="1:8">
      <c r="A209" s="219" t="s">
        <v>150</v>
      </c>
      <c r="B209" s="218"/>
      <c r="C209" s="218"/>
      <c r="D209" s="218"/>
      <c r="E209" s="218"/>
    </row>
    <row r="210" spans="1:8">
      <c r="A210" s="202" t="s">
        <v>147</v>
      </c>
      <c r="B210" s="234" t="s">
        <v>11</v>
      </c>
      <c r="C210" s="234" t="s">
        <v>12</v>
      </c>
      <c r="D210" s="234" t="s">
        <v>209</v>
      </c>
      <c r="E210" s="234" t="s">
        <v>295</v>
      </c>
    </row>
    <row r="211" spans="1:8">
      <c r="A211" s="205" t="s">
        <v>135</v>
      </c>
      <c r="B211" s="341">
        <v>1016.0461223476154</v>
      </c>
      <c r="C211" s="419">
        <v>1016.2798677130255</v>
      </c>
      <c r="D211" s="341">
        <v>1016.4955679902533</v>
      </c>
      <c r="E211" s="341">
        <v>1017.4788479242918</v>
      </c>
    </row>
    <row r="212" spans="1:8">
      <c r="A212" s="205" t="s">
        <v>136</v>
      </c>
      <c r="B212" s="341">
        <v>1013.3189011868399</v>
      </c>
      <c r="C212" s="419">
        <v>1013.4196541930841</v>
      </c>
      <c r="D212" s="341">
        <v>1014.0726242187328</v>
      </c>
      <c r="E212" s="341">
        <v>1014.8986466329877</v>
      </c>
      <c r="G212" s="220">
        <f>AVERAGE(B211:E222)</f>
        <v>1008.230081580099</v>
      </c>
    </row>
    <row r="213" spans="1:8">
      <c r="A213" s="205" t="s">
        <v>137</v>
      </c>
      <c r="B213" s="341">
        <v>1013.3712914667335</v>
      </c>
      <c r="C213" s="419">
        <v>1013.3240727077596</v>
      </c>
      <c r="D213" s="341">
        <v>1014.1134825967714</v>
      </c>
      <c r="E213" s="341">
        <v>1014.8399352609524</v>
      </c>
    </row>
    <row r="214" spans="1:8">
      <c r="A214" s="205" t="s">
        <v>138</v>
      </c>
      <c r="B214" s="341">
        <v>1009.0092338740393</v>
      </c>
      <c r="C214" s="419">
        <v>1009.3462601948413</v>
      </c>
      <c r="D214" s="341">
        <v>1009.4884066726754</v>
      </c>
      <c r="E214" s="341">
        <v>1009.4275404620078</v>
      </c>
    </row>
    <row r="215" spans="1:8">
      <c r="A215" s="205" t="s">
        <v>126</v>
      </c>
      <c r="B215" s="341">
        <v>1005.1023276015625</v>
      </c>
      <c r="C215" s="419">
        <v>1004.8274715807178</v>
      </c>
      <c r="D215" s="341">
        <v>1005.7692937365313</v>
      </c>
      <c r="E215" s="341">
        <v>1006.1120948812732</v>
      </c>
    </row>
    <row r="216" spans="1:8">
      <c r="A216" s="205" t="s">
        <v>139</v>
      </c>
      <c r="B216" s="341">
        <v>998.01794486497374</v>
      </c>
      <c r="C216" s="419">
        <v>998.15132019855935</v>
      </c>
      <c r="D216" s="341">
        <v>998.70282829566156</v>
      </c>
      <c r="E216" s="341">
        <v>999.31678757085513</v>
      </c>
    </row>
    <row r="217" spans="1:8">
      <c r="A217" s="205" t="s">
        <v>140</v>
      </c>
      <c r="B217" s="341">
        <v>996.84718315937914</v>
      </c>
      <c r="C217" s="419">
        <v>997.5231199963398</v>
      </c>
      <c r="D217" s="341">
        <v>997.08789785879389</v>
      </c>
      <c r="E217" s="341">
        <v>997.86633917456311</v>
      </c>
    </row>
    <row r="218" spans="1:8">
      <c r="A218" s="205" t="s">
        <v>141</v>
      </c>
      <c r="B218" s="341">
        <v>997.31100534097789</v>
      </c>
      <c r="C218" s="419">
        <v>997.57808637500625</v>
      </c>
      <c r="D218" s="341">
        <v>997.5802307292787</v>
      </c>
      <c r="E218" s="341">
        <v>998.24875632766293</v>
      </c>
    </row>
    <row r="219" spans="1:8">
      <c r="A219" s="205" t="s">
        <v>142</v>
      </c>
      <c r="B219" s="341">
        <v>1002.3509974597223</v>
      </c>
      <c r="C219" s="419">
        <v>1002.6057102448821</v>
      </c>
      <c r="D219" s="341">
        <v>1002.8182022059185</v>
      </c>
      <c r="E219" s="341">
        <v>1003.3855881639322</v>
      </c>
      <c r="H219" s="220"/>
    </row>
    <row r="220" spans="1:8">
      <c r="A220" s="205" t="s">
        <v>143</v>
      </c>
      <c r="B220" s="341">
        <v>1010.0624304067541</v>
      </c>
      <c r="C220" s="419">
        <v>1010.4767606723694</v>
      </c>
      <c r="D220" s="341">
        <v>1010.7764669725865</v>
      </c>
      <c r="E220" s="341">
        <v>1011.1855069170027</v>
      </c>
    </row>
    <row r="221" spans="1:8">
      <c r="A221" s="205" t="s">
        <v>144</v>
      </c>
      <c r="B221" s="341">
        <v>1013.7690058736329</v>
      </c>
      <c r="C221" s="419">
        <v>1013.7981784330526</v>
      </c>
      <c r="D221" s="341">
        <v>1014.5154497474631</v>
      </c>
      <c r="E221" s="341">
        <v>1014.9646208528646</v>
      </c>
    </row>
    <row r="222" spans="1:8">
      <c r="A222" s="205" t="s">
        <v>145</v>
      </c>
      <c r="B222" s="342">
        <v>1017.5256328551748</v>
      </c>
      <c r="C222" s="470">
        <v>1017.5524050308894</v>
      </c>
      <c r="D222" s="342">
        <v>1018.7476981705868</v>
      </c>
      <c r="E222" s="342">
        <v>1019.5361187031669</v>
      </c>
    </row>
    <row r="223" spans="1:8">
      <c r="A223" s="206" t="s">
        <v>206</v>
      </c>
      <c r="B223" s="93"/>
      <c r="C223" s="148"/>
      <c r="D223" s="93"/>
      <c r="E223" s="93"/>
    </row>
    <row r="224" spans="1:8">
      <c r="B224" s="218"/>
      <c r="C224" s="218"/>
      <c r="D224" s="218"/>
      <c r="E224" s="218"/>
    </row>
    <row r="225" spans="1:12">
      <c r="A225" s="169" t="s">
        <v>480</v>
      </c>
      <c r="B225" s="218"/>
      <c r="C225" s="218"/>
      <c r="D225" s="218"/>
      <c r="E225" s="218"/>
    </row>
    <row r="226" spans="1:12">
      <c r="A226" s="221" t="s">
        <v>151</v>
      </c>
      <c r="B226" s="93"/>
      <c r="C226" s="148"/>
      <c r="D226" s="93"/>
      <c r="E226" s="93"/>
      <c r="F226" s="217"/>
    </row>
    <row r="227" spans="1:12">
      <c r="A227" s="202" t="s">
        <v>147</v>
      </c>
      <c r="B227" s="234" t="s">
        <v>11</v>
      </c>
      <c r="C227" s="234" t="s">
        <v>12</v>
      </c>
      <c r="D227" s="234" t="s">
        <v>209</v>
      </c>
      <c r="E227" s="234" t="s">
        <v>295</v>
      </c>
      <c r="F227" s="217"/>
    </row>
    <row r="228" spans="1:12">
      <c r="A228" s="205" t="s">
        <v>135</v>
      </c>
      <c r="B228" s="452">
        <v>68.806375326315234</v>
      </c>
      <c r="C228" s="451">
        <v>66.437882380027858</v>
      </c>
      <c r="D228" s="452">
        <v>74.371959338381259</v>
      </c>
      <c r="E228" s="452">
        <v>77.551211142614392</v>
      </c>
      <c r="F228" s="217"/>
      <c r="L228" s="217" t="s">
        <v>122</v>
      </c>
    </row>
    <row r="229" spans="1:12">
      <c r="A229" s="205" t="s">
        <v>136</v>
      </c>
      <c r="B229" s="452">
        <v>62.296986607142848</v>
      </c>
      <c r="C229" s="451">
        <v>54.188439015652563</v>
      </c>
      <c r="D229" s="452">
        <v>60.601454704677934</v>
      </c>
      <c r="E229" s="452">
        <v>74.204638743595979</v>
      </c>
      <c r="F229" s="217"/>
      <c r="L229" s="217" t="s">
        <v>123</v>
      </c>
    </row>
    <row r="230" spans="1:12">
      <c r="A230" s="205" t="s">
        <v>137</v>
      </c>
      <c r="B230" s="452">
        <v>58.073961133512555</v>
      </c>
      <c r="C230" s="451">
        <v>42.991061522406817</v>
      </c>
      <c r="D230" s="452">
        <v>50.351418757467151</v>
      </c>
      <c r="E230" s="452">
        <v>70.876286682347654</v>
      </c>
      <c r="F230" s="217"/>
      <c r="L230" s="217" t="s">
        <v>124</v>
      </c>
    </row>
    <row r="231" spans="1:12">
      <c r="A231" s="205" t="s">
        <v>138</v>
      </c>
      <c r="B231" s="452">
        <v>49.211123431899637</v>
      </c>
      <c r="C231" s="451">
        <v>31.588772827096719</v>
      </c>
      <c r="D231" s="452">
        <v>41.674864222421341</v>
      </c>
      <c r="E231" s="452">
        <v>67.070415016365359</v>
      </c>
      <c r="F231" s="217"/>
      <c r="L231" s="217" t="s">
        <v>125</v>
      </c>
    </row>
    <row r="232" spans="1:12">
      <c r="A232" s="205" t="s">
        <v>126</v>
      </c>
      <c r="B232" s="452">
        <v>50.497988152525757</v>
      </c>
      <c r="C232" s="451">
        <v>30.21180816683496</v>
      </c>
      <c r="D232" s="452">
        <v>37.184371337182306</v>
      </c>
      <c r="E232" s="452">
        <v>63.338724403077151</v>
      </c>
      <c r="F232" s="217"/>
      <c r="L232" s="217" t="s">
        <v>126</v>
      </c>
    </row>
    <row r="233" spans="1:12">
      <c r="A233" s="205" t="s">
        <v>139</v>
      </c>
      <c r="B233" s="452">
        <v>56.744161610019276</v>
      </c>
      <c r="C233" s="451">
        <v>30.303695235665689</v>
      </c>
      <c r="D233" s="452">
        <v>35.676350250107845</v>
      </c>
      <c r="E233" s="452">
        <v>64.370840372937934</v>
      </c>
      <c r="F233" s="217"/>
      <c r="L233" s="217" t="s">
        <v>127</v>
      </c>
    </row>
    <row r="234" spans="1:12">
      <c r="A234" s="205" t="s">
        <v>140</v>
      </c>
      <c r="B234" s="452">
        <v>51.495044522543992</v>
      </c>
      <c r="C234" s="451">
        <v>31.455614077966011</v>
      </c>
      <c r="D234" s="452">
        <v>42.187016593775454</v>
      </c>
      <c r="E234" s="452">
        <v>63.991456285955955</v>
      </c>
      <c r="F234" s="217"/>
      <c r="L234" s="217" t="s">
        <v>128</v>
      </c>
    </row>
    <row r="235" spans="1:12">
      <c r="A235" s="205" t="s">
        <v>141</v>
      </c>
      <c r="B235" s="452">
        <v>56.453113686018455</v>
      </c>
      <c r="C235" s="451">
        <v>36.82612969846727</v>
      </c>
      <c r="D235" s="452">
        <v>47.946627583333253</v>
      </c>
      <c r="E235" s="452">
        <v>65.05008849695389</v>
      </c>
      <c r="L235" s="217" t="s">
        <v>129</v>
      </c>
    </row>
    <row r="236" spans="1:12">
      <c r="A236" s="205" t="s">
        <v>142</v>
      </c>
      <c r="B236" s="452">
        <v>59.332810838858457</v>
      </c>
      <c r="C236" s="451">
        <v>34.094341048648452</v>
      </c>
      <c r="D236" s="452">
        <v>47.469062464969483</v>
      </c>
      <c r="E236" s="452">
        <v>64.646160266072229</v>
      </c>
      <c r="L236" s="217" t="s">
        <v>130</v>
      </c>
    </row>
    <row r="237" spans="1:12">
      <c r="A237" s="205" t="s">
        <v>143</v>
      </c>
      <c r="B237" s="452">
        <v>59.793966643458276</v>
      </c>
      <c r="C237" s="451">
        <v>43.62883359628394</v>
      </c>
      <c r="D237" s="452">
        <v>54.6014717680128</v>
      </c>
      <c r="E237" s="452">
        <v>63.692881003398398</v>
      </c>
      <c r="L237" s="217" t="s">
        <v>131</v>
      </c>
    </row>
    <row r="238" spans="1:12">
      <c r="A238" s="205" t="s">
        <v>144</v>
      </c>
      <c r="B238" s="452">
        <v>60.526733153906818</v>
      </c>
      <c r="C238" s="451">
        <v>50.807453398931571</v>
      </c>
      <c r="D238" s="452">
        <v>60.068775930234061</v>
      </c>
      <c r="E238" s="452">
        <v>64.788616600656553</v>
      </c>
      <c r="L238" s="217" t="s">
        <v>132</v>
      </c>
    </row>
    <row r="239" spans="1:12">
      <c r="A239" s="205" t="s">
        <v>145</v>
      </c>
      <c r="B239" s="455">
        <v>63.683325424188979</v>
      </c>
      <c r="C239" s="454">
        <v>59.252307278900652</v>
      </c>
      <c r="D239" s="455">
        <v>70.487526876429513</v>
      </c>
      <c r="E239" s="455">
        <v>70.122755026637336</v>
      </c>
      <c r="F239" s="222"/>
      <c r="L239" s="217" t="s">
        <v>133</v>
      </c>
    </row>
    <row r="240" spans="1:12">
      <c r="A240" s="206" t="s">
        <v>206</v>
      </c>
      <c r="B240" s="93"/>
      <c r="C240" s="148"/>
      <c r="D240" s="93"/>
      <c r="E240" s="93"/>
    </row>
    <row r="241" spans="1:5">
      <c r="A241" s="212"/>
      <c r="B241" s="93"/>
      <c r="C241" s="148"/>
      <c r="D241" s="93"/>
      <c r="E241" s="93"/>
    </row>
    <row r="242" spans="1:5">
      <c r="A242" s="169" t="s">
        <v>481</v>
      </c>
      <c r="B242" s="93"/>
      <c r="C242" s="148"/>
      <c r="D242" s="93"/>
      <c r="E242" s="93"/>
    </row>
    <row r="243" spans="1:5">
      <c r="A243" s="212"/>
      <c r="B243" s="93"/>
      <c r="C243" s="148"/>
      <c r="D243" s="93"/>
      <c r="E243" s="93"/>
    </row>
    <row r="244" spans="1:5">
      <c r="A244" s="212"/>
      <c r="B244" s="93"/>
      <c r="C244" s="148"/>
      <c r="D244" s="93"/>
      <c r="E244" s="93"/>
    </row>
    <row r="245" spans="1:5">
      <c r="A245" s="212"/>
      <c r="B245" s="93"/>
      <c r="C245" s="148"/>
      <c r="D245" s="93"/>
      <c r="E245" s="93"/>
    </row>
    <row r="246" spans="1:5">
      <c r="A246" s="212"/>
      <c r="B246" s="93"/>
      <c r="C246" s="148"/>
      <c r="D246" s="93"/>
      <c r="E246" s="93"/>
    </row>
    <row r="247" spans="1:5">
      <c r="A247" s="212"/>
      <c r="B247" s="93"/>
      <c r="C247" s="148"/>
      <c r="D247" s="93"/>
      <c r="E247" s="93"/>
    </row>
    <row r="248" spans="1:5">
      <c r="A248" s="212"/>
      <c r="B248" s="93"/>
      <c r="C248" s="148"/>
      <c r="D248" s="93"/>
      <c r="E248" s="93"/>
    </row>
    <row r="249" spans="1:5">
      <c r="A249" s="212"/>
      <c r="B249" s="93"/>
      <c r="C249" s="148"/>
      <c r="D249" s="93"/>
      <c r="E249" s="93"/>
    </row>
    <row r="250" spans="1:5">
      <c r="A250" s="212"/>
      <c r="B250" s="93"/>
      <c r="C250" s="148"/>
      <c r="D250" s="93"/>
      <c r="E250" s="93"/>
    </row>
    <row r="251" spans="1:5">
      <c r="A251" s="212"/>
      <c r="B251" s="93"/>
      <c r="C251" s="148"/>
      <c r="D251" s="93"/>
      <c r="E251" s="93"/>
    </row>
    <row r="252" spans="1:5">
      <c r="A252" s="212"/>
      <c r="B252" s="93"/>
      <c r="C252" s="148"/>
      <c r="D252" s="93"/>
      <c r="E252" s="93"/>
    </row>
    <row r="253" spans="1:5">
      <c r="A253" s="212"/>
      <c r="B253" s="93"/>
      <c r="C253" s="148"/>
      <c r="D253" s="93"/>
      <c r="E253" s="93"/>
    </row>
    <row r="254" spans="1:5">
      <c r="A254" s="212"/>
      <c r="B254" s="93"/>
      <c r="C254" s="148"/>
      <c r="D254" s="93"/>
      <c r="E254" s="93"/>
    </row>
    <row r="255" spans="1:5">
      <c r="A255" s="212"/>
      <c r="B255" s="93"/>
      <c r="C255" s="148"/>
      <c r="D255" s="93"/>
      <c r="E255" s="93"/>
    </row>
    <row r="256" spans="1:5">
      <c r="A256" s="212"/>
      <c r="B256" s="93"/>
      <c r="C256" s="148"/>
      <c r="D256" s="93"/>
      <c r="E256" s="93"/>
    </row>
    <row r="257" spans="1:17">
      <c r="A257" s="212"/>
      <c r="B257" s="93"/>
      <c r="C257" s="148"/>
      <c r="D257" s="93"/>
      <c r="E257" s="93"/>
    </row>
    <row r="258" spans="1:17">
      <c r="A258" s="212"/>
      <c r="B258" s="93"/>
      <c r="C258" s="148"/>
      <c r="D258" s="93"/>
      <c r="E258" s="93"/>
    </row>
    <row r="259" spans="1:17">
      <c r="A259" s="905" t="s">
        <v>206</v>
      </c>
      <c r="B259" s="93"/>
      <c r="C259" s="148"/>
      <c r="D259" s="93"/>
      <c r="E259" s="93"/>
    </row>
    <row r="260" spans="1:17">
      <c r="A260" s="905"/>
      <c r="B260" s="93"/>
      <c r="C260" s="148"/>
      <c r="D260" s="93"/>
      <c r="E260" s="93"/>
    </row>
    <row r="261" spans="1:17" s="164" customFormat="1">
      <c r="A261" s="169" t="s">
        <v>482</v>
      </c>
      <c r="B261" s="91"/>
      <c r="C261" s="201"/>
      <c r="D261" s="91"/>
      <c r="E261" s="91"/>
      <c r="F261" s="161"/>
      <c r="G261" s="161"/>
      <c r="H261" s="161"/>
      <c r="I261" s="161"/>
      <c r="J261" s="161"/>
      <c r="K261" s="161"/>
      <c r="L261" s="161"/>
      <c r="M261" s="161"/>
      <c r="N261" s="161"/>
      <c r="O261" s="161"/>
      <c r="P261" s="161"/>
      <c r="Q261" s="161"/>
    </row>
    <row r="262" spans="1:17" s="164" customFormat="1">
      <c r="A262" s="221" t="s">
        <v>151</v>
      </c>
      <c r="B262" s="91"/>
      <c r="C262" s="201"/>
      <c r="D262" s="91"/>
      <c r="E262" s="91"/>
      <c r="F262" s="161"/>
      <c r="G262" s="161"/>
      <c r="H262" s="161"/>
      <c r="I262" s="161"/>
      <c r="J262" s="161"/>
      <c r="K262" s="161"/>
      <c r="L262" s="161"/>
      <c r="M262" s="161"/>
      <c r="N262" s="161"/>
      <c r="O262" s="161"/>
      <c r="P262" s="161"/>
      <c r="Q262" s="161"/>
    </row>
    <row r="263" spans="1:17" s="164" customFormat="1" ht="25.5">
      <c r="A263" s="202" t="s">
        <v>147</v>
      </c>
      <c r="B263" s="234" t="s">
        <v>227</v>
      </c>
      <c r="C263" s="234" t="s">
        <v>228</v>
      </c>
      <c r="D263" s="234" t="s">
        <v>229</v>
      </c>
      <c r="F263" s="161"/>
      <c r="G263" s="161"/>
      <c r="H263" s="161"/>
      <c r="I263" s="161"/>
      <c r="J263" s="161"/>
      <c r="K263" s="161"/>
      <c r="L263" s="161"/>
      <c r="M263" s="161"/>
      <c r="N263" s="161"/>
      <c r="O263" s="161"/>
      <c r="P263" s="161"/>
      <c r="Q263" s="161"/>
    </row>
    <row r="264" spans="1:17" s="164" customFormat="1">
      <c r="A264" s="205" t="s">
        <v>135</v>
      </c>
      <c r="B264" s="452">
        <v>68.806375326315234</v>
      </c>
      <c r="C264" s="452">
        <v>48.835483870967735</v>
      </c>
      <c r="D264" s="452">
        <v>83.665322580645153</v>
      </c>
      <c r="E264" s="223"/>
      <c r="F264" s="197"/>
      <c r="G264" s="197"/>
      <c r="H264" s="161"/>
      <c r="I264" s="161"/>
      <c r="J264" s="161"/>
      <c r="K264" s="161"/>
      <c r="L264" s="161"/>
      <c r="M264" s="161"/>
      <c r="N264" s="161"/>
      <c r="O264" s="161"/>
      <c r="P264" s="161"/>
      <c r="Q264" s="161"/>
    </row>
    <row r="265" spans="1:17" s="164" customFormat="1">
      <c r="A265" s="205" t="s">
        <v>136</v>
      </c>
      <c r="B265" s="452">
        <v>62.296986607142848</v>
      </c>
      <c r="C265" s="452">
        <v>40.169642857142861</v>
      </c>
      <c r="D265" s="452">
        <v>80.414285714285711</v>
      </c>
      <c r="E265" s="223"/>
      <c r="F265" s="161"/>
      <c r="G265" s="161"/>
      <c r="H265" s="161"/>
      <c r="I265" s="161"/>
      <c r="J265" s="161"/>
      <c r="K265" s="161"/>
      <c r="L265" s="161"/>
      <c r="M265" s="161"/>
      <c r="N265" s="161"/>
      <c r="O265" s="161"/>
      <c r="P265" s="161"/>
      <c r="Q265" s="161"/>
    </row>
    <row r="266" spans="1:17" s="164" customFormat="1">
      <c r="A266" s="205" t="s">
        <v>137</v>
      </c>
      <c r="B266" s="452">
        <v>58.073961133512555</v>
      </c>
      <c r="C266" s="452">
        <v>34.33145161290323</v>
      </c>
      <c r="D266" s="452">
        <v>78.008064516129025</v>
      </c>
      <c r="E266" s="223"/>
      <c r="F266" s="161"/>
      <c r="G266" s="161"/>
      <c r="H266" s="161"/>
      <c r="I266" s="161"/>
      <c r="J266" s="161"/>
      <c r="K266" s="161"/>
      <c r="L266" s="161"/>
      <c r="M266" s="161"/>
      <c r="N266" s="161"/>
      <c r="O266" s="161"/>
      <c r="P266" s="161"/>
      <c r="Q266" s="161"/>
    </row>
    <row r="267" spans="1:17" s="164" customFormat="1">
      <c r="A267" s="205" t="s">
        <v>138</v>
      </c>
      <c r="B267" s="452">
        <v>49.211123431899637</v>
      </c>
      <c r="C267" s="452">
        <v>24.125000000000007</v>
      </c>
      <c r="D267" s="452">
        <v>72.101666666666659</v>
      </c>
      <c r="E267" s="223"/>
      <c r="F267" s="161"/>
      <c r="G267" s="161"/>
      <c r="H267" s="161"/>
      <c r="I267" s="161"/>
      <c r="J267" s="161"/>
      <c r="K267" s="161"/>
      <c r="L267" s="161"/>
      <c r="M267" s="161"/>
      <c r="N267" s="161"/>
      <c r="O267" s="161"/>
      <c r="P267" s="161"/>
      <c r="Q267" s="161"/>
    </row>
    <row r="268" spans="1:17" s="164" customFormat="1">
      <c r="A268" s="205" t="s">
        <v>126</v>
      </c>
      <c r="B268" s="452">
        <v>50.497988152525757</v>
      </c>
      <c r="C268" s="452">
        <v>26.308064516129033</v>
      </c>
      <c r="D268" s="452">
        <v>72.777419354838699</v>
      </c>
      <c r="E268" s="223"/>
      <c r="F268" s="161"/>
      <c r="G268" s="161"/>
      <c r="H268" s="161"/>
      <c r="I268" s="161"/>
      <c r="J268" s="161"/>
      <c r="K268" s="161"/>
      <c r="L268" s="161"/>
      <c r="M268" s="161"/>
      <c r="N268" s="161"/>
      <c r="O268" s="161"/>
      <c r="P268" s="161"/>
      <c r="Q268" s="161"/>
    </row>
    <row r="269" spans="1:17" s="164" customFormat="1">
      <c r="A269" s="205" t="s">
        <v>139</v>
      </c>
      <c r="B269" s="452">
        <v>56.744161610019276</v>
      </c>
      <c r="C269" s="452">
        <v>30.516666666666662</v>
      </c>
      <c r="D269" s="452">
        <v>78.69</v>
      </c>
      <c r="E269" s="223"/>
      <c r="F269" s="161"/>
      <c r="G269" s="161"/>
      <c r="H269" s="164" t="s">
        <v>212</v>
      </c>
      <c r="I269" s="164" t="s">
        <v>213</v>
      </c>
      <c r="J269" s="161"/>
      <c r="K269" s="161"/>
      <c r="L269" s="161"/>
      <c r="M269" s="161"/>
      <c r="N269" s="161"/>
      <c r="O269" s="161"/>
      <c r="P269" s="161"/>
      <c r="Q269" s="161"/>
    </row>
    <row r="270" spans="1:17" s="164" customFormat="1">
      <c r="A270" s="205" t="s">
        <v>140</v>
      </c>
      <c r="B270" s="452">
        <v>51.495044522543992</v>
      </c>
      <c r="C270" s="452">
        <v>24.916129032258063</v>
      </c>
      <c r="D270" s="452">
        <v>74.572983870967747</v>
      </c>
      <c r="E270" s="223"/>
      <c r="F270" s="161"/>
      <c r="G270" s="161"/>
      <c r="H270" s="224">
        <f>AVERAGE(C264:C275,C282:C293,C299:C310,C317:C328)</f>
        <v>30.68753902208385</v>
      </c>
      <c r="I270" s="224">
        <f>AVERAGE(D264:D275,D282:D293,D299:D310,D317:D328)</f>
        <v>78.898466275898699</v>
      </c>
      <c r="J270" s="161"/>
      <c r="K270" s="161"/>
      <c r="L270" s="161"/>
      <c r="M270" s="161"/>
      <c r="N270" s="161"/>
      <c r="O270" s="161"/>
      <c r="P270" s="161"/>
      <c r="Q270" s="161"/>
    </row>
    <row r="271" spans="1:17" s="164" customFormat="1">
      <c r="A271" s="205" t="s">
        <v>141</v>
      </c>
      <c r="B271" s="452">
        <v>56.453113686018455</v>
      </c>
      <c r="C271" s="452">
        <v>30.439112903225805</v>
      </c>
      <c r="D271" s="452">
        <v>77.149193548387103</v>
      </c>
      <c r="E271" s="223"/>
      <c r="F271" s="161"/>
      <c r="G271" s="161"/>
      <c r="J271" s="161"/>
      <c r="K271" s="161"/>
      <c r="L271" s="161"/>
      <c r="M271" s="161"/>
      <c r="N271" s="161"/>
      <c r="O271" s="161"/>
      <c r="P271" s="161"/>
      <c r="Q271" s="161"/>
    </row>
    <row r="272" spans="1:17" s="164" customFormat="1">
      <c r="A272" s="205" t="s">
        <v>142</v>
      </c>
      <c r="B272" s="452">
        <v>59.332810838858457</v>
      </c>
      <c r="C272" s="452">
        <v>28.990000000000002</v>
      </c>
      <c r="D272" s="452">
        <v>82.066666666666663</v>
      </c>
      <c r="E272" s="223"/>
      <c r="F272" s="161"/>
      <c r="G272" s="161"/>
      <c r="J272" s="161"/>
      <c r="K272" s="161"/>
      <c r="L272" s="161"/>
      <c r="M272" s="161"/>
      <c r="N272" s="161"/>
      <c r="O272" s="161"/>
      <c r="P272" s="161"/>
      <c r="Q272" s="161"/>
    </row>
    <row r="273" spans="1:17" s="164" customFormat="1">
      <c r="A273" s="205" t="s">
        <v>143</v>
      </c>
      <c r="B273" s="452">
        <v>59.793966643458276</v>
      </c>
      <c r="C273" s="452">
        <v>33.679032258064517</v>
      </c>
      <c r="D273" s="452">
        <v>80.000806451612902</v>
      </c>
      <c r="F273" s="161"/>
      <c r="G273" s="161"/>
      <c r="J273" s="161"/>
      <c r="K273" s="161"/>
      <c r="L273" s="161"/>
      <c r="M273" s="161"/>
      <c r="N273" s="161"/>
      <c r="O273" s="161"/>
      <c r="P273" s="161"/>
      <c r="Q273" s="161"/>
    </row>
    <row r="274" spans="1:17" s="164" customFormat="1">
      <c r="A274" s="205" t="s">
        <v>144</v>
      </c>
      <c r="B274" s="452">
        <v>60.526733153906818</v>
      </c>
      <c r="C274" s="452">
        <v>38.920833333333334</v>
      </c>
      <c r="D274" s="452">
        <v>78.932916666666671</v>
      </c>
      <c r="F274" s="161"/>
      <c r="G274" s="161"/>
      <c r="H274" s="198"/>
      <c r="I274" s="198"/>
      <c r="J274" s="161"/>
      <c r="K274" s="161"/>
      <c r="L274" s="161"/>
      <c r="M274" s="161"/>
      <c r="N274" s="161"/>
      <c r="O274" s="161"/>
      <c r="P274" s="161"/>
      <c r="Q274" s="161"/>
    </row>
    <row r="275" spans="1:17" s="164" customFormat="1">
      <c r="A275" s="205" t="s">
        <v>145</v>
      </c>
      <c r="B275" s="455">
        <v>63.683325424188979</v>
      </c>
      <c r="C275" s="455">
        <v>43.908064516129024</v>
      </c>
      <c r="D275" s="455">
        <v>81.041532258064521</v>
      </c>
      <c r="F275" s="161"/>
      <c r="G275" s="161"/>
      <c r="H275" s="161"/>
      <c r="I275" s="161"/>
      <c r="J275" s="161"/>
      <c r="K275" s="161"/>
      <c r="L275" s="161"/>
      <c r="M275" s="161"/>
      <c r="N275" s="161"/>
      <c r="O275" s="161"/>
      <c r="P275" s="161"/>
      <c r="Q275" s="161"/>
    </row>
    <row r="276" spans="1:17" s="164" customFormat="1">
      <c r="A276" s="206" t="s">
        <v>206</v>
      </c>
      <c r="C276" s="224"/>
      <c r="D276" s="224"/>
      <c r="F276" s="161"/>
      <c r="G276" s="161"/>
      <c r="H276" s="161"/>
      <c r="I276" s="161"/>
      <c r="J276" s="161"/>
      <c r="K276" s="161"/>
      <c r="L276" s="161"/>
      <c r="M276" s="161"/>
      <c r="N276" s="161"/>
      <c r="O276" s="161"/>
      <c r="P276" s="161"/>
      <c r="Q276" s="161"/>
    </row>
    <row r="277" spans="1:17">
      <c r="A277" s="225"/>
      <c r="B277" s="226"/>
      <c r="C277" s="226"/>
      <c r="D277" s="226"/>
      <c r="E277" s="226"/>
    </row>
    <row r="278" spans="1:17">
      <c r="A278" s="227"/>
      <c r="B278" s="91"/>
      <c r="C278" s="201"/>
      <c r="D278" s="91"/>
      <c r="E278" s="91"/>
    </row>
    <row r="279" spans="1:17">
      <c r="A279" s="169" t="s">
        <v>483</v>
      </c>
      <c r="B279" s="91"/>
      <c r="C279" s="201"/>
      <c r="D279" s="91"/>
      <c r="E279" s="91"/>
    </row>
    <row r="280" spans="1:17">
      <c r="A280" s="221" t="s">
        <v>151</v>
      </c>
      <c r="B280" s="91"/>
      <c r="C280" s="201"/>
      <c r="D280" s="91"/>
      <c r="I280" s="197"/>
    </row>
    <row r="281" spans="1:17" ht="25.5">
      <c r="A281" s="202" t="s">
        <v>147</v>
      </c>
      <c r="B281" s="234" t="s">
        <v>152</v>
      </c>
      <c r="C281" s="234" t="s">
        <v>134</v>
      </c>
      <c r="D281" s="234" t="s">
        <v>153</v>
      </c>
      <c r="I281" s="220"/>
    </row>
    <row r="282" spans="1:17">
      <c r="A282" s="205" t="s">
        <v>135</v>
      </c>
      <c r="B282" s="451">
        <v>66.437882380027858</v>
      </c>
      <c r="C282" s="341">
        <v>39.698886328725038</v>
      </c>
      <c r="D282" s="419">
        <v>91.517706093189972</v>
      </c>
    </row>
    <row r="283" spans="1:17">
      <c r="A283" s="205" t="s">
        <v>136</v>
      </c>
      <c r="B283" s="451">
        <v>54.188439015652563</v>
      </c>
      <c r="C283" s="341">
        <v>26.577248677248676</v>
      </c>
      <c r="D283" s="419">
        <v>84.784068195179302</v>
      </c>
    </row>
    <row r="284" spans="1:17">
      <c r="A284" s="205" t="s">
        <v>137</v>
      </c>
      <c r="B284" s="451">
        <v>42.991061522406817</v>
      </c>
      <c r="C284" s="341">
        <v>16.204301075268816</v>
      </c>
      <c r="D284" s="419">
        <v>74.751254480286732</v>
      </c>
    </row>
    <row r="285" spans="1:17">
      <c r="A285" s="205" t="s">
        <v>138</v>
      </c>
      <c r="B285" s="451">
        <v>31.588772827096719</v>
      </c>
      <c r="C285" s="341">
        <v>12.652988505747128</v>
      </c>
      <c r="D285" s="419">
        <v>59.123461047254153</v>
      </c>
      <c r="M285" s="228"/>
      <c r="N285" s="229"/>
      <c r="O285" s="228"/>
      <c r="P285" s="230"/>
      <c r="Q285" s="217"/>
    </row>
    <row r="286" spans="1:17">
      <c r="A286" s="205" t="s">
        <v>126</v>
      </c>
      <c r="B286" s="451">
        <v>30.21180816683496</v>
      </c>
      <c r="C286" s="341">
        <v>10.913440860215053</v>
      </c>
      <c r="D286" s="419">
        <v>56.06863799283154</v>
      </c>
    </row>
    <row r="287" spans="1:17">
      <c r="A287" s="205" t="s">
        <v>139</v>
      </c>
      <c r="B287" s="451">
        <v>30.303695235665689</v>
      </c>
      <c r="C287" s="341">
        <v>8.4536111111111101</v>
      </c>
      <c r="D287" s="419">
        <v>58.81904320987654</v>
      </c>
    </row>
    <row r="288" spans="1:17">
      <c r="A288" s="205" t="s">
        <v>140</v>
      </c>
      <c r="B288" s="451">
        <v>31.455614077966011</v>
      </c>
      <c r="C288" s="341">
        <v>12.988888888888889</v>
      </c>
      <c r="D288" s="419">
        <v>57.170967741935478</v>
      </c>
    </row>
    <row r="289" spans="1:5">
      <c r="A289" s="205" t="s">
        <v>141</v>
      </c>
      <c r="B289" s="451">
        <v>36.82612969846727</v>
      </c>
      <c r="C289" s="341">
        <v>16.713512544802867</v>
      </c>
      <c r="D289" s="419">
        <v>61.491935483870975</v>
      </c>
    </row>
    <row r="290" spans="1:5">
      <c r="A290" s="205" t="s">
        <v>142</v>
      </c>
      <c r="B290" s="451">
        <v>34.094341048648452</v>
      </c>
      <c r="C290" s="341">
        <v>9.9391849321229682</v>
      </c>
      <c r="D290" s="419">
        <v>65.748518518518523</v>
      </c>
    </row>
    <row r="291" spans="1:5">
      <c r="A291" s="205" t="s">
        <v>143</v>
      </c>
      <c r="B291" s="451">
        <v>43.62883359628394</v>
      </c>
      <c r="C291" s="341">
        <v>17.396214157706098</v>
      </c>
      <c r="D291" s="419">
        <v>75.185752688172045</v>
      </c>
    </row>
    <row r="292" spans="1:5">
      <c r="A292" s="205" t="s">
        <v>144</v>
      </c>
      <c r="B292" s="451">
        <v>50.807453398931571</v>
      </c>
      <c r="C292" s="341">
        <v>27.09370370370371</v>
      </c>
      <c r="D292" s="419">
        <v>78.706543209876543</v>
      </c>
    </row>
    <row r="293" spans="1:5">
      <c r="A293" s="205" t="s">
        <v>145</v>
      </c>
      <c r="B293" s="454">
        <v>59.252307278900652</v>
      </c>
      <c r="C293" s="342">
        <v>29.867741935483863</v>
      </c>
      <c r="D293" s="470">
        <v>88.210663082437279</v>
      </c>
    </row>
    <row r="294" spans="1:5">
      <c r="A294" s="206" t="s">
        <v>206</v>
      </c>
      <c r="C294" s="231"/>
      <c r="D294" s="231"/>
    </row>
    <row r="295" spans="1:5">
      <c r="C295" s="164"/>
    </row>
    <row r="296" spans="1:5">
      <c r="A296" s="169" t="s">
        <v>484</v>
      </c>
      <c r="B296" s="91"/>
      <c r="C296" s="210"/>
      <c r="D296" s="209"/>
      <c r="E296" s="91"/>
    </row>
    <row r="297" spans="1:5">
      <c r="A297" s="221" t="s">
        <v>151</v>
      </c>
      <c r="B297" s="91"/>
      <c r="C297" s="210"/>
      <c r="D297" s="209"/>
      <c r="E297" s="91"/>
    </row>
    <row r="298" spans="1:5" ht="25.5">
      <c r="A298" s="202" t="s">
        <v>147</v>
      </c>
      <c r="B298" s="234" t="s">
        <v>152</v>
      </c>
      <c r="C298" s="234" t="s">
        <v>134</v>
      </c>
      <c r="D298" s="234" t="s">
        <v>153</v>
      </c>
    </row>
    <row r="299" spans="1:5">
      <c r="A299" s="205" t="s">
        <v>135</v>
      </c>
      <c r="B299" s="452">
        <v>74.371959338381259</v>
      </c>
      <c r="C299" s="341">
        <v>46.152150537634405</v>
      </c>
      <c r="D299" s="419">
        <v>95.846236559139797</v>
      </c>
    </row>
    <row r="300" spans="1:5">
      <c r="A300" s="205" t="s">
        <v>136</v>
      </c>
      <c r="B300" s="452">
        <v>60.601454704677934</v>
      </c>
      <c r="C300" s="341">
        <v>29.883333333333336</v>
      </c>
      <c r="D300" s="419">
        <v>91.519047619047626</v>
      </c>
    </row>
    <row r="301" spans="1:5">
      <c r="A301" s="205" t="s">
        <v>137</v>
      </c>
      <c r="B301" s="452">
        <v>50.351418757467151</v>
      </c>
      <c r="C301" s="341">
        <v>22.133333333333329</v>
      </c>
      <c r="D301" s="419">
        <v>81.68118279569893</v>
      </c>
    </row>
    <row r="302" spans="1:5">
      <c r="A302" s="205" t="s">
        <v>138</v>
      </c>
      <c r="B302" s="452">
        <v>41.674864222421341</v>
      </c>
      <c r="C302" s="341">
        <v>16.463888888888889</v>
      </c>
      <c r="D302" s="419">
        <v>71.928333333333327</v>
      </c>
    </row>
    <row r="303" spans="1:5">
      <c r="A303" s="205" t="s">
        <v>126</v>
      </c>
      <c r="B303" s="452">
        <v>37.184371337182306</v>
      </c>
      <c r="C303" s="341">
        <v>15.055913978494623</v>
      </c>
      <c r="D303" s="419">
        <v>65.788709677419362</v>
      </c>
    </row>
    <row r="304" spans="1:5">
      <c r="A304" s="205" t="s">
        <v>139</v>
      </c>
      <c r="B304" s="452">
        <v>35.676350250107845</v>
      </c>
      <c r="C304" s="341">
        <v>13.315555555555557</v>
      </c>
      <c r="D304" s="419">
        <v>65.218888888888884</v>
      </c>
    </row>
    <row r="305" spans="1:15">
      <c r="A305" s="205" t="s">
        <v>140</v>
      </c>
      <c r="B305" s="452">
        <v>42.187016593775454</v>
      </c>
      <c r="C305" s="341">
        <v>17.065053763440861</v>
      </c>
      <c r="D305" s="419">
        <v>70.886021505376348</v>
      </c>
    </row>
    <row r="306" spans="1:15">
      <c r="A306" s="205" t="s">
        <v>141</v>
      </c>
      <c r="B306" s="452">
        <v>47.946627583333253</v>
      </c>
      <c r="C306" s="341">
        <v>23.755376344086027</v>
      </c>
      <c r="D306" s="419">
        <v>76.834408602150532</v>
      </c>
    </row>
    <row r="307" spans="1:15">
      <c r="A307" s="205" t="s">
        <v>142</v>
      </c>
      <c r="B307" s="452">
        <v>47.469062464969483</v>
      </c>
      <c r="C307" s="341">
        <v>19.13944444444444</v>
      </c>
      <c r="D307" s="419">
        <v>80.107777777777784</v>
      </c>
    </row>
    <row r="308" spans="1:15">
      <c r="A308" s="205" t="s">
        <v>143</v>
      </c>
      <c r="B308" s="452">
        <v>54.6014717680128</v>
      </c>
      <c r="C308" s="341">
        <v>25.624193548387098</v>
      </c>
      <c r="D308" s="419">
        <v>85.096236559139783</v>
      </c>
    </row>
    <row r="309" spans="1:15">
      <c r="A309" s="205" t="s">
        <v>144</v>
      </c>
      <c r="B309" s="452">
        <v>60.068775930234061</v>
      </c>
      <c r="C309" s="341">
        <v>35.337777777777774</v>
      </c>
      <c r="D309" s="419">
        <v>86.183333333333323</v>
      </c>
    </row>
    <row r="310" spans="1:15">
      <c r="A310" s="205" t="s">
        <v>145</v>
      </c>
      <c r="B310" s="455">
        <v>70.487526876429513</v>
      </c>
      <c r="C310" s="342">
        <v>40.810215053763436</v>
      </c>
      <c r="D310" s="470">
        <v>94.5</v>
      </c>
      <c r="G310" s="217"/>
    </row>
    <row r="311" spans="1:15">
      <c r="A311" s="206" t="s">
        <v>206</v>
      </c>
      <c r="C311" s="231"/>
      <c r="D311" s="231"/>
      <c r="L311" s="49"/>
      <c r="M311" s="232"/>
      <c r="N311" s="49"/>
      <c r="O311" s="49"/>
    </row>
    <row r="312" spans="1:15">
      <c r="C312" s="164"/>
      <c r="L312" s="49"/>
      <c r="M312" s="232"/>
      <c r="N312" s="49"/>
      <c r="O312" s="49"/>
    </row>
    <row r="313" spans="1:15" ht="15.75">
      <c r="A313" s="208"/>
      <c r="B313" s="91"/>
      <c r="C313" s="201"/>
      <c r="D313" s="91"/>
      <c r="E313" s="91"/>
      <c r="L313" s="49"/>
      <c r="M313" s="232"/>
      <c r="N313" s="49"/>
      <c r="O313" s="49"/>
    </row>
    <row r="314" spans="1:15">
      <c r="A314" s="169" t="s">
        <v>485</v>
      </c>
      <c r="B314" s="91"/>
      <c r="C314" s="201"/>
      <c r="D314" s="91"/>
      <c r="E314" s="91"/>
      <c r="L314" s="49"/>
      <c r="M314" s="232"/>
      <c r="N314" s="49"/>
      <c r="O314" s="49"/>
    </row>
    <row r="315" spans="1:15">
      <c r="A315" s="221" t="s">
        <v>151</v>
      </c>
      <c r="B315" s="91"/>
      <c r="C315" s="201"/>
      <c r="D315" s="91"/>
      <c r="E315" s="91"/>
      <c r="L315" s="49"/>
      <c r="M315" s="232"/>
      <c r="N315" s="49"/>
      <c r="O315" s="49"/>
    </row>
    <row r="316" spans="1:15" ht="25.5">
      <c r="A316" s="202" t="s">
        <v>147</v>
      </c>
      <c r="B316" s="234" t="s">
        <v>152</v>
      </c>
      <c r="C316" s="234" t="s">
        <v>134</v>
      </c>
      <c r="D316" s="234" t="s">
        <v>153</v>
      </c>
      <c r="L316" s="49"/>
      <c r="M316" s="232"/>
      <c r="N316" s="49"/>
      <c r="O316" s="49"/>
    </row>
    <row r="317" spans="1:15">
      <c r="A317" s="205" t="s">
        <v>135</v>
      </c>
      <c r="B317" s="452">
        <v>77.551211142614392</v>
      </c>
      <c r="C317" s="452">
        <v>62.289516129032258</v>
      </c>
      <c r="D317" s="452">
        <v>87.41935483870968</v>
      </c>
      <c r="L317" s="49"/>
      <c r="M317" s="232"/>
      <c r="N317" s="49"/>
      <c r="O317" s="49"/>
    </row>
    <row r="318" spans="1:15">
      <c r="A318" s="205" t="s">
        <v>136</v>
      </c>
      <c r="B318" s="452">
        <v>74.204638743595979</v>
      </c>
      <c r="C318" s="452">
        <v>53.348214285714285</v>
      </c>
      <c r="D318" s="452">
        <v>87.650892857142864</v>
      </c>
      <c r="L318" s="49"/>
      <c r="M318" s="232"/>
      <c r="N318" s="49"/>
      <c r="O318" s="49"/>
    </row>
    <row r="319" spans="1:15">
      <c r="A319" s="205" t="s">
        <v>137</v>
      </c>
      <c r="B319" s="452">
        <v>70.876286682347654</v>
      </c>
      <c r="C319" s="452">
        <v>48.468548387096774</v>
      </c>
      <c r="D319" s="452">
        <v>88.101612903225799</v>
      </c>
      <c r="L319" s="49"/>
      <c r="M319" s="232"/>
      <c r="N319" s="49"/>
      <c r="O319" s="49"/>
    </row>
    <row r="320" spans="1:15">
      <c r="A320" s="205" t="s">
        <v>138</v>
      </c>
      <c r="B320" s="452">
        <v>67.070415016365359</v>
      </c>
      <c r="C320" s="452">
        <v>35.385086206896553</v>
      </c>
      <c r="D320" s="452">
        <v>88.192413793103455</v>
      </c>
      <c r="L320" s="49"/>
      <c r="M320" s="232"/>
      <c r="N320" s="49"/>
      <c r="O320" s="49"/>
    </row>
    <row r="321" spans="1:15">
      <c r="A321" s="205" t="s">
        <v>126</v>
      </c>
      <c r="B321" s="452">
        <v>63.338724403077151</v>
      </c>
      <c r="C321" s="452">
        <v>35.54032258064516</v>
      </c>
      <c r="D321" s="452">
        <v>86.756048387096783</v>
      </c>
      <c r="L321" s="49"/>
      <c r="M321" s="232"/>
      <c r="N321" s="49"/>
      <c r="O321" s="49"/>
    </row>
    <row r="322" spans="1:15">
      <c r="A322" s="205" t="s">
        <v>139</v>
      </c>
      <c r="B322" s="452">
        <v>64.370840372937934</v>
      </c>
      <c r="C322" s="452">
        <v>35.61333333333333</v>
      </c>
      <c r="D322" s="452">
        <v>87.23</v>
      </c>
      <c r="L322" s="49"/>
      <c r="M322" s="232"/>
      <c r="N322" s="49"/>
      <c r="O322" s="49"/>
    </row>
    <row r="323" spans="1:15">
      <c r="A323" s="205" t="s">
        <v>140</v>
      </c>
      <c r="B323" s="452">
        <v>63.991456285955955</v>
      </c>
      <c r="C323" s="452">
        <v>34.391129032258064</v>
      </c>
      <c r="D323" s="452">
        <v>86.461290322580638</v>
      </c>
      <c r="L323" s="49"/>
      <c r="M323" s="232"/>
      <c r="N323" s="49"/>
      <c r="O323" s="49"/>
    </row>
    <row r="324" spans="1:15">
      <c r="A324" s="205" t="s">
        <v>141</v>
      </c>
      <c r="B324" s="452">
        <v>65.05008849695389</v>
      </c>
      <c r="C324" s="452">
        <v>39.626612903225805</v>
      </c>
      <c r="D324" s="452">
        <v>86.260483870967732</v>
      </c>
      <c r="L324" s="49"/>
      <c r="M324" s="232"/>
      <c r="N324" s="49"/>
      <c r="O324" s="49"/>
    </row>
    <row r="325" spans="1:15">
      <c r="A325" s="205" t="s">
        <v>142</v>
      </c>
      <c r="B325" s="452">
        <v>64.646160266072229</v>
      </c>
      <c r="C325" s="452">
        <v>41.730833333333337</v>
      </c>
      <c r="D325" s="452">
        <v>84.741666666666674</v>
      </c>
      <c r="L325" s="49"/>
      <c r="M325" s="232"/>
      <c r="N325" s="49"/>
      <c r="O325" s="49"/>
    </row>
    <row r="326" spans="1:15">
      <c r="A326" s="205" t="s">
        <v>143</v>
      </c>
      <c r="B326" s="452">
        <v>63.692881003398398</v>
      </c>
      <c r="C326" s="452">
        <v>45.708064516129035</v>
      </c>
      <c r="D326" s="452">
        <v>80.709677419354847</v>
      </c>
      <c r="L326" s="49"/>
      <c r="M326" s="232"/>
      <c r="N326" s="49"/>
      <c r="O326" s="49"/>
    </row>
    <row r="327" spans="1:15">
      <c r="A327" s="205" t="s">
        <v>144</v>
      </c>
      <c r="B327" s="452">
        <v>64.788616600656553</v>
      </c>
      <c r="C327" s="452">
        <v>47.59291666666666</v>
      </c>
      <c r="D327" s="452">
        <v>81.770208333333329</v>
      </c>
      <c r="L327" s="49"/>
      <c r="M327" s="232"/>
      <c r="N327" s="49"/>
      <c r="O327" s="49"/>
    </row>
    <row r="328" spans="1:15">
      <c r="A328" s="205" t="s">
        <v>145</v>
      </c>
      <c r="B328" s="455">
        <v>70.122755026637336</v>
      </c>
      <c r="C328" s="455">
        <v>54.931854838709668</v>
      </c>
      <c r="D328" s="455">
        <v>85.243145161290329</v>
      </c>
      <c r="L328" s="49"/>
      <c r="M328" s="232"/>
      <c r="N328" s="49"/>
      <c r="O328" s="49"/>
    </row>
    <row r="329" spans="1:15">
      <c r="A329" s="206" t="s">
        <v>206</v>
      </c>
      <c r="C329" s="224"/>
      <c r="D329" s="224"/>
      <c r="L329" s="49"/>
      <c r="M329" s="232"/>
      <c r="N329" s="49"/>
      <c r="O329" s="49"/>
    </row>
    <row r="330" spans="1:15">
      <c r="C330" s="164"/>
      <c r="L330" s="49"/>
      <c r="M330" s="232"/>
      <c r="N330" s="49"/>
      <c r="O330" s="49"/>
    </row>
    <row r="331" spans="1:15">
      <c r="A331" s="169" t="s">
        <v>486</v>
      </c>
      <c r="B331" s="169"/>
      <c r="C331" s="169"/>
      <c r="D331" s="169"/>
      <c r="E331" s="169"/>
    </row>
    <row r="332" spans="1:15">
      <c r="A332" s="233" t="s">
        <v>154</v>
      </c>
      <c r="B332" s="218"/>
      <c r="C332" s="218"/>
      <c r="D332" s="218"/>
      <c r="E332" s="218"/>
    </row>
    <row r="333" spans="1:15">
      <c r="A333" s="202" t="s">
        <v>147</v>
      </c>
      <c r="B333" s="234" t="s">
        <v>11</v>
      </c>
      <c r="C333" s="234" t="s">
        <v>149</v>
      </c>
      <c r="D333" s="234" t="s">
        <v>207</v>
      </c>
      <c r="E333" s="234" t="s">
        <v>295</v>
      </c>
    </row>
    <row r="334" spans="1:15">
      <c r="A334" s="205" t="s">
        <v>135</v>
      </c>
      <c r="B334" s="452">
        <v>6.0337437189639846</v>
      </c>
      <c r="C334" s="452">
        <v>5.3933530447121516</v>
      </c>
      <c r="D334" s="451">
        <v>6.5466097295187149</v>
      </c>
      <c r="E334" s="452">
        <v>7.8350032247414889</v>
      </c>
    </row>
    <row r="335" spans="1:15">
      <c r="A335" s="205" t="s">
        <v>136</v>
      </c>
      <c r="B335" s="452">
        <v>7.4200282082338642</v>
      </c>
      <c r="C335" s="452">
        <v>6.7847541471411192</v>
      </c>
      <c r="D335" s="451">
        <v>7.6123207332147187</v>
      </c>
      <c r="E335" s="452">
        <v>8.9369143497756234</v>
      </c>
    </row>
    <row r="336" spans="1:15">
      <c r="A336" s="205" t="s">
        <v>137</v>
      </c>
      <c r="B336" s="452">
        <v>7.5643846700790354</v>
      </c>
      <c r="C336" s="452">
        <v>6.7575729337045596</v>
      </c>
      <c r="D336" s="451">
        <v>8.2949347590195952</v>
      </c>
      <c r="E336" s="452">
        <v>10.226591830468521</v>
      </c>
    </row>
    <row r="337" spans="1:15">
      <c r="A337" s="205" t="s">
        <v>138</v>
      </c>
      <c r="B337" s="452">
        <v>7.0065368977620759</v>
      </c>
      <c r="C337" s="452">
        <v>7.3612613137167751</v>
      </c>
      <c r="D337" s="451">
        <v>7.6773121116634799</v>
      </c>
      <c r="E337" s="452">
        <v>8.1293596352264466</v>
      </c>
    </row>
    <row r="338" spans="1:15">
      <c r="A338" s="205" t="s">
        <v>126</v>
      </c>
      <c r="B338" s="452">
        <v>6.6140763101267979</v>
      </c>
      <c r="C338" s="452">
        <v>6.8152111188839175</v>
      </c>
      <c r="D338" s="451">
        <v>7.6311853481340322</v>
      </c>
      <c r="E338" s="452">
        <v>8.1624301205885246</v>
      </c>
    </row>
    <row r="339" spans="1:15">
      <c r="A339" s="205" t="s">
        <v>139</v>
      </c>
      <c r="B339" s="452">
        <v>6.436267739315924</v>
      </c>
      <c r="C339" s="452">
        <v>6.4405175055889039</v>
      </c>
      <c r="D339" s="451">
        <v>7.6294540886296884</v>
      </c>
      <c r="E339" s="452">
        <v>7.7446646001730617</v>
      </c>
    </row>
    <row r="340" spans="1:15">
      <c r="A340" s="205" t="s">
        <v>140</v>
      </c>
      <c r="B340" s="452">
        <v>6.5716592171944663</v>
      </c>
      <c r="C340" s="452">
        <v>6.7418075708510123</v>
      </c>
      <c r="D340" s="451">
        <v>6.9699805599942293</v>
      </c>
      <c r="E340" s="452">
        <v>7.1633698573255344</v>
      </c>
    </row>
    <row r="341" spans="1:15">
      <c r="A341" s="205" t="s">
        <v>141</v>
      </c>
      <c r="B341" s="452">
        <v>5.9566921116839087</v>
      </c>
      <c r="C341" s="452">
        <v>5.7975384273362343</v>
      </c>
      <c r="D341" s="451">
        <v>6.7509779947714712</v>
      </c>
      <c r="E341" s="452">
        <v>6.4677447137300357</v>
      </c>
    </row>
    <row r="342" spans="1:15">
      <c r="A342" s="205" t="s">
        <v>142</v>
      </c>
      <c r="B342" s="452">
        <v>5.6873061321803986</v>
      </c>
      <c r="C342" s="452">
        <v>5.1294697937475133</v>
      </c>
      <c r="D342" s="451">
        <v>6.2338967871329913</v>
      </c>
      <c r="E342" s="452">
        <v>6.8965861583378754</v>
      </c>
    </row>
    <row r="343" spans="1:15">
      <c r="A343" s="205" t="s">
        <v>143</v>
      </c>
      <c r="B343" s="452">
        <v>5.7635823408370994</v>
      </c>
      <c r="C343" s="452">
        <v>5.4675902602787065</v>
      </c>
      <c r="D343" s="451">
        <v>6.0435345443734079</v>
      </c>
      <c r="E343" s="452">
        <v>7.0535612714305955</v>
      </c>
    </row>
    <row r="344" spans="1:15" ht="15.75">
      <c r="A344" s="205" t="s">
        <v>144</v>
      </c>
      <c r="B344" s="452">
        <v>5.5208672769994536</v>
      </c>
      <c r="C344" s="452">
        <v>5.2697590528238107</v>
      </c>
      <c r="D344" s="451">
        <v>6.8374438844909067</v>
      </c>
      <c r="E344" s="452">
        <v>7.9943195579970441</v>
      </c>
      <c r="J344" s="235"/>
      <c r="K344" s="236"/>
      <c r="L344" s="236"/>
      <c r="M344" s="236"/>
    </row>
    <row r="345" spans="1:15" ht="15.75">
      <c r="A345" s="214" t="s">
        <v>145</v>
      </c>
      <c r="B345" s="455">
        <v>5.9770820204627384</v>
      </c>
      <c r="C345" s="455">
        <v>4.9723136491961242</v>
      </c>
      <c r="D345" s="454">
        <v>7.3124271752094963</v>
      </c>
      <c r="E345" s="455">
        <v>8.4956125997995695</v>
      </c>
      <c r="J345" s="235"/>
      <c r="K345" s="236"/>
      <c r="L345" s="236"/>
      <c r="M345" s="236"/>
    </row>
    <row r="346" spans="1:15">
      <c r="A346" s="206" t="s">
        <v>206</v>
      </c>
      <c r="B346" s="218"/>
      <c r="C346" s="218"/>
      <c r="D346" s="218"/>
      <c r="E346" s="218"/>
      <c r="L346" s="49"/>
      <c r="M346" s="232"/>
      <c r="N346" s="49"/>
      <c r="O346" s="49"/>
    </row>
    <row r="347" spans="1:15">
      <c r="A347" s="212" t="s">
        <v>155</v>
      </c>
      <c r="L347" s="49"/>
      <c r="M347" s="232"/>
      <c r="N347" s="49"/>
      <c r="O347" s="49"/>
    </row>
    <row r="348" spans="1:15">
      <c r="C348" s="164"/>
      <c r="L348" s="49"/>
      <c r="M348" s="232"/>
      <c r="N348" s="49"/>
      <c r="O348" s="49"/>
    </row>
    <row r="349" spans="1:15">
      <c r="A349" s="169" t="s">
        <v>487</v>
      </c>
      <c r="B349" s="169"/>
      <c r="C349" s="169"/>
      <c r="D349" s="169"/>
      <c r="E349" s="169"/>
      <c r="L349" s="49"/>
      <c r="M349" s="232"/>
      <c r="N349" s="49"/>
      <c r="O349" s="49"/>
    </row>
    <row r="350" spans="1:15">
      <c r="A350" s="233" t="s">
        <v>154</v>
      </c>
      <c r="B350" s="218"/>
      <c r="C350" s="218"/>
      <c r="D350" s="218"/>
      <c r="L350" s="49"/>
      <c r="M350" s="232"/>
      <c r="N350" s="49"/>
      <c r="O350" s="49"/>
    </row>
    <row r="351" spans="1:15" ht="25.5">
      <c r="A351" s="202" t="s">
        <v>147</v>
      </c>
      <c r="B351" s="234" t="s">
        <v>156</v>
      </c>
      <c r="C351" s="234" t="s">
        <v>157</v>
      </c>
      <c r="D351" s="234" t="s">
        <v>153</v>
      </c>
      <c r="M351" s="232"/>
      <c r="N351" s="49"/>
      <c r="O351" s="49"/>
    </row>
    <row r="352" spans="1:15">
      <c r="A352" s="205" t="s">
        <v>135</v>
      </c>
      <c r="B352" s="341">
        <v>6.0337437189639846</v>
      </c>
      <c r="C352" s="341">
        <v>25.915200000000002</v>
      </c>
      <c r="D352" s="419">
        <v>11.812265589991615</v>
      </c>
      <c r="M352" s="232"/>
      <c r="N352" s="49"/>
      <c r="O352" s="49"/>
    </row>
    <row r="353" spans="1:15">
      <c r="A353" s="205" t="s">
        <v>136</v>
      </c>
      <c r="B353" s="341">
        <v>7.4200282082338642</v>
      </c>
      <c r="C353" s="341">
        <v>26.997159600000003</v>
      </c>
      <c r="D353" s="419">
        <v>13.80177254401036</v>
      </c>
      <c r="M353" s="232"/>
      <c r="N353" s="49"/>
      <c r="O353" s="49"/>
    </row>
    <row r="354" spans="1:15">
      <c r="A354" s="205" t="s">
        <v>137</v>
      </c>
      <c r="B354" s="341">
        <v>7.5643846700790354</v>
      </c>
      <c r="C354" s="341">
        <v>21.811960000000003</v>
      </c>
      <c r="D354" s="419">
        <v>13.167548075912585</v>
      </c>
      <c r="M354" s="232"/>
      <c r="N354" s="49"/>
      <c r="O354" s="49"/>
    </row>
    <row r="355" spans="1:15">
      <c r="A355" s="205" t="s">
        <v>138</v>
      </c>
      <c r="B355" s="341">
        <v>7.0065368977620759</v>
      </c>
      <c r="C355" s="341">
        <v>25.997264800000004</v>
      </c>
      <c r="D355" s="419">
        <v>14.316193232661</v>
      </c>
      <c r="M355" s="232"/>
      <c r="N355" s="49"/>
      <c r="O355" s="49"/>
    </row>
    <row r="356" spans="1:15">
      <c r="A356" s="205" t="s">
        <v>126</v>
      </c>
      <c r="B356" s="341">
        <v>6.6140763101267979</v>
      </c>
      <c r="C356" s="341">
        <v>20.59781430744</v>
      </c>
      <c r="D356" s="419">
        <v>13.594719895755162</v>
      </c>
      <c r="M356" s="232"/>
      <c r="N356" s="49"/>
      <c r="O356" s="49"/>
    </row>
    <row r="357" spans="1:15">
      <c r="A357" s="205" t="s">
        <v>139</v>
      </c>
      <c r="B357" s="341">
        <v>6.436267739315924</v>
      </c>
      <c r="C357" s="341">
        <v>20.894130000000004</v>
      </c>
      <c r="D357" s="419">
        <v>12.863045752689001</v>
      </c>
      <c r="M357" s="232"/>
      <c r="N357" s="49"/>
      <c r="O357" s="49"/>
    </row>
    <row r="358" spans="1:15">
      <c r="A358" s="205" t="s">
        <v>140</v>
      </c>
      <c r="B358" s="341">
        <v>6.5716592171944663</v>
      </c>
      <c r="C358" s="341">
        <v>19.997896000000001</v>
      </c>
      <c r="D358" s="419">
        <v>13.258144973085809</v>
      </c>
      <c r="M358" s="232"/>
      <c r="N358" s="49"/>
      <c r="O358" s="49"/>
    </row>
    <row r="359" spans="1:15">
      <c r="A359" s="205" t="s">
        <v>141</v>
      </c>
      <c r="B359" s="341">
        <v>5.9566921116839087</v>
      </c>
      <c r="C359" s="341">
        <v>19.976300000000002</v>
      </c>
      <c r="D359" s="419">
        <v>12.586689072705161</v>
      </c>
      <c r="M359" s="232"/>
      <c r="N359" s="49"/>
      <c r="O359" s="49"/>
    </row>
    <row r="360" spans="1:15">
      <c r="A360" s="205" t="s">
        <v>142</v>
      </c>
      <c r="B360" s="341">
        <v>5.6873061321803986</v>
      </c>
      <c r="C360" s="341">
        <v>20.516200000000001</v>
      </c>
      <c r="D360" s="419">
        <v>12.241450269484336</v>
      </c>
      <c r="M360" s="232"/>
      <c r="N360" s="49"/>
      <c r="O360" s="49"/>
    </row>
    <row r="361" spans="1:15">
      <c r="A361" s="205" t="s">
        <v>143</v>
      </c>
      <c r="B361" s="341">
        <v>5.7635823408370994</v>
      </c>
      <c r="C361" s="341">
        <v>21.596000000000004</v>
      </c>
      <c r="D361" s="419">
        <v>12.08583453272516</v>
      </c>
      <c r="M361" s="232"/>
      <c r="N361" s="49"/>
      <c r="O361" s="49"/>
    </row>
    <row r="362" spans="1:15">
      <c r="A362" s="205" t="s">
        <v>144</v>
      </c>
      <c r="B362" s="341">
        <v>5.5208672769994536</v>
      </c>
      <c r="C362" s="341">
        <v>22.513830000000002</v>
      </c>
      <c r="D362" s="419">
        <v>10.995919644625335</v>
      </c>
      <c r="M362" s="232"/>
      <c r="N362" s="49"/>
      <c r="O362" s="49"/>
    </row>
    <row r="363" spans="1:15">
      <c r="A363" s="214" t="s">
        <v>145</v>
      </c>
      <c r="B363" s="342">
        <v>5.9770820204627384</v>
      </c>
      <c r="C363" s="342">
        <v>17.492760000000001</v>
      </c>
      <c r="D363" s="470">
        <v>11.415010830861936</v>
      </c>
      <c r="L363" s="49"/>
      <c r="M363" s="232"/>
      <c r="N363" s="49"/>
      <c r="O363" s="49"/>
    </row>
    <row r="364" spans="1:15">
      <c r="A364" s="206" t="s">
        <v>206</v>
      </c>
      <c r="L364" s="49"/>
      <c r="M364" s="232"/>
      <c r="N364" s="49"/>
      <c r="O364" s="49"/>
    </row>
    <row r="365" spans="1:15">
      <c r="A365" s="212" t="s">
        <v>155</v>
      </c>
      <c r="L365" s="49"/>
      <c r="M365" s="232"/>
      <c r="N365" s="49"/>
      <c r="O365" s="49"/>
    </row>
    <row r="366" spans="1:15">
      <c r="B366" s="218"/>
      <c r="C366" s="218"/>
      <c r="D366" s="218"/>
      <c r="L366" s="49"/>
      <c r="M366" s="232"/>
      <c r="N366" s="49"/>
      <c r="O366" s="49"/>
    </row>
    <row r="367" spans="1:15">
      <c r="A367" s="169" t="s">
        <v>488</v>
      </c>
      <c r="B367" s="169"/>
      <c r="C367" s="169"/>
      <c r="D367" s="169"/>
      <c r="E367" s="169"/>
      <c r="H367" s="49"/>
      <c r="I367" s="49"/>
      <c r="L367" s="49"/>
      <c r="M367" s="232"/>
      <c r="N367" s="49"/>
      <c r="O367" s="49"/>
    </row>
    <row r="368" spans="1:15">
      <c r="A368" s="233" t="s">
        <v>154</v>
      </c>
      <c r="B368" s="218"/>
      <c r="C368" s="218"/>
      <c r="D368" s="218"/>
      <c r="H368" s="49"/>
      <c r="I368" s="49"/>
      <c r="L368" s="49"/>
      <c r="M368" s="232"/>
    </row>
    <row r="369" spans="1:15" ht="25.5">
      <c r="A369" s="202" t="s">
        <v>147</v>
      </c>
      <c r="B369" s="234" t="s">
        <v>156</v>
      </c>
      <c r="C369" s="234" t="s">
        <v>157</v>
      </c>
      <c r="D369" s="234" t="s">
        <v>153</v>
      </c>
      <c r="H369" s="49"/>
      <c r="I369" s="49"/>
      <c r="L369" s="49"/>
      <c r="M369" s="232"/>
    </row>
    <row r="370" spans="1:15">
      <c r="A370" s="205" t="s">
        <v>135</v>
      </c>
      <c r="B370" s="452">
        <v>5.3933530447121516</v>
      </c>
      <c r="C370" s="452">
        <v>35.796202525800005</v>
      </c>
      <c r="D370" s="451">
        <v>11.816310528919141</v>
      </c>
      <c r="H370" s="49"/>
      <c r="I370" s="49"/>
      <c r="L370" s="49"/>
      <c r="M370" s="232"/>
    </row>
    <row r="371" spans="1:15">
      <c r="A371" s="205" t="s">
        <v>136</v>
      </c>
      <c r="B371" s="452">
        <v>6.7847541471411192</v>
      </c>
      <c r="C371" s="452">
        <v>38.595905158320001</v>
      </c>
      <c r="D371" s="451">
        <v>14.256822470397303</v>
      </c>
      <c r="H371" s="49"/>
      <c r="I371" s="49"/>
      <c r="L371" s="49"/>
      <c r="M371" s="232"/>
    </row>
    <row r="372" spans="1:15">
      <c r="A372" s="205" t="s">
        <v>137</v>
      </c>
      <c r="B372" s="452">
        <v>6.7575729337045596</v>
      </c>
      <c r="C372" s="452">
        <v>30.19679726076</v>
      </c>
      <c r="D372" s="451">
        <v>13.931856992492476</v>
      </c>
      <c r="H372" s="49"/>
      <c r="I372" s="49"/>
      <c r="L372" s="49"/>
      <c r="M372" s="232"/>
    </row>
    <row r="373" spans="1:15">
      <c r="A373" s="205" t="s">
        <v>138</v>
      </c>
      <c r="B373" s="452">
        <v>7.3612613137167751</v>
      </c>
      <c r="C373" s="452">
        <v>38.295937366200008</v>
      </c>
      <c r="D373" s="451">
        <v>15.603902083690668</v>
      </c>
      <c r="H373" s="49"/>
      <c r="I373" s="49"/>
      <c r="L373" s="49"/>
      <c r="M373" s="232"/>
    </row>
    <row r="374" spans="1:15">
      <c r="A374" s="205" t="s">
        <v>126</v>
      </c>
      <c r="B374" s="452">
        <v>6.8152111188839175</v>
      </c>
      <c r="C374" s="452">
        <v>35.633400000000002</v>
      </c>
      <c r="D374" s="451">
        <v>15.831476518458137</v>
      </c>
      <c r="H374" s="49"/>
      <c r="I374" s="49"/>
      <c r="L374" s="49"/>
      <c r="M374" s="232"/>
    </row>
    <row r="375" spans="1:15">
      <c r="A375" s="205" t="s">
        <v>139</v>
      </c>
      <c r="B375" s="452">
        <v>6.4405175055889039</v>
      </c>
      <c r="C375" s="452">
        <v>36.696107845800007</v>
      </c>
      <c r="D375" s="451">
        <v>14.627987000579854</v>
      </c>
      <c r="L375" s="49"/>
      <c r="M375" s="232"/>
    </row>
    <row r="376" spans="1:15">
      <c r="A376" s="205" t="s">
        <v>140</v>
      </c>
      <c r="B376" s="452">
        <v>6.7418075708510123</v>
      </c>
      <c r="C376" s="452">
        <v>35.696213909640008</v>
      </c>
      <c r="D376" s="451">
        <v>14.931034259587099</v>
      </c>
      <c r="L376" s="49"/>
      <c r="M376" s="232"/>
      <c r="N376" s="49"/>
      <c r="O376" s="49"/>
    </row>
    <row r="377" spans="1:15">
      <c r="A377" s="205" t="s">
        <v>141</v>
      </c>
      <c r="B377" s="452">
        <v>5.7975384273362343</v>
      </c>
      <c r="C377" s="452">
        <v>30.996712020960004</v>
      </c>
      <c r="D377" s="451">
        <v>13.731699007844876</v>
      </c>
      <c r="L377" s="49"/>
      <c r="M377" s="232"/>
      <c r="N377" s="49"/>
      <c r="O377" s="49"/>
    </row>
    <row r="378" spans="1:15">
      <c r="A378" s="205" t="s">
        <v>142</v>
      </c>
      <c r="B378" s="452">
        <v>5.1294697937475133</v>
      </c>
      <c r="C378" s="452">
        <v>29.596859732880002</v>
      </c>
      <c r="D378" s="451">
        <v>12.602368328627263</v>
      </c>
      <c r="L378" s="49"/>
      <c r="M378" s="232"/>
      <c r="N378" s="49"/>
      <c r="O378" s="49"/>
    </row>
    <row r="379" spans="1:15">
      <c r="A379" s="205" t="s">
        <v>143</v>
      </c>
      <c r="B379" s="452">
        <v>5.4675902602787065</v>
      </c>
      <c r="C379" s="452">
        <v>29.096912764800003</v>
      </c>
      <c r="D379" s="451">
        <v>12.664249411922295</v>
      </c>
      <c r="L379" s="49"/>
      <c r="M379" s="232"/>
      <c r="N379" s="49"/>
      <c r="O379" s="49"/>
    </row>
    <row r="380" spans="1:15">
      <c r="A380" s="205" t="s">
        <v>144</v>
      </c>
      <c r="B380" s="452">
        <v>5.2697590528238107</v>
      </c>
      <c r="C380" s="452">
        <v>25.397306755920003</v>
      </c>
      <c r="D380" s="451">
        <v>10.957727728912296</v>
      </c>
      <c r="L380" s="49"/>
      <c r="M380" s="232"/>
      <c r="N380" s="49"/>
      <c r="O380" s="49"/>
    </row>
    <row r="381" spans="1:15">
      <c r="A381" s="214" t="s">
        <v>145</v>
      </c>
      <c r="B381" s="455">
        <v>4.9723136491961242</v>
      </c>
      <c r="C381" s="455">
        <v>26.897147660160002</v>
      </c>
      <c r="D381" s="454">
        <v>10.513581205967096</v>
      </c>
      <c r="L381" s="49"/>
      <c r="M381" s="232"/>
      <c r="N381" s="49"/>
      <c r="O381" s="49"/>
    </row>
    <row r="382" spans="1:15">
      <c r="A382" s="206" t="s">
        <v>206</v>
      </c>
      <c r="B382" s="218"/>
      <c r="C382" s="218"/>
      <c r="D382" s="218"/>
      <c r="L382" s="49"/>
      <c r="M382" s="232"/>
      <c r="N382" s="49"/>
      <c r="O382" s="49"/>
    </row>
    <row r="383" spans="1:15">
      <c r="A383" s="212" t="s">
        <v>155</v>
      </c>
      <c r="B383" s="218"/>
      <c r="C383" s="218"/>
      <c r="D383" s="218"/>
      <c r="L383" s="49"/>
      <c r="M383" s="232"/>
      <c r="N383" s="49"/>
      <c r="O383" s="49"/>
    </row>
    <row r="384" spans="1:15">
      <c r="C384" s="164"/>
      <c r="L384" s="49"/>
      <c r="M384" s="232"/>
      <c r="N384" s="49"/>
      <c r="O384" s="49"/>
    </row>
    <row r="385" spans="1:15">
      <c r="A385" s="169" t="s">
        <v>489</v>
      </c>
      <c r="B385" s="169"/>
      <c r="C385" s="169"/>
      <c r="D385" s="169"/>
      <c r="E385" s="169"/>
      <c r="M385" s="49"/>
      <c r="N385" s="49"/>
    </row>
    <row r="386" spans="1:15">
      <c r="A386" s="233" t="s">
        <v>154</v>
      </c>
      <c r="C386" s="164"/>
      <c r="M386" s="49"/>
      <c r="N386" s="49"/>
    </row>
    <row r="387" spans="1:15" ht="25.5">
      <c r="A387" s="202" t="s">
        <v>147</v>
      </c>
      <c r="B387" s="234" t="s">
        <v>156</v>
      </c>
      <c r="C387" s="234" t="s">
        <v>157</v>
      </c>
      <c r="D387" s="234" t="s">
        <v>153</v>
      </c>
      <c r="M387" s="49"/>
      <c r="N387" s="49"/>
    </row>
    <row r="388" spans="1:15">
      <c r="A388" s="205" t="s">
        <v>135</v>
      </c>
      <c r="B388" s="341">
        <v>6.5466097295187149</v>
      </c>
      <c r="C388" s="419">
        <v>26.897147660160002</v>
      </c>
      <c r="D388" s="419">
        <v>12.750797957961289</v>
      </c>
      <c r="M388" s="49"/>
      <c r="N388" s="49"/>
    </row>
    <row r="389" spans="1:15">
      <c r="A389" s="205" t="s">
        <v>136</v>
      </c>
      <c r="B389" s="341">
        <v>7.6123207332147187</v>
      </c>
      <c r="C389" s="419">
        <v>30.596753669040002</v>
      </c>
      <c r="D389" s="419">
        <v>14.933534955345001</v>
      </c>
    </row>
    <row r="390" spans="1:15">
      <c r="A390" s="205" t="s">
        <v>137</v>
      </c>
      <c r="B390" s="341">
        <v>8.2949347590195952</v>
      </c>
      <c r="C390" s="419">
        <v>31.596647605199998</v>
      </c>
      <c r="D390" s="419">
        <v>15.369875000827745</v>
      </c>
    </row>
    <row r="391" spans="1:15">
      <c r="A391" s="205" t="s">
        <v>138</v>
      </c>
      <c r="B391" s="341">
        <v>7.6773121116634799</v>
      </c>
      <c r="C391" s="419">
        <v>38.695895718120006</v>
      </c>
      <c r="D391" s="419">
        <v>15.976083091715999</v>
      </c>
    </row>
    <row r="392" spans="1:15">
      <c r="A392" s="205" t="s">
        <v>126</v>
      </c>
      <c r="B392" s="341">
        <v>7.6311853481340322</v>
      </c>
      <c r="C392" s="419">
        <v>27.597071860560003</v>
      </c>
      <c r="D392" s="419">
        <v>16.306872307701294</v>
      </c>
    </row>
    <row r="393" spans="1:15">
      <c r="A393" s="205" t="s">
        <v>139</v>
      </c>
      <c r="B393" s="341">
        <v>7.6294540886296884</v>
      </c>
      <c r="C393" s="419">
        <v>32.496552925200007</v>
      </c>
      <c r="D393" s="419">
        <v>16.297715602307999</v>
      </c>
    </row>
    <row r="394" spans="1:15">
      <c r="A394" s="205" t="s">
        <v>140</v>
      </c>
      <c r="B394" s="341">
        <v>6.9699805599942293</v>
      </c>
      <c r="C394" s="419">
        <v>24.897359787839999</v>
      </c>
      <c r="D394" s="419">
        <v>14.822083651749677</v>
      </c>
      <c r="N394" s="49"/>
      <c r="O394" s="49"/>
    </row>
    <row r="395" spans="1:15">
      <c r="A395" s="205" t="s">
        <v>141</v>
      </c>
      <c r="B395" s="341">
        <v>6.7509779947714712</v>
      </c>
      <c r="C395" s="419">
        <v>30.39677643672</v>
      </c>
      <c r="D395" s="419">
        <v>15.111300282807095</v>
      </c>
      <c r="N395" s="49"/>
      <c r="O395" s="49"/>
    </row>
    <row r="396" spans="1:15">
      <c r="A396" s="205" t="s">
        <v>142</v>
      </c>
      <c r="B396" s="341">
        <v>6.2338967871329913</v>
      </c>
      <c r="C396" s="419">
        <v>26.79715710036</v>
      </c>
      <c r="D396" s="419">
        <v>13.534675386794001</v>
      </c>
      <c r="N396" s="49"/>
      <c r="O396" s="49"/>
    </row>
    <row r="397" spans="1:15">
      <c r="A397" s="205" t="s">
        <v>143</v>
      </c>
      <c r="B397" s="341">
        <v>6.0435345443734079</v>
      </c>
      <c r="C397" s="419">
        <v>29.596859732880002</v>
      </c>
      <c r="D397" s="419">
        <v>12.854550422531615</v>
      </c>
      <c r="N397" s="49"/>
      <c r="O397" s="49"/>
    </row>
    <row r="398" spans="1:15">
      <c r="A398" s="205" t="s">
        <v>144</v>
      </c>
      <c r="B398" s="341">
        <v>6.8374438844909067</v>
      </c>
      <c r="C398" s="419">
        <v>32.696532101160003</v>
      </c>
      <c r="D398" s="419">
        <v>13.289701409148</v>
      </c>
      <c r="N398" s="49"/>
      <c r="O398" s="49"/>
    </row>
    <row r="399" spans="1:15">
      <c r="A399" s="214" t="s">
        <v>145</v>
      </c>
      <c r="B399" s="342">
        <v>7.3124271752094963</v>
      </c>
      <c r="C399" s="470">
        <v>26.397200692080002</v>
      </c>
      <c r="D399" s="470">
        <v>12.896481446024518</v>
      </c>
      <c r="L399" s="49"/>
      <c r="M399" s="232"/>
      <c r="N399" s="49"/>
      <c r="O399" s="49"/>
    </row>
    <row r="400" spans="1:15">
      <c r="A400" s="206" t="s">
        <v>206</v>
      </c>
      <c r="C400" s="164"/>
      <c r="L400" s="49"/>
      <c r="M400" s="232"/>
      <c r="N400" s="49"/>
      <c r="O400" s="49"/>
    </row>
    <row r="401" spans="1:8" ht="15" customHeight="1">
      <c r="A401" s="212" t="s">
        <v>155</v>
      </c>
      <c r="C401" s="164"/>
    </row>
    <row r="402" spans="1:8" ht="15" customHeight="1">
      <c r="A402" s="212"/>
      <c r="C402" s="164"/>
    </row>
    <row r="403" spans="1:8" ht="15.75" customHeight="1">
      <c r="A403" s="169" t="s">
        <v>490</v>
      </c>
      <c r="B403" s="169"/>
      <c r="C403" s="169"/>
      <c r="D403" s="169"/>
      <c r="E403" s="169"/>
    </row>
    <row r="404" spans="1:8">
      <c r="A404" s="233" t="s">
        <v>154</v>
      </c>
      <c r="C404" s="164"/>
    </row>
    <row r="405" spans="1:8" ht="25.5">
      <c r="A405" s="202" t="s">
        <v>147</v>
      </c>
      <c r="B405" s="234" t="s">
        <v>156</v>
      </c>
      <c r="C405" s="234" t="s">
        <v>157</v>
      </c>
      <c r="D405" s="234" t="s">
        <v>153</v>
      </c>
    </row>
    <row r="406" spans="1:8">
      <c r="A406" s="205" t="s">
        <v>135</v>
      </c>
      <c r="B406" s="452">
        <v>7.8350032247414889</v>
      </c>
      <c r="C406" s="452">
        <v>33.596435477520004</v>
      </c>
      <c r="D406" s="451">
        <v>13.656615930113229</v>
      </c>
    </row>
    <row r="407" spans="1:8">
      <c r="A407" s="205" t="s">
        <v>136</v>
      </c>
      <c r="B407" s="452">
        <v>8.9369143497756234</v>
      </c>
      <c r="C407" s="452">
        <v>33.596435477520004</v>
      </c>
      <c r="D407" s="451">
        <v>15.381404102680714</v>
      </c>
    </row>
    <row r="408" spans="1:8">
      <c r="A408" s="205" t="s">
        <v>137</v>
      </c>
      <c r="B408" s="452">
        <v>10.226591830468521</v>
      </c>
      <c r="C408" s="452">
        <v>28.097018828640003</v>
      </c>
      <c r="D408" s="451">
        <v>15.654791051468708</v>
      </c>
    </row>
    <row r="409" spans="1:8">
      <c r="A409" s="205" t="s">
        <v>138</v>
      </c>
      <c r="B409" s="452">
        <v>8.1293596352264466</v>
      </c>
      <c r="C409" s="452">
        <v>35.796202525800005</v>
      </c>
      <c r="D409" s="451">
        <v>14.910085032575896</v>
      </c>
      <c r="F409" s="15"/>
    </row>
    <row r="410" spans="1:8">
      <c r="A410" s="205" t="s">
        <v>126</v>
      </c>
      <c r="B410" s="452">
        <v>8.1624301205885246</v>
      </c>
      <c r="C410" s="452">
        <v>24.397412819760003</v>
      </c>
      <c r="D410" s="451">
        <v>14.506525829142584</v>
      </c>
    </row>
    <row r="411" spans="1:8">
      <c r="A411" s="205" t="s">
        <v>139</v>
      </c>
      <c r="B411" s="452">
        <v>7.7446646001730617</v>
      </c>
      <c r="C411" s="452">
        <v>26.597177924400004</v>
      </c>
      <c r="D411" s="451">
        <v>14.439301592394001</v>
      </c>
      <c r="F411" s="237"/>
      <c r="G411" s="237"/>
      <c r="H411" s="237"/>
    </row>
    <row r="412" spans="1:8">
      <c r="A412" s="205" t="s">
        <v>140</v>
      </c>
      <c r="B412" s="452">
        <v>7.1633698573255344</v>
      </c>
      <c r="C412" s="452">
        <v>23.197539707640004</v>
      </c>
      <c r="D412" s="451">
        <v>13.392127781439678</v>
      </c>
    </row>
    <row r="413" spans="1:8">
      <c r="A413" s="205" t="s">
        <v>141</v>
      </c>
      <c r="B413" s="452">
        <v>6.4677447137300357</v>
      </c>
      <c r="C413" s="452">
        <v>25.99724234016</v>
      </c>
      <c r="D413" s="451">
        <v>12.855894402568063</v>
      </c>
    </row>
    <row r="414" spans="1:8">
      <c r="A414" s="205" t="s">
        <v>142</v>
      </c>
      <c r="B414" s="452">
        <v>6.8965861583378754</v>
      </c>
      <c r="C414" s="452">
        <v>21.897677979360001</v>
      </c>
      <c r="D414" s="451">
        <v>12.675322150157999</v>
      </c>
    </row>
    <row r="415" spans="1:8">
      <c r="A415" s="205" t="s">
        <v>143</v>
      </c>
      <c r="B415" s="452">
        <v>7.0535612714305955</v>
      </c>
      <c r="C415" s="452">
        <v>24.997348404000004</v>
      </c>
      <c r="D415" s="451">
        <v>12.411586606061615</v>
      </c>
    </row>
    <row r="416" spans="1:8">
      <c r="A416" s="205" t="s">
        <v>144</v>
      </c>
      <c r="B416" s="452">
        <v>7.9943195579970441</v>
      </c>
      <c r="C416" s="452">
        <v>30.274327116720002</v>
      </c>
      <c r="D416" s="451">
        <v>13.895047844193002</v>
      </c>
    </row>
    <row r="417" spans="1:5">
      <c r="A417" s="214" t="s">
        <v>145</v>
      </c>
      <c r="B417" s="455">
        <v>8.4956125997995695</v>
      </c>
      <c r="C417" s="455">
        <v>25.197327579960003</v>
      </c>
      <c r="D417" s="454">
        <v>13.538483293482582</v>
      </c>
    </row>
    <row r="418" spans="1:5">
      <c r="A418" s="206" t="s">
        <v>206</v>
      </c>
      <c r="C418" s="164"/>
    </row>
    <row r="419" spans="1:5" ht="12.75" customHeight="1">
      <c r="A419" s="212" t="s">
        <v>155</v>
      </c>
      <c r="C419" s="164"/>
    </row>
    <row r="420" spans="1:5">
      <c r="A420" s="212"/>
      <c r="C420" s="164"/>
    </row>
    <row r="421" spans="1:5">
      <c r="A421" s="169" t="s">
        <v>491</v>
      </c>
      <c r="B421" s="169"/>
      <c r="C421" s="169"/>
      <c r="D421" s="169"/>
      <c r="E421" s="169"/>
    </row>
    <row r="422" spans="1:5" ht="15.75">
      <c r="A422" s="221" t="s">
        <v>158</v>
      </c>
      <c r="B422" s="238"/>
      <c r="C422" s="238"/>
      <c r="D422" s="238"/>
      <c r="E422" s="91"/>
    </row>
    <row r="423" spans="1:5">
      <c r="A423" s="202" t="s">
        <v>147</v>
      </c>
      <c r="B423" s="234" t="s">
        <v>11</v>
      </c>
      <c r="C423" s="234" t="s">
        <v>12</v>
      </c>
    </row>
    <row r="424" spans="1:5">
      <c r="A424" s="205" t="s">
        <v>135</v>
      </c>
      <c r="B424" s="452">
        <v>6.6838709677419335</v>
      </c>
      <c r="C424" s="452">
        <v>8.5645161290322598</v>
      </c>
    </row>
    <row r="425" spans="1:5">
      <c r="A425" s="205" t="s">
        <v>136</v>
      </c>
      <c r="B425" s="452">
        <v>8.5107142857142879</v>
      </c>
      <c r="C425" s="452">
        <v>9.2678571428571441</v>
      </c>
    </row>
    <row r="426" spans="1:5">
      <c r="A426" s="205" t="s">
        <v>137</v>
      </c>
      <c r="B426" s="452">
        <v>9.17741935483871</v>
      </c>
      <c r="C426" s="452">
        <v>10.106451612903225</v>
      </c>
    </row>
    <row r="427" spans="1:5">
      <c r="A427" s="205" t="s">
        <v>138</v>
      </c>
      <c r="B427" s="452">
        <v>8.8466666666666676</v>
      </c>
      <c r="C427" s="452">
        <v>10.503333333333332</v>
      </c>
    </row>
    <row r="428" spans="1:5">
      <c r="A428" s="205" t="s">
        <v>126</v>
      </c>
      <c r="B428" s="452">
        <v>11.022580645161291</v>
      </c>
      <c r="C428" s="452">
        <v>11.190322580645164</v>
      </c>
    </row>
    <row r="429" spans="1:5">
      <c r="A429" s="205" t="s">
        <v>139</v>
      </c>
      <c r="B429" s="452">
        <v>11.15666666666667</v>
      </c>
      <c r="C429" s="452">
        <v>11.456666666666665</v>
      </c>
    </row>
    <row r="430" spans="1:5">
      <c r="A430" s="205" t="s">
        <v>140</v>
      </c>
      <c r="B430" s="452">
        <v>10.558064516129033</v>
      </c>
      <c r="C430" s="452">
        <v>11.103225806451613</v>
      </c>
    </row>
    <row r="431" spans="1:5">
      <c r="A431" s="205" t="s">
        <v>141</v>
      </c>
      <c r="B431" s="452">
        <v>10.354838709677422</v>
      </c>
      <c r="C431" s="452">
        <v>10.751612903225805</v>
      </c>
    </row>
    <row r="432" spans="1:5">
      <c r="A432" s="205" t="s">
        <v>142</v>
      </c>
      <c r="B432" s="452">
        <v>10.019999999999998</v>
      </c>
      <c r="C432" s="452">
        <v>10.456666666666665</v>
      </c>
    </row>
    <row r="433" spans="1:5">
      <c r="A433" s="205" t="s">
        <v>143</v>
      </c>
      <c r="B433" s="452">
        <v>9.4096774193548391</v>
      </c>
      <c r="C433" s="452">
        <v>9.8000000000000007</v>
      </c>
    </row>
    <row r="434" spans="1:5">
      <c r="A434" s="205" t="s">
        <v>144</v>
      </c>
      <c r="B434" s="452">
        <v>8.4733333333333345</v>
      </c>
      <c r="C434" s="452">
        <v>9.1500000000000021</v>
      </c>
    </row>
    <row r="435" spans="1:5">
      <c r="A435" s="205" t="s">
        <v>145</v>
      </c>
      <c r="B435" s="455">
        <v>8.5096774193548406</v>
      </c>
      <c r="C435" s="455">
        <v>8.8354838709677406</v>
      </c>
      <c r="D435" s="209"/>
      <c r="E435" s="209"/>
    </row>
    <row r="436" spans="1:5">
      <c r="A436" s="206" t="s">
        <v>206</v>
      </c>
      <c r="C436" s="164"/>
      <c r="D436" s="209"/>
      <c r="E436" s="209"/>
    </row>
    <row r="437" spans="1:5">
      <c r="A437" s="212"/>
      <c r="C437" s="164"/>
      <c r="D437" s="209"/>
      <c r="E437" s="209"/>
    </row>
    <row r="438" spans="1:5">
      <c r="A438" s="239" t="s">
        <v>492</v>
      </c>
      <c r="B438" s="170"/>
      <c r="C438" s="171"/>
      <c r="D438" s="170"/>
      <c r="E438" s="170"/>
    </row>
    <row r="439" spans="1:5">
      <c r="A439" s="221" t="s">
        <v>159</v>
      </c>
    </row>
    <row r="440" spans="1:5">
      <c r="A440" s="471" t="s">
        <v>147</v>
      </c>
      <c r="B440" s="173" t="s">
        <v>11</v>
      </c>
      <c r="C440" s="173" t="s">
        <v>12</v>
      </c>
      <c r="D440" s="173" t="s">
        <v>207</v>
      </c>
      <c r="E440" s="173" t="s">
        <v>295</v>
      </c>
    </row>
    <row r="441" spans="1:5">
      <c r="A441" s="240" t="s">
        <v>135</v>
      </c>
      <c r="B441" s="261">
        <v>3702.0443549327961</v>
      </c>
      <c r="C441" s="261">
        <v>3957.4209341868273</v>
      </c>
      <c r="D441" s="261">
        <v>4095.6862007168461</v>
      </c>
      <c r="E441" s="261">
        <v>2897.6232525940864</v>
      </c>
    </row>
    <row r="442" spans="1:5">
      <c r="A442" s="178" t="s">
        <v>136</v>
      </c>
      <c r="B442" s="261">
        <v>4892.563467142857</v>
      </c>
      <c r="C442" s="261">
        <v>5203.9596586284079</v>
      </c>
      <c r="D442" s="261">
        <v>5441.8995535714284</v>
      </c>
      <c r="E442" s="261">
        <v>4218.4024553571426</v>
      </c>
    </row>
    <row r="443" spans="1:5">
      <c r="A443" s="178" t="s">
        <v>137</v>
      </c>
      <c r="B443" s="261">
        <v>5901.7047713951615</v>
      </c>
      <c r="C443" s="261">
        <v>6012.5040023393067</v>
      </c>
      <c r="D443" s="261">
        <v>6082.9860215053777</v>
      </c>
      <c r="E443" s="261">
        <v>5179.3553763602149</v>
      </c>
    </row>
    <row r="444" spans="1:5">
      <c r="A444" s="178" t="s">
        <v>138</v>
      </c>
      <c r="B444" s="261">
        <v>6059.5177083333328</v>
      </c>
      <c r="C444" s="261">
        <v>5979.0992134951048</v>
      </c>
      <c r="D444" s="261">
        <v>6168.044027777778</v>
      </c>
      <c r="E444" s="261">
        <v>5265.6837235756711</v>
      </c>
    </row>
    <row r="445" spans="1:5">
      <c r="A445" s="178" t="s">
        <v>126</v>
      </c>
      <c r="B445" s="261">
        <v>7228.7615591048389</v>
      </c>
      <c r="C445" s="261">
        <v>7053.6991935866199</v>
      </c>
      <c r="D445" s="261">
        <v>7092.465322580646</v>
      </c>
      <c r="E445" s="261">
        <v>6305.1093022517925</v>
      </c>
    </row>
    <row r="446" spans="1:5">
      <c r="A446" s="178" t="s">
        <v>139</v>
      </c>
      <c r="B446" s="261">
        <v>7038.5545833611104</v>
      </c>
      <c r="C446" s="261">
        <v>6746.5647244690408</v>
      </c>
      <c r="D446" s="261">
        <v>6818.3161574074074</v>
      </c>
      <c r="E446" s="261">
        <v>6459.5704167500007</v>
      </c>
    </row>
    <row r="447" spans="1:5">
      <c r="A447" s="178" t="s">
        <v>140</v>
      </c>
      <c r="B447" s="261">
        <v>6573.5683467150538</v>
      </c>
      <c r="C447" s="261">
        <v>6529.3937275866174</v>
      </c>
      <c r="D447" s="261">
        <v>6636.7546545201112</v>
      </c>
      <c r="E447" s="261">
        <v>6040.4761425241932</v>
      </c>
    </row>
    <row r="448" spans="1:5">
      <c r="A448" s="178" t="s">
        <v>141</v>
      </c>
      <c r="B448" s="261">
        <v>6501.377755274194</v>
      </c>
      <c r="C448" s="261">
        <v>6415.266547195939</v>
      </c>
      <c r="D448" s="261">
        <v>6728.4208333333327</v>
      </c>
      <c r="E448" s="261">
        <v>6203.6762095564518</v>
      </c>
    </row>
    <row r="449" spans="1:7">
      <c r="A449" s="178" t="s">
        <v>142</v>
      </c>
      <c r="B449" s="261">
        <v>6158.9625693333337</v>
      </c>
      <c r="C449" s="261">
        <v>6440.8221913580246</v>
      </c>
      <c r="D449" s="261">
        <v>6300.2152777777774</v>
      </c>
      <c r="E449" s="261">
        <v>5560.9174999999996</v>
      </c>
    </row>
    <row r="450" spans="1:7">
      <c r="A450" s="178" t="s">
        <v>143</v>
      </c>
      <c r="B450" s="261">
        <v>5304.0058468951611</v>
      </c>
      <c r="C450" s="261">
        <v>5700.3243727921135</v>
      </c>
      <c r="D450" s="261">
        <v>5647.9464157706097</v>
      </c>
      <c r="E450" s="261">
        <v>4366.2937500806456</v>
      </c>
    </row>
    <row r="451" spans="1:7">
      <c r="A451" s="178" t="s">
        <v>144</v>
      </c>
      <c r="B451" s="261">
        <v>4496.4602082222227</v>
      </c>
      <c r="C451" s="261">
        <v>4702.8845678765429</v>
      </c>
      <c r="D451" s="261">
        <v>4682.5555555555557</v>
      </c>
      <c r="E451" s="261">
        <v>3205.0095386904759</v>
      </c>
    </row>
    <row r="452" spans="1:7">
      <c r="A452" s="186" t="s">
        <v>145</v>
      </c>
      <c r="B452" s="335">
        <v>4194.6460348467745</v>
      </c>
      <c r="C452" s="335">
        <v>4427.0613799677421</v>
      </c>
      <c r="D452" s="335">
        <v>4448.1685035842293</v>
      </c>
      <c r="E452" s="335">
        <v>3004.8651209193554</v>
      </c>
    </row>
    <row r="453" spans="1:7">
      <c r="A453" s="206" t="s">
        <v>206</v>
      </c>
    </row>
    <row r="454" spans="1:7">
      <c r="A454" s="212"/>
      <c r="C454" s="164"/>
      <c r="D454" s="209"/>
      <c r="E454" s="209"/>
    </row>
    <row r="455" spans="1:7">
      <c r="A455" s="169" t="s">
        <v>493</v>
      </c>
      <c r="D455" s="209"/>
      <c r="E455" s="209"/>
    </row>
    <row r="456" spans="1:7">
      <c r="A456" s="2535" t="s">
        <v>196</v>
      </c>
      <c r="B456" s="2535"/>
      <c r="C456" s="2535"/>
      <c r="D456" s="209"/>
      <c r="E456" s="209"/>
    </row>
    <row r="457" spans="1:7">
      <c r="A457" s="212"/>
      <c r="C457" s="164"/>
      <c r="D457" s="209"/>
      <c r="E457" s="209"/>
    </row>
    <row r="458" spans="1:7">
      <c r="A458" s="212"/>
      <c r="C458" s="164"/>
      <c r="D458" s="209"/>
      <c r="E458" s="209"/>
      <c r="G458" s="217" t="s">
        <v>122</v>
      </c>
    </row>
    <row r="459" spans="1:7">
      <c r="A459" s="212"/>
      <c r="C459" s="164"/>
      <c r="D459" s="209"/>
      <c r="E459" s="209"/>
      <c r="G459" s="217" t="s">
        <v>123</v>
      </c>
    </row>
    <row r="460" spans="1:7">
      <c r="A460" s="212"/>
      <c r="C460" s="164"/>
      <c r="D460" s="209"/>
      <c r="E460" s="209"/>
      <c r="G460" s="217" t="s">
        <v>124</v>
      </c>
    </row>
    <row r="461" spans="1:7">
      <c r="A461" s="212"/>
      <c r="C461" s="164"/>
      <c r="D461" s="209"/>
      <c r="E461" s="209"/>
      <c r="G461" s="217" t="s">
        <v>125</v>
      </c>
    </row>
    <row r="462" spans="1:7">
      <c r="A462" s="212"/>
      <c r="C462" s="164"/>
      <c r="D462" s="209"/>
      <c r="E462" s="209"/>
      <c r="G462" s="217" t="s">
        <v>126</v>
      </c>
    </row>
    <row r="463" spans="1:7">
      <c r="A463" s="212"/>
      <c r="C463" s="164"/>
      <c r="D463" s="209"/>
      <c r="E463" s="209"/>
      <c r="G463" s="217" t="s">
        <v>127</v>
      </c>
    </row>
    <row r="464" spans="1:7">
      <c r="A464" s="212"/>
      <c r="C464" s="164"/>
      <c r="D464" s="209"/>
      <c r="E464" s="209"/>
      <c r="G464" s="217" t="s">
        <v>128</v>
      </c>
    </row>
    <row r="465" spans="1:7">
      <c r="A465" s="212"/>
      <c r="C465" s="164"/>
      <c r="D465" s="209"/>
      <c r="E465" s="209"/>
      <c r="G465" s="217" t="s">
        <v>129</v>
      </c>
    </row>
    <row r="466" spans="1:7">
      <c r="A466" s="212"/>
      <c r="C466" s="164"/>
      <c r="D466" s="209"/>
      <c r="E466" s="209"/>
      <c r="G466" s="217" t="s">
        <v>130</v>
      </c>
    </row>
    <row r="467" spans="1:7">
      <c r="A467" s="212"/>
      <c r="C467" s="164"/>
      <c r="D467" s="209"/>
      <c r="E467" s="209"/>
      <c r="G467" s="217" t="s">
        <v>131</v>
      </c>
    </row>
    <row r="468" spans="1:7">
      <c r="A468" s="212"/>
      <c r="C468" s="164"/>
      <c r="D468" s="209"/>
      <c r="E468" s="209"/>
      <c r="G468" s="217" t="s">
        <v>132</v>
      </c>
    </row>
    <row r="469" spans="1:7">
      <c r="A469" s="212"/>
      <c r="C469" s="164"/>
      <c r="D469" s="209"/>
      <c r="E469" s="209"/>
      <c r="G469" s="217" t="s">
        <v>133</v>
      </c>
    </row>
    <row r="470" spans="1:7">
      <c r="A470" s="905" t="s">
        <v>206</v>
      </c>
      <c r="C470" s="164"/>
      <c r="D470" s="209"/>
      <c r="E470" s="209"/>
    </row>
    <row r="471" spans="1:7">
      <c r="A471" s="905"/>
      <c r="C471" s="164"/>
      <c r="D471" s="209"/>
      <c r="E471" s="209"/>
    </row>
    <row r="472" spans="1:7" ht="15.75" customHeight="1">
      <c r="A472" s="169" t="s">
        <v>494</v>
      </c>
      <c r="B472" s="169"/>
      <c r="C472" s="169"/>
      <c r="D472" s="169"/>
      <c r="E472" s="169"/>
    </row>
    <row r="473" spans="1:7" ht="14.25" customHeight="1">
      <c r="A473" s="221" t="s">
        <v>159</v>
      </c>
      <c r="B473" s="241"/>
      <c r="C473" s="242"/>
      <c r="D473" s="209"/>
      <c r="E473" s="209"/>
    </row>
    <row r="474" spans="1:7">
      <c r="A474" s="202" t="s">
        <v>147</v>
      </c>
      <c r="B474" s="243" t="s">
        <v>156</v>
      </c>
      <c r="C474" s="243" t="s">
        <v>160</v>
      </c>
      <c r="D474" s="243" t="s">
        <v>161</v>
      </c>
    </row>
    <row r="475" spans="1:7">
      <c r="A475" s="205" t="s">
        <v>135</v>
      </c>
      <c r="B475" s="261">
        <v>3702.0443549327961</v>
      </c>
      <c r="C475" s="261">
        <v>611.32499999999993</v>
      </c>
      <c r="D475" s="261">
        <v>5160</v>
      </c>
    </row>
    <row r="476" spans="1:7">
      <c r="A476" s="205" t="s">
        <v>136</v>
      </c>
      <c r="B476" s="261">
        <v>4892.563467142857</v>
      </c>
      <c r="C476" s="261">
        <v>3060</v>
      </c>
      <c r="D476" s="261">
        <v>5940</v>
      </c>
    </row>
    <row r="477" spans="1:7">
      <c r="A477" s="205" t="s">
        <v>137</v>
      </c>
      <c r="B477" s="261">
        <v>5901.7047713951615</v>
      </c>
      <c r="C477" s="261">
        <v>2557.6249999999995</v>
      </c>
      <c r="D477" s="261">
        <v>7230.05</v>
      </c>
    </row>
    <row r="478" spans="1:7">
      <c r="A478" s="205" t="s">
        <v>138</v>
      </c>
      <c r="B478" s="261">
        <v>6059.5177083333328</v>
      </c>
      <c r="C478" s="261">
        <v>2256.4499999999998</v>
      </c>
      <c r="D478" s="261">
        <v>8050</v>
      </c>
    </row>
    <row r="479" spans="1:7">
      <c r="A479" s="205" t="s">
        <v>126</v>
      </c>
      <c r="B479" s="261">
        <v>7228.7615591048389</v>
      </c>
      <c r="C479" s="261">
        <v>5218.95</v>
      </c>
      <c r="D479" s="261">
        <v>8110</v>
      </c>
    </row>
    <row r="480" spans="1:7">
      <c r="A480" s="205" t="s">
        <v>139</v>
      </c>
      <c r="B480" s="261">
        <v>7038.5545833611104</v>
      </c>
      <c r="C480" s="261">
        <v>5823.1750000000011</v>
      </c>
      <c r="D480" s="261">
        <v>8130</v>
      </c>
    </row>
    <row r="481" spans="1:5">
      <c r="A481" s="205" t="s">
        <v>140</v>
      </c>
      <c r="B481" s="261">
        <v>6573.5683467150538</v>
      </c>
      <c r="C481" s="261">
        <v>4229.8249999999998</v>
      </c>
      <c r="D481" s="261">
        <v>7620</v>
      </c>
    </row>
    <row r="482" spans="1:5">
      <c r="A482" s="205" t="s">
        <v>141</v>
      </c>
      <c r="B482" s="261">
        <v>6501.377755274194</v>
      </c>
      <c r="C482" s="261">
        <v>3007.7250000000004</v>
      </c>
      <c r="D482" s="261">
        <v>7640</v>
      </c>
    </row>
    <row r="483" spans="1:5">
      <c r="A483" s="205" t="s">
        <v>142</v>
      </c>
      <c r="B483" s="261">
        <v>6158.9625693333337</v>
      </c>
      <c r="C483" s="261">
        <v>4849.25</v>
      </c>
      <c r="D483" s="261">
        <v>7130</v>
      </c>
    </row>
    <row r="484" spans="1:5">
      <c r="A484" s="205" t="s">
        <v>143</v>
      </c>
      <c r="B484" s="261">
        <v>5304.0058468951611</v>
      </c>
      <c r="C484" s="261">
        <v>4414.7749999999996</v>
      </c>
      <c r="D484" s="261">
        <v>6190</v>
      </c>
    </row>
    <row r="485" spans="1:5">
      <c r="A485" s="205" t="s">
        <v>144</v>
      </c>
      <c r="B485" s="261">
        <v>4496.4602082222227</v>
      </c>
      <c r="C485" s="261">
        <v>2890.125</v>
      </c>
      <c r="D485" s="261">
        <v>5320</v>
      </c>
    </row>
    <row r="486" spans="1:5">
      <c r="A486" s="205" t="s">
        <v>145</v>
      </c>
      <c r="B486" s="335">
        <v>4194.6460348467745</v>
      </c>
      <c r="C486" s="335">
        <v>3123.9750000000004</v>
      </c>
      <c r="D486" s="335">
        <v>4819.7333330000001</v>
      </c>
    </row>
    <row r="487" spans="1:5">
      <c r="A487" s="206" t="s">
        <v>206</v>
      </c>
      <c r="C487" s="164"/>
      <c r="E487" s="209"/>
    </row>
    <row r="488" spans="1:5" ht="15.75">
      <c r="A488" s="244"/>
      <c r="B488" s="241"/>
      <c r="C488" s="242"/>
      <c r="D488" s="209"/>
      <c r="E488" s="209"/>
    </row>
    <row r="489" spans="1:5" ht="15" customHeight="1">
      <c r="A489" s="169" t="s">
        <v>495</v>
      </c>
      <c r="B489" s="169"/>
      <c r="C489" s="169"/>
      <c r="D489" s="169"/>
      <c r="E489" s="169"/>
    </row>
    <row r="490" spans="1:5" ht="15.75">
      <c r="A490" s="221" t="s">
        <v>159</v>
      </c>
      <c r="B490" s="241"/>
      <c r="C490" s="242"/>
      <c r="D490" s="209"/>
      <c r="E490" s="209"/>
    </row>
    <row r="491" spans="1:5">
      <c r="A491" s="202" t="s">
        <v>147</v>
      </c>
      <c r="B491" s="243" t="s">
        <v>156</v>
      </c>
      <c r="C491" s="243" t="s">
        <v>160</v>
      </c>
      <c r="D491" s="243" t="s">
        <v>161</v>
      </c>
      <c r="E491" s="209"/>
    </row>
    <row r="492" spans="1:5">
      <c r="A492" s="205" t="s">
        <v>135</v>
      </c>
      <c r="B492" s="261">
        <v>3957.4209341868273</v>
      </c>
      <c r="C492" s="261">
        <v>661.07500000000016</v>
      </c>
      <c r="D492" s="261">
        <v>5844.8</v>
      </c>
      <c r="E492" s="245"/>
    </row>
    <row r="493" spans="1:5">
      <c r="A493" s="205" t="s">
        <v>136</v>
      </c>
      <c r="B493" s="261">
        <v>5203.9596586284079</v>
      </c>
      <c r="C493" s="261">
        <v>2259.7000000000003</v>
      </c>
      <c r="D493" s="261">
        <v>6571.8750000000009</v>
      </c>
      <c r="E493" s="245"/>
    </row>
    <row r="494" spans="1:5">
      <c r="A494" s="205" t="s">
        <v>137</v>
      </c>
      <c r="B494" s="261">
        <v>6012.5040023393067</v>
      </c>
      <c r="C494" s="261">
        <v>2042</v>
      </c>
      <c r="D494" s="261">
        <v>7478.4</v>
      </c>
      <c r="E494" s="245"/>
    </row>
    <row r="495" spans="1:5">
      <c r="A495" s="205" t="s">
        <v>138</v>
      </c>
      <c r="B495" s="261">
        <v>5979.0992134951048</v>
      </c>
      <c r="C495" s="261">
        <v>2165.8500000000004</v>
      </c>
      <c r="D495" s="261">
        <v>8254.2000000000007</v>
      </c>
      <c r="E495" s="245"/>
    </row>
    <row r="496" spans="1:5">
      <c r="A496" s="205" t="s">
        <v>126</v>
      </c>
      <c r="B496" s="261">
        <v>7053.6991935866199</v>
      </c>
      <c r="C496" s="261">
        <v>996.15000000000009</v>
      </c>
      <c r="D496" s="261">
        <v>8638</v>
      </c>
      <c r="E496" s="245"/>
    </row>
    <row r="497" spans="1:5">
      <c r="A497" s="205" t="s">
        <v>139</v>
      </c>
      <c r="B497" s="261">
        <v>6746.5647244690408</v>
      </c>
      <c r="C497" s="261">
        <v>5564.416666666667</v>
      </c>
      <c r="D497" s="261">
        <v>8332</v>
      </c>
      <c r="E497" s="245"/>
    </row>
    <row r="498" spans="1:5">
      <c r="A498" s="205" t="s">
        <v>140</v>
      </c>
      <c r="B498" s="261">
        <v>6529.3937275866174</v>
      </c>
      <c r="C498" s="261">
        <v>4629.05</v>
      </c>
      <c r="D498" s="261">
        <v>7930</v>
      </c>
      <c r="E498" s="245"/>
    </row>
    <row r="499" spans="1:5">
      <c r="A499" s="205" t="s">
        <v>141</v>
      </c>
      <c r="B499" s="261">
        <v>6415.266547195939</v>
      </c>
      <c r="C499" s="261">
        <v>3362.6</v>
      </c>
      <c r="D499" s="261">
        <v>7793</v>
      </c>
      <c r="E499" s="245"/>
    </row>
    <row r="500" spans="1:5">
      <c r="A500" s="205" t="s">
        <v>142</v>
      </c>
      <c r="B500" s="261">
        <v>6440.8221913580246</v>
      </c>
      <c r="C500" s="261">
        <v>3711.3250000000007</v>
      </c>
      <c r="D500" s="261">
        <v>7634</v>
      </c>
      <c r="E500" s="245"/>
    </row>
    <row r="501" spans="1:5">
      <c r="A501" s="205" t="s">
        <v>143</v>
      </c>
      <c r="B501" s="261">
        <v>5700.3243727921135</v>
      </c>
      <c r="C501" s="261">
        <v>3997.9250000000002</v>
      </c>
      <c r="D501" s="261">
        <v>6717</v>
      </c>
      <c r="E501" s="245"/>
    </row>
    <row r="502" spans="1:5">
      <c r="A502" s="205" t="s">
        <v>144</v>
      </c>
      <c r="B502" s="261">
        <v>4702.8845678765429</v>
      </c>
      <c r="C502" s="261">
        <v>2886.2000000000007</v>
      </c>
      <c r="D502" s="261">
        <v>5654.0250000000005</v>
      </c>
      <c r="E502" s="245"/>
    </row>
    <row r="503" spans="1:5">
      <c r="A503" s="205" t="s">
        <v>145</v>
      </c>
      <c r="B503" s="335">
        <v>4427.0613799677421</v>
      </c>
      <c r="C503" s="335">
        <v>3223.5500000000006</v>
      </c>
      <c r="D503" s="335">
        <v>5177.9250000000011</v>
      </c>
      <c r="E503" s="245"/>
    </row>
    <row r="504" spans="1:5" ht="15.75" customHeight="1">
      <c r="A504" s="206" t="s">
        <v>206</v>
      </c>
      <c r="C504" s="164"/>
      <c r="E504" s="245"/>
    </row>
    <row r="505" spans="1:5">
      <c r="A505" s="246"/>
      <c r="B505" s="209"/>
      <c r="C505" s="210"/>
      <c r="D505" s="209"/>
      <c r="E505" s="209"/>
    </row>
    <row r="506" spans="1:5" ht="15.75">
      <c r="A506" s="169" t="s">
        <v>496</v>
      </c>
      <c r="B506" s="169"/>
      <c r="C506" s="169"/>
      <c r="D506" s="169"/>
      <c r="E506" s="247"/>
    </row>
    <row r="507" spans="1:5">
      <c r="A507" s="221" t="s">
        <v>159</v>
      </c>
      <c r="B507" s="209"/>
      <c r="C507" s="210"/>
      <c r="D507" s="209"/>
      <c r="E507" s="209"/>
    </row>
    <row r="508" spans="1:5">
      <c r="A508" s="202" t="s">
        <v>147</v>
      </c>
      <c r="B508" s="243" t="s">
        <v>156</v>
      </c>
      <c r="C508" s="243" t="s">
        <v>160</v>
      </c>
      <c r="D508" s="243" t="s">
        <v>161</v>
      </c>
      <c r="E508" s="245"/>
    </row>
    <row r="509" spans="1:5">
      <c r="A509" s="205" t="s">
        <v>135</v>
      </c>
      <c r="B509" s="261">
        <v>4095.6862007168461</v>
      </c>
      <c r="C509" s="261">
        <v>502.32499999999999</v>
      </c>
      <c r="D509" s="261">
        <v>5464.2749999999996</v>
      </c>
      <c r="E509" s="245"/>
    </row>
    <row r="510" spans="1:5">
      <c r="A510" s="205" t="s">
        <v>136</v>
      </c>
      <c r="B510" s="261">
        <v>5441.8995535714284</v>
      </c>
      <c r="C510" s="261">
        <v>3691.1500000000005</v>
      </c>
      <c r="D510" s="261">
        <v>6687.1750000000002</v>
      </c>
      <c r="E510" s="245"/>
    </row>
    <row r="511" spans="1:5">
      <c r="A511" s="205" t="s">
        <v>137</v>
      </c>
      <c r="B511" s="261">
        <v>6082.9860215053777</v>
      </c>
      <c r="C511" s="261">
        <v>1732.4</v>
      </c>
      <c r="D511" s="261">
        <v>7791.175000000002</v>
      </c>
      <c r="E511" s="245"/>
    </row>
    <row r="512" spans="1:5">
      <c r="A512" s="205" t="s">
        <v>138</v>
      </c>
      <c r="B512" s="261">
        <v>6168.044027777778</v>
      </c>
      <c r="C512" s="261">
        <v>2448.4</v>
      </c>
      <c r="D512" s="261">
        <v>8784.0750000000007</v>
      </c>
      <c r="E512" s="245"/>
    </row>
    <row r="513" spans="1:6">
      <c r="A513" s="205" t="s">
        <v>126</v>
      </c>
      <c r="B513" s="261">
        <v>7092.465322580646</v>
      </c>
      <c r="C513" s="261">
        <v>4820.55</v>
      </c>
      <c r="D513" s="261">
        <v>8483.9499999999989</v>
      </c>
      <c r="E513" s="245"/>
    </row>
    <row r="514" spans="1:6">
      <c r="A514" s="205" t="s">
        <v>139</v>
      </c>
      <c r="B514" s="261">
        <v>6818.3161574074074</v>
      </c>
      <c r="C514" s="261">
        <v>6283.15</v>
      </c>
      <c r="D514" s="261">
        <v>8007.8000000000011</v>
      </c>
      <c r="E514" s="245"/>
    </row>
    <row r="515" spans="1:6">
      <c r="A515" s="205" t="s">
        <v>140</v>
      </c>
      <c r="B515" s="261">
        <v>6636.7546545201112</v>
      </c>
      <c r="C515" s="261">
        <v>2642.0000000000005</v>
      </c>
      <c r="D515" s="261">
        <v>7889.574999999998</v>
      </c>
      <c r="E515" s="245"/>
    </row>
    <row r="516" spans="1:6">
      <c r="A516" s="205" t="s">
        <v>141</v>
      </c>
      <c r="B516" s="261">
        <v>6728.4208333333327</v>
      </c>
      <c r="C516" s="261">
        <v>3648.4000000000005</v>
      </c>
      <c r="D516" s="261">
        <v>7988.5999999999995</v>
      </c>
      <c r="E516" s="245"/>
    </row>
    <row r="517" spans="1:6">
      <c r="A517" s="205" t="s">
        <v>142</v>
      </c>
      <c r="B517" s="261">
        <v>6300.2152777777774</v>
      </c>
      <c r="C517" s="261">
        <v>4364.5</v>
      </c>
      <c r="D517" s="261">
        <v>7168.3500000000013</v>
      </c>
      <c r="E517" s="245"/>
    </row>
    <row r="518" spans="1:6">
      <c r="A518" s="205" t="s">
        <v>143</v>
      </c>
      <c r="B518" s="261">
        <v>5647.9464157706097</v>
      </c>
      <c r="C518" s="261">
        <v>2969.05</v>
      </c>
      <c r="D518" s="261">
        <v>6462.1</v>
      </c>
      <c r="E518" s="245"/>
    </row>
    <row r="519" spans="1:6">
      <c r="A519" s="205" t="s">
        <v>144</v>
      </c>
      <c r="B519" s="261">
        <v>4682.5555555555557</v>
      </c>
      <c r="C519" s="261">
        <v>2319.2750000000001</v>
      </c>
      <c r="D519" s="261">
        <v>5606.2249999999995</v>
      </c>
      <c r="E519" s="245"/>
    </row>
    <row r="520" spans="1:6">
      <c r="A520" s="205" t="s">
        <v>145</v>
      </c>
      <c r="B520" s="335">
        <v>4448.1685035842293</v>
      </c>
      <c r="C520" s="335">
        <v>3261.3250000000007</v>
      </c>
      <c r="D520" s="335">
        <v>4975.4000000000005</v>
      </c>
      <c r="E520" s="245"/>
    </row>
    <row r="521" spans="1:6">
      <c r="A521" s="206" t="s">
        <v>206</v>
      </c>
      <c r="B521" s="209"/>
      <c r="C521" s="210"/>
      <c r="D521" s="209"/>
      <c r="E521" s="209"/>
      <c r="F521" s="169"/>
    </row>
    <row r="522" spans="1:6">
      <c r="A522" s="212"/>
      <c r="B522" s="209"/>
      <c r="C522" s="210"/>
      <c r="D522" s="209"/>
      <c r="E522" s="209"/>
      <c r="F522" s="169"/>
    </row>
    <row r="523" spans="1:6" ht="15.75" customHeight="1">
      <c r="A523" s="169" t="s">
        <v>497</v>
      </c>
      <c r="B523" s="169"/>
      <c r="C523" s="169"/>
      <c r="D523" s="169"/>
      <c r="E523" s="169"/>
    </row>
    <row r="524" spans="1:6">
      <c r="A524" s="221" t="s">
        <v>159</v>
      </c>
      <c r="B524" s="209"/>
      <c r="C524" s="210"/>
      <c r="D524" s="209"/>
      <c r="E524" s="209"/>
    </row>
    <row r="525" spans="1:6">
      <c r="A525" s="202" t="s">
        <v>147</v>
      </c>
      <c r="B525" s="243" t="s">
        <v>156</v>
      </c>
      <c r="C525" s="243" t="s">
        <v>160</v>
      </c>
      <c r="D525" s="243" t="s">
        <v>161</v>
      </c>
      <c r="E525" s="209"/>
    </row>
    <row r="526" spans="1:6">
      <c r="A526" s="205" t="s">
        <v>135</v>
      </c>
      <c r="B526" s="261">
        <v>2897.6232525940864</v>
      </c>
      <c r="C526" s="261">
        <v>361.19166666666661</v>
      </c>
      <c r="D526" s="261">
        <v>5211.5749999999998</v>
      </c>
      <c r="E526" s="245"/>
    </row>
    <row r="527" spans="1:6">
      <c r="A527" s="205" t="s">
        <v>136</v>
      </c>
      <c r="B527" s="261">
        <v>4218.4024553571426</v>
      </c>
      <c r="C527" s="261">
        <v>1634.5500000000002</v>
      </c>
      <c r="D527" s="261">
        <v>6120.4750000000004</v>
      </c>
      <c r="E527" s="245"/>
    </row>
    <row r="528" spans="1:6">
      <c r="A528" s="205" t="s">
        <v>137</v>
      </c>
      <c r="B528" s="261">
        <v>5179.3553763602149</v>
      </c>
      <c r="C528" s="261">
        <v>1555.2750000000001</v>
      </c>
      <c r="D528" s="261">
        <v>6978.1750000000002</v>
      </c>
      <c r="E528" s="245"/>
    </row>
    <row r="529" spans="1:5">
      <c r="A529" s="205" t="s">
        <v>138</v>
      </c>
      <c r="B529" s="261">
        <v>5265.6837235756711</v>
      </c>
      <c r="C529" s="261">
        <v>2216.458333333333</v>
      </c>
      <c r="D529" s="261">
        <v>7932.6750000000002</v>
      </c>
      <c r="E529" s="245"/>
    </row>
    <row r="530" spans="1:5">
      <c r="A530" s="205" t="s">
        <v>126</v>
      </c>
      <c r="B530" s="261">
        <v>6305.1093022517925</v>
      </c>
      <c r="C530" s="261">
        <v>4700.4750000000004</v>
      </c>
      <c r="D530" s="261">
        <v>7694.375</v>
      </c>
      <c r="E530" s="245"/>
    </row>
    <row r="531" spans="1:5">
      <c r="A531" s="205" t="s">
        <v>139</v>
      </c>
      <c r="B531" s="261">
        <v>6459.5704167500007</v>
      </c>
      <c r="C531" s="261">
        <v>4844.95</v>
      </c>
      <c r="D531" s="261">
        <v>7675.0750000000007</v>
      </c>
      <c r="E531" s="245"/>
    </row>
    <row r="532" spans="1:5">
      <c r="A532" s="205" t="s">
        <v>140</v>
      </c>
      <c r="B532" s="261">
        <v>6040.4761425241932</v>
      </c>
      <c r="C532" s="261">
        <v>3916.4500000000003</v>
      </c>
      <c r="D532" s="261">
        <v>7579.85</v>
      </c>
      <c r="E532" s="245"/>
    </row>
    <row r="533" spans="1:5">
      <c r="A533" s="205" t="s">
        <v>141</v>
      </c>
      <c r="B533" s="261">
        <v>6203.6762095564518</v>
      </c>
      <c r="C533" s="261">
        <v>4529.1000000000004</v>
      </c>
      <c r="D533" s="261">
        <v>7740.375</v>
      </c>
      <c r="E533" s="245"/>
    </row>
    <row r="534" spans="1:5">
      <c r="A534" s="205" t="s">
        <v>142</v>
      </c>
      <c r="B534" s="261">
        <v>5560.9174999999996</v>
      </c>
      <c r="C534" s="261">
        <v>3645.3750000000005</v>
      </c>
      <c r="D534" s="261">
        <v>6560.7250000000004</v>
      </c>
      <c r="E534" s="245"/>
    </row>
    <row r="535" spans="1:5">
      <c r="A535" s="205" t="s">
        <v>143</v>
      </c>
      <c r="B535" s="261">
        <v>4366.2937500806456</v>
      </c>
      <c r="C535" s="261">
        <v>2396.9999999999995</v>
      </c>
      <c r="D535" s="261">
        <v>5800.2500000000009</v>
      </c>
      <c r="E535" s="245"/>
    </row>
    <row r="536" spans="1:5">
      <c r="A536" s="205" t="s">
        <v>144</v>
      </c>
      <c r="B536" s="261">
        <v>3205.0095386904759</v>
      </c>
      <c r="C536" s="261">
        <v>1082.7750000000001</v>
      </c>
      <c r="D536" s="261">
        <v>5454.6750000000002</v>
      </c>
      <c r="E536" s="245"/>
    </row>
    <row r="537" spans="1:5">
      <c r="A537" s="214" t="s">
        <v>145</v>
      </c>
      <c r="B537" s="335">
        <v>3004.8651209193554</v>
      </c>
      <c r="C537" s="335">
        <v>855.80000000000007</v>
      </c>
      <c r="D537" s="335">
        <v>4938.6750000000002</v>
      </c>
      <c r="E537" s="245"/>
    </row>
    <row r="538" spans="1:5">
      <c r="A538" s="206" t="s">
        <v>206</v>
      </c>
      <c r="C538" s="164"/>
      <c r="E538" s="245"/>
    </row>
  </sheetData>
  <protectedRanges>
    <protectedRange sqref="B10:D18" name="Everyone"/>
    <protectedRange sqref="B68:E79 M285:P285 B424:B428 L311:O330 H367:I374 L348:L350 M385:N388 N348:O367 L399:M400 N394:O400 B421:E422 N376:O384 M348:M384 L363:L384 B261:C263 D261:E262 E264:E272 E277:E279 E296:E297 E313:E315 C317:D328 C282:D293 C299:D310 D263 L346:O347 B277:D281 B296:D298 B313:D316 I47:J57 B240:E260" name="Everyone_1"/>
    <protectedRange sqref="A525:A537 B434:B435 A474:A486 B488:D490 A491:A503 B505:D507 A509:C520 B521:D524 C525:D525 D435:E437 C474:D486 B472:E473 E487:E538 B492:C503 C491:D491 A508 C508:D508 B526:C537 D454:E471" name="Everyone_2"/>
    <protectedRange sqref="B441:E452" name="Everyone_3"/>
  </protectedRanges>
  <mergeCells count="18">
    <mergeCell ref="A5:E5"/>
    <mergeCell ref="A40:E40"/>
    <mergeCell ref="A42:D42"/>
    <mergeCell ref="H43:H45"/>
    <mergeCell ref="A2:E3"/>
    <mergeCell ref="A456:C456"/>
    <mergeCell ref="J43:J45"/>
    <mergeCell ref="K43:K45"/>
    <mergeCell ref="L43:L45"/>
    <mergeCell ref="M43:M45"/>
    <mergeCell ref="I43:I45"/>
    <mergeCell ref="P43:P45"/>
    <mergeCell ref="B174:C174"/>
    <mergeCell ref="D174:E174"/>
    <mergeCell ref="B192:C192"/>
    <mergeCell ref="D192:E192"/>
    <mergeCell ref="N43:N45"/>
    <mergeCell ref="O43:O45"/>
  </mergeCells>
  <pageMargins left="0.7" right="0.7" top="0.75" bottom="0.56999999999999995" header="0.3" footer="0.3"/>
  <pageSetup paperSize="9" scale="92" orientation="portrait" horizontalDpi="1200" verticalDpi="1200" r:id="rId1"/>
  <headerFooter>
    <oddFooter>&amp;C&amp;P</oddFooter>
  </headerFooter>
  <rowBreaks count="13" manualBreakCount="13">
    <brk id="6" max="4" man="1"/>
    <brk id="38" max="16383" man="1"/>
    <brk id="79" max="4" man="1"/>
    <brk id="113" max="4" man="1"/>
    <brk id="171" max="4" man="1"/>
    <brk id="224" max="4" man="1"/>
    <brk id="277" max="16383" man="1"/>
    <brk id="312" max="4" man="1"/>
    <brk id="348" max="4" man="1"/>
    <brk id="384" max="4" man="1"/>
    <brk id="420" max="4" man="1"/>
    <brk id="471" max="4" man="1"/>
    <brk id="504" max="4"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522"/>
  <sheetViews>
    <sheetView view="pageBreakPreview" zoomScale="90" zoomScaleSheetLayoutView="90" workbookViewId="0">
      <selection activeCell="F21" sqref="F21"/>
    </sheetView>
  </sheetViews>
  <sheetFormatPr defaultColWidth="9.140625" defaultRowHeight="15"/>
  <cols>
    <col min="1" max="1" width="41.140625" style="215" customWidth="1"/>
    <col min="2" max="5" width="16" style="218" customWidth="1"/>
    <col min="6" max="6" width="35.7109375" style="215" bestFit="1" customWidth="1"/>
    <col min="7" max="7" width="16.85546875" style="215" customWidth="1"/>
    <col min="8" max="8" width="16.7109375" style="215" customWidth="1"/>
    <col min="9" max="9" width="16.42578125" style="215" bestFit="1" customWidth="1"/>
    <col min="10" max="10" width="13.28515625" style="215" customWidth="1"/>
    <col min="11" max="11" width="14.85546875" style="215" customWidth="1"/>
    <col min="12" max="15" width="9.140625" style="215" customWidth="1"/>
    <col min="16" max="16" width="14.85546875" style="215" customWidth="1"/>
    <col min="17" max="27" width="9.140625" style="215" customWidth="1"/>
    <col min="28" max="29" width="20.140625" style="215" bestFit="1" customWidth="1"/>
    <col min="30" max="31" width="20.28515625" style="215" bestFit="1" customWidth="1"/>
    <col min="32" max="33" width="16.140625" style="215" bestFit="1" customWidth="1"/>
    <col min="34" max="16384" width="9.140625" style="215"/>
  </cols>
  <sheetData>
    <row r="1" spans="1:31" ht="18.75">
      <c r="A1" s="472" t="s">
        <v>498</v>
      </c>
    </row>
    <row r="2" spans="1:31" ht="210" customHeight="1">
      <c r="A2" s="2548" t="s">
        <v>403</v>
      </c>
      <c r="B2" s="2548"/>
      <c r="C2" s="2548"/>
      <c r="D2" s="2548"/>
      <c r="E2" s="2548"/>
    </row>
    <row r="3" spans="1:31" s="249" customFormat="1">
      <c r="A3" s="192" t="s">
        <v>499</v>
      </c>
      <c r="B3" s="583"/>
      <c r="C3" s="583"/>
      <c r="D3" s="583"/>
      <c r="E3" s="583"/>
      <c r="F3" s="192"/>
      <c r="G3" s="583"/>
      <c r="H3" s="583"/>
      <c r="I3" s="583"/>
      <c r="J3" s="583"/>
    </row>
    <row r="4" spans="1:31" s="249" customFormat="1">
      <c r="A4" s="200" t="s">
        <v>162</v>
      </c>
      <c r="B4" s="420"/>
      <c r="C4" s="420"/>
      <c r="D4" s="420"/>
      <c r="E4" s="420"/>
      <c r="F4" s="192"/>
      <c r="G4" s="583"/>
      <c r="H4" s="583"/>
      <c r="I4" s="583"/>
      <c r="J4" s="583"/>
    </row>
    <row r="5" spans="1:31" s="249" customFormat="1">
      <c r="A5" s="2542" t="s">
        <v>230</v>
      </c>
      <c r="B5" s="2534" t="s">
        <v>11</v>
      </c>
      <c r="C5" s="2534"/>
      <c r="D5" s="243" t="s">
        <v>12</v>
      </c>
      <c r="E5" s="333" t="s">
        <v>207</v>
      </c>
      <c r="F5" s="2542"/>
      <c r="G5" s="2547"/>
      <c r="H5" s="2547"/>
      <c r="I5" s="584"/>
      <c r="J5" s="585"/>
      <c r="AC5" s="251"/>
      <c r="AD5" s="252"/>
      <c r="AE5" s="252"/>
    </row>
    <row r="6" spans="1:31" s="249" customFormat="1">
      <c r="A6" s="2543"/>
      <c r="B6" s="473" t="s">
        <v>197</v>
      </c>
      <c r="C6" s="473" t="s">
        <v>341</v>
      </c>
      <c r="D6" s="473" t="s">
        <v>342</v>
      </c>
      <c r="E6" s="474" t="s">
        <v>198</v>
      </c>
      <c r="F6" s="2542"/>
      <c r="G6" s="166"/>
      <c r="H6" s="166"/>
      <c r="I6" s="166"/>
      <c r="J6" s="167"/>
      <c r="AC6" s="251"/>
      <c r="AD6" s="252"/>
      <c r="AE6" s="252"/>
    </row>
    <row r="7" spans="1:31" s="249" customFormat="1" ht="15.75">
      <c r="A7" s="182" t="s">
        <v>286</v>
      </c>
      <c r="B7" s="613">
        <v>7</v>
      </c>
      <c r="C7" s="184">
        <v>9</v>
      </c>
      <c r="D7" s="261">
        <v>9</v>
      </c>
      <c r="E7" s="261">
        <v>7</v>
      </c>
      <c r="F7" s="182"/>
      <c r="G7" s="452"/>
      <c r="H7" s="452"/>
      <c r="I7" s="452"/>
      <c r="J7" s="452"/>
      <c r="AC7" s="251"/>
      <c r="AD7" s="252"/>
      <c r="AE7" s="252"/>
    </row>
    <row r="8" spans="1:31" s="249" customFormat="1">
      <c r="A8" s="182" t="s">
        <v>287</v>
      </c>
      <c r="B8" s="613">
        <v>29</v>
      </c>
      <c r="C8" s="184">
        <v>28</v>
      </c>
      <c r="D8" s="261">
        <v>27</v>
      </c>
      <c r="E8" s="486">
        <v>17</v>
      </c>
      <c r="F8" s="182"/>
      <c r="G8" s="452"/>
      <c r="H8" s="452"/>
      <c r="I8" s="452"/>
      <c r="J8" s="452"/>
      <c r="AC8" s="251"/>
      <c r="AD8" s="252"/>
      <c r="AE8" s="252"/>
    </row>
    <row r="9" spans="1:31" s="249" customFormat="1">
      <c r="A9" s="182" t="s">
        <v>288</v>
      </c>
      <c r="B9" s="613">
        <v>72</v>
      </c>
      <c r="C9" s="184">
        <v>59</v>
      </c>
      <c r="D9" s="261">
        <v>61</v>
      </c>
      <c r="E9" s="261">
        <v>73</v>
      </c>
      <c r="F9" s="182"/>
      <c r="G9" s="452"/>
      <c r="H9" s="452"/>
      <c r="I9" s="452"/>
      <c r="J9" s="478"/>
      <c r="AD9" s="253"/>
    </row>
    <row r="10" spans="1:31" s="249" customFormat="1">
      <c r="A10" s="254" t="s">
        <v>399</v>
      </c>
      <c r="B10" s="335">
        <v>137</v>
      </c>
      <c r="C10" s="335">
        <v>203</v>
      </c>
      <c r="D10" s="335">
        <v>138</v>
      </c>
      <c r="E10" s="491">
        <v>171</v>
      </c>
      <c r="F10" s="256"/>
      <c r="G10" s="452"/>
      <c r="H10" s="452"/>
      <c r="I10" s="452"/>
      <c r="J10" s="452"/>
    </row>
    <row r="11" spans="1:31" s="249" customFormat="1">
      <c r="A11" s="212" t="s">
        <v>87</v>
      </c>
      <c r="B11" s="255"/>
      <c r="C11" s="255"/>
      <c r="D11" s="255"/>
      <c r="E11" s="255"/>
      <c r="F11" s="212"/>
      <c r="G11" s="586"/>
      <c r="H11" s="586"/>
      <c r="I11" s="586"/>
      <c r="J11" s="586"/>
    </row>
    <row r="12" spans="1:31" s="249" customFormat="1">
      <c r="A12" s="256"/>
      <c r="B12" s="2549"/>
      <c r="C12" s="2549"/>
      <c r="D12" s="255"/>
      <c r="E12" s="255"/>
      <c r="F12" s="225"/>
      <c r="G12" s="253"/>
      <c r="H12" s="253"/>
      <c r="I12" s="253"/>
      <c r="J12" s="253"/>
    </row>
    <row r="13" spans="1:31" s="249" customFormat="1" ht="15" customHeight="1">
      <c r="A13" s="2545" t="s">
        <v>500</v>
      </c>
      <c r="B13" s="2545"/>
      <c r="C13" s="2545"/>
      <c r="D13" s="2545"/>
      <c r="E13" s="218"/>
      <c r="F13" s="2545"/>
      <c r="G13" s="2545"/>
      <c r="H13" s="2545"/>
      <c r="I13" s="2545"/>
      <c r="J13" s="265"/>
    </row>
    <row r="14" spans="1:31" s="249" customFormat="1">
      <c r="A14" s="200" t="s">
        <v>162</v>
      </c>
      <c r="B14" s="257"/>
      <c r="C14" s="218"/>
      <c r="D14" s="218"/>
      <c r="E14" s="218"/>
      <c r="F14" s="587"/>
      <c r="G14" s="265"/>
      <c r="H14" s="265"/>
      <c r="I14" s="265"/>
      <c r="J14" s="265"/>
    </row>
    <row r="15" spans="1:31" s="249" customFormat="1">
      <c r="A15" s="475" t="s">
        <v>235</v>
      </c>
      <c r="B15" s="356">
        <v>2008</v>
      </c>
      <c r="C15" s="333">
        <v>2009</v>
      </c>
      <c r="D15" s="243">
        <v>2010</v>
      </c>
      <c r="E15" s="243">
        <v>2011</v>
      </c>
      <c r="F15" s="588"/>
      <c r="G15" s="477"/>
      <c r="H15" s="167"/>
      <c r="I15" s="166"/>
      <c r="J15" s="166"/>
    </row>
    <row r="16" spans="1:31" s="249" customFormat="1">
      <c r="A16" s="258" t="s">
        <v>11</v>
      </c>
      <c r="B16" s="259"/>
      <c r="C16" s="259"/>
      <c r="D16" s="259"/>
      <c r="E16" s="259"/>
      <c r="F16" s="264"/>
      <c r="G16" s="334"/>
      <c r="H16" s="334"/>
      <c r="I16" s="374"/>
      <c r="J16" s="477"/>
    </row>
    <row r="17" spans="1:10" s="249" customFormat="1">
      <c r="A17" s="37" t="s">
        <v>231</v>
      </c>
      <c r="B17" s="605">
        <v>11</v>
      </c>
      <c r="C17" s="605">
        <v>9</v>
      </c>
      <c r="D17" s="605">
        <v>10</v>
      </c>
      <c r="E17" s="606">
        <v>8</v>
      </c>
      <c r="F17" s="37"/>
      <c r="G17" s="261"/>
      <c r="H17" s="452"/>
      <c r="I17" s="452"/>
      <c r="J17" s="478"/>
    </row>
    <row r="18" spans="1:10" s="249" customFormat="1">
      <c r="A18" s="262" t="s">
        <v>290</v>
      </c>
      <c r="B18" s="605">
        <v>11</v>
      </c>
      <c r="C18" s="605">
        <v>6</v>
      </c>
      <c r="D18" s="605">
        <v>8</v>
      </c>
      <c r="E18" s="606">
        <v>7</v>
      </c>
      <c r="F18" s="262"/>
      <c r="G18" s="261"/>
      <c r="H18" s="452"/>
      <c r="I18" s="452"/>
      <c r="J18" s="478"/>
    </row>
    <row r="19" spans="1:10" s="249" customFormat="1">
      <c r="A19" s="262" t="s">
        <v>236</v>
      </c>
      <c r="B19" s="605">
        <v>13</v>
      </c>
      <c r="C19" s="605">
        <v>7</v>
      </c>
      <c r="D19" s="605">
        <v>10</v>
      </c>
      <c r="E19" s="606">
        <v>7</v>
      </c>
      <c r="F19" s="262"/>
      <c r="G19" s="261"/>
      <c r="H19" s="452"/>
      <c r="I19" s="452"/>
      <c r="J19" s="478"/>
    </row>
    <row r="20" spans="1:10" s="249" customFormat="1">
      <c r="A20" s="262" t="s">
        <v>289</v>
      </c>
      <c r="B20" s="605">
        <v>29</v>
      </c>
      <c r="C20" s="605">
        <v>7</v>
      </c>
      <c r="D20" s="605">
        <v>13</v>
      </c>
      <c r="E20" s="606">
        <v>9</v>
      </c>
      <c r="F20" s="262"/>
      <c r="G20" s="261"/>
      <c r="H20" s="452"/>
      <c r="I20" s="452"/>
      <c r="J20" s="478"/>
    </row>
    <row r="21" spans="1:10" s="249" customFormat="1">
      <c r="A21" s="263" t="s">
        <v>163</v>
      </c>
      <c r="B21" s="605">
        <v>6</v>
      </c>
      <c r="C21" s="605">
        <v>19</v>
      </c>
      <c r="D21" s="605">
        <v>7</v>
      </c>
      <c r="E21" s="606">
        <v>7</v>
      </c>
      <c r="F21" s="263"/>
      <c r="G21" s="261"/>
      <c r="H21" s="452"/>
      <c r="I21" s="452"/>
      <c r="J21" s="478"/>
    </row>
    <row r="22" spans="1:10" s="249" customFormat="1">
      <c r="A22" s="264" t="s">
        <v>12</v>
      </c>
      <c r="B22" s="608"/>
      <c r="C22" s="607"/>
      <c r="D22" s="608"/>
      <c r="E22" s="606"/>
      <c r="F22" s="264"/>
      <c r="G22" s="477"/>
      <c r="H22" s="182"/>
      <c r="I22" s="478"/>
      <c r="J22" s="478"/>
    </row>
    <row r="23" spans="1:10" s="249" customFormat="1">
      <c r="A23" s="262" t="s">
        <v>234</v>
      </c>
      <c r="B23" s="606">
        <v>6</v>
      </c>
      <c r="C23" s="610">
        <v>3</v>
      </c>
      <c r="D23" s="606">
        <v>5</v>
      </c>
      <c r="E23" s="606">
        <v>9</v>
      </c>
      <c r="F23" s="262"/>
      <c r="G23" s="477"/>
      <c r="H23" s="452"/>
      <c r="I23" s="478"/>
      <c r="J23" s="478"/>
    </row>
    <row r="24" spans="1:10" s="249" customFormat="1">
      <c r="A24" s="262" t="s">
        <v>233</v>
      </c>
      <c r="B24" s="606">
        <v>7</v>
      </c>
      <c r="C24" s="610">
        <v>4</v>
      </c>
      <c r="D24" s="606">
        <v>6</v>
      </c>
      <c r="E24" s="606">
        <v>7</v>
      </c>
      <c r="F24" s="262"/>
      <c r="G24" s="477"/>
      <c r="H24" s="452"/>
      <c r="I24" s="478"/>
      <c r="J24" s="478"/>
    </row>
    <row r="25" spans="1:10" s="249" customFormat="1">
      <c r="A25" s="264" t="s">
        <v>207</v>
      </c>
      <c r="B25" s="606"/>
      <c r="C25" s="607"/>
      <c r="D25" s="606"/>
      <c r="E25" s="606"/>
      <c r="F25" s="264"/>
      <c r="G25" s="477"/>
      <c r="H25" s="182"/>
      <c r="I25" s="478"/>
      <c r="J25" s="478"/>
    </row>
    <row r="26" spans="1:10" s="249" customFormat="1">
      <c r="A26" s="262" t="s">
        <v>291</v>
      </c>
      <c r="B26" s="606">
        <v>8</v>
      </c>
      <c r="C26" s="610">
        <v>3</v>
      </c>
      <c r="D26" s="606">
        <v>8</v>
      </c>
      <c r="E26" s="606">
        <v>7</v>
      </c>
      <c r="F26" s="262"/>
      <c r="G26" s="477"/>
      <c r="H26" s="452"/>
      <c r="I26" s="478"/>
      <c r="J26" s="478"/>
    </row>
    <row r="27" spans="1:10" s="249" customFormat="1">
      <c r="A27" s="262" t="s">
        <v>232</v>
      </c>
      <c r="B27" s="606">
        <v>7</v>
      </c>
      <c r="C27" s="610">
        <v>7</v>
      </c>
      <c r="D27" s="606">
        <v>6</v>
      </c>
      <c r="E27" s="606">
        <v>5</v>
      </c>
      <c r="F27" s="262"/>
      <c r="G27" s="477"/>
      <c r="H27" s="452"/>
      <c r="I27" s="478"/>
      <c r="J27" s="478"/>
    </row>
    <row r="28" spans="1:10" s="249" customFormat="1">
      <c r="A28" s="266" t="s">
        <v>164</v>
      </c>
      <c r="B28" s="609">
        <v>4</v>
      </c>
      <c r="C28" s="611">
        <v>3</v>
      </c>
      <c r="D28" s="609">
        <v>5</v>
      </c>
      <c r="E28" s="609">
        <v>5</v>
      </c>
      <c r="F28" s="262"/>
      <c r="G28" s="477"/>
      <c r="H28" s="452"/>
      <c r="I28" s="478"/>
      <c r="J28" s="478"/>
    </row>
    <row r="29" spans="1:10" s="249" customFormat="1">
      <c r="A29" s="212" t="s">
        <v>87</v>
      </c>
      <c r="B29" s="265"/>
      <c r="C29" s="265"/>
      <c r="D29" s="265"/>
      <c r="E29" s="265"/>
      <c r="F29" s="212"/>
      <c r="G29" s="265"/>
      <c r="H29" s="265"/>
      <c r="I29" s="265"/>
      <c r="J29" s="265"/>
    </row>
    <row r="30" spans="1:10" s="249" customFormat="1">
      <c r="A30" s="496" t="s">
        <v>398</v>
      </c>
      <c r="B30" s="265"/>
      <c r="C30" s="265"/>
      <c r="D30" s="265"/>
      <c r="E30" s="265"/>
      <c r="F30" s="212"/>
      <c r="G30" s="265"/>
      <c r="H30" s="265"/>
      <c r="I30" s="265"/>
      <c r="J30" s="265"/>
    </row>
    <row r="31" spans="1:10" s="249" customFormat="1">
      <c r="A31" s="256"/>
      <c r="B31" s="255"/>
      <c r="C31" s="255"/>
      <c r="D31" s="255"/>
      <c r="E31" s="255"/>
      <c r="F31" s="225"/>
      <c r="G31" s="253"/>
      <c r="H31" s="253"/>
      <c r="I31" s="253"/>
      <c r="J31" s="253"/>
    </row>
    <row r="32" spans="1:10" s="249" customFormat="1">
      <c r="A32" s="267" t="s">
        <v>501</v>
      </c>
      <c r="B32" s="218"/>
      <c r="C32" s="218"/>
      <c r="D32" s="218"/>
      <c r="E32" s="218"/>
      <c r="F32" s="589"/>
      <c r="G32" s="265"/>
      <c r="H32" s="265"/>
      <c r="I32" s="265"/>
      <c r="J32" s="265"/>
    </row>
    <row r="33" spans="1:10" s="249" customFormat="1">
      <c r="A33" s="200" t="s">
        <v>162</v>
      </c>
      <c r="B33" s="257"/>
      <c r="C33" s="218"/>
      <c r="D33" s="218"/>
      <c r="E33" s="218"/>
      <c r="F33" s="587"/>
      <c r="G33" s="265"/>
      <c r="H33" s="265"/>
      <c r="I33" s="265"/>
      <c r="J33" s="265"/>
    </row>
    <row r="34" spans="1:10" s="249" customFormat="1">
      <c r="A34" s="475" t="s">
        <v>235</v>
      </c>
      <c r="B34" s="356">
        <v>2008</v>
      </c>
      <c r="C34" s="333">
        <v>2009</v>
      </c>
      <c r="D34" s="243">
        <v>2010</v>
      </c>
      <c r="E34" s="243">
        <v>2011</v>
      </c>
      <c r="F34" s="588"/>
      <c r="G34" s="477"/>
      <c r="H34" s="167"/>
      <c r="I34" s="166"/>
      <c r="J34" s="166"/>
    </row>
    <row r="35" spans="1:10" s="249" customFormat="1">
      <c r="A35" s="258" t="s">
        <v>11</v>
      </c>
      <c r="B35" s="259"/>
      <c r="C35" s="259"/>
      <c r="D35" s="260"/>
      <c r="E35" s="357"/>
      <c r="F35" s="264"/>
      <c r="G35" s="334"/>
      <c r="H35" s="334"/>
      <c r="I35" s="374"/>
      <c r="J35" s="477"/>
    </row>
    <row r="36" spans="1:10" s="249" customFormat="1">
      <c r="A36" s="262" t="s">
        <v>231</v>
      </c>
      <c r="B36" s="261">
        <v>46</v>
      </c>
      <c r="C36" s="261">
        <v>36</v>
      </c>
      <c r="D36" s="261">
        <v>53</v>
      </c>
      <c r="E36" s="494">
        <v>30</v>
      </c>
      <c r="F36" s="262"/>
      <c r="G36" s="205"/>
      <c r="H36" s="452"/>
      <c r="I36" s="452"/>
      <c r="J36" s="478"/>
    </row>
    <row r="37" spans="1:10" s="249" customFormat="1">
      <c r="A37" s="262" t="s">
        <v>290</v>
      </c>
      <c r="B37" s="261">
        <v>42</v>
      </c>
      <c r="C37" s="261">
        <v>41</v>
      </c>
      <c r="D37" s="261">
        <v>40</v>
      </c>
      <c r="E37" s="494">
        <v>29</v>
      </c>
      <c r="F37" s="262"/>
      <c r="G37" s="261"/>
      <c r="H37" s="452"/>
      <c r="I37" s="452"/>
      <c r="J37" s="478"/>
    </row>
    <row r="38" spans="1:10" s="249" customFormat="1">
      <c r="A38" s="262" t="s">
        <v>236</v>
      </c>
      <c r="B38" s="261">
        <v>21</v>
      </c>
      <c r="C38" s="261">
        <v>49</v>
      </c>
      <c r="D38" s="261">
        <v>59</v>
      </c>
      <c r="E38" s="494">
        <v>46</v>
      </c>
      <c r="F38" s="262"/>
      <c r="G38" s="261"/>
      <c r="H38" s="452"/>
      <c r="I38" s="452"/>
      <c r="J38" s="478"/>
    </row>
    <row r="39" spans="1:10" s="249" customFormat="1">
      <c r="A39" s="262" t="s">
        <v>289</v>
      </c>
      <c r="B39" s="261">
        <v>24</v>
      </c>
      <c r="C39" s="261">
        <v>27</v>
      </c>
      <c r="D39" s="261">
        <v>31</v>
      </c>
      <c r="E39" s="494">
        <v>28</v>
      </c>
      <c r="F39" s="262"/>
      <c r="G39" s="261"/>
      <c r="H39" s="452"/>
      <c r="I39" s="452"/>
      <c r="J39" s="478"/>
    </row>
    <row r="40" spans="1:10" s="249" customFormat="1">
      <c r="A40" s="263" t="s">
        <v>163</v>
      </c>
      <c r="B40" s="261">
        <v>46</v>
      </c>
      <c r="C40" s="261">
        <v>53</v>
      </c>
      <c r="D40" s="261">
        <v>59</v>
      </c>
      <c r="E40" s="494">
        <v>50</v>
      </c>
      <c r="F40" s="263"/>
      <c r="G40" s="261"/>
      <c r="H40" s="452"/>
      <c r="I40" s="452"/>
      <c r="J40" s="478"/>
    </row>
    <row r="41" spans="1:10" s="249" customFormat="1">
      <c r="A41" s="264" t="s">
        <v>12</v>
      </c>
      <c r="B41" s="493"/>
      <c r="C41" s="604"/>
      <c r="D41" s="493"/>
      <c r="E41" s="494"/>
      <c r="F41" s="264"/>
      <c r="G41" s="477"/>
      <c r="H41" s="182"/>
      <c r="I41" s="477"/>
      <c r="J41" s="477"/>
    </row>
    <row r="42" spans="1:10" s="249" customFormat="1">
      <c r="A42" s="262" t="s">
        <v>234</v>
      </c>
      <c r="B42" s="494">
        <v>54</v>
      </c>
      <c r="C42" s="486" t="s">
        <v>72</v>
      </c>
      <c r="D42" s="494">
        <v>29</v>
      </c>
      <c r="E42" s="494">
        <v>27</v>
      </c>
      <c r="F42" s="262"/>
      <c r="G42" s="477"/>
      <c r="H42" s="452"/>
      <c r="I42" s="452"/>
      <c r="J42" s="452"/>
    </row>
    <row r="43" spans="1:10" s="249" customFormat="1">
      <c r="A43" s="262" t="s">
        <v>233</v>
      </c>
      <c r="B43" s="494">
        <v>26</v>
      </c>
      <c r="C43" s="486">
        <v>45</v>
      </c>
      <c r="D43" s="494">
        <v>35</v>
      </c>
      <c r="E43" s="494">
        <v>39</v>
      </c>
      <c r="F43" s="262"/>
      <c r="G43" s="477"/>
      <c r="H43" s="452"/>
      <c r="I43" s="452"/>
      <c r="J43" s="452"/>
    </row>
    <row r="44" spans="1:10" s="249" customFormat="1">
      <c r="A44" s="264" t="s">
        <v>207</v>
      </c>
      <c r="B44" s="494"/>
      <c r="C44" s="604"/>
      <c r="D44" s="494"/>
      <c r="E44" s="494"/>
      <c r="F44" s="264"/>
      <c r="G44" s="477"/>
      <c r="H44" s="452"/>
      <c r="I44" s="452"/>
      <c r="J44" s="452"/>
    </row>
    <row r="45" spans="1:10" s="249" customFormat="1">
      <c r="A45" s="262" t="s">
        <v>291</v>
      </c>
      <c r="B45" s="494" t="s">
        <v>72</v>
      </c>
      <c r="C45" s="486">
        <v>16</v>
      </c>
      <c r="D45" s="494">
        <v>17</v>
      </c>
      <c r="E45" s="494">
        <v>17</v>
      </c>
      <c r="F45" s="262"/>
      <c r="G45" s="477"/>
      <c r="H45" s="452"/>
      <c r="I45" s="452"/>
      <c r="J45" s="452"/>
    </row>
    <row r="46" spans="1:10" s="249" customFormat="1">
      <c r="A46" s="262" t="s">
        <v>232</v>
      </c>
      <c r="B46" s="494">
        <v>13</v>
      </c>
      <c r="C46" s="486">
        <v>17</v>
      </c>
      <c r="D46" s="494">
        <v>11</v>
      </c>
      <c r="E46" s="494">
        <v>13</v>
      </c>
      <c r="F46" s="262"/>
      <c r="G46" s="477"/>
      <c r="H46" s="452"/>
      <c r="I46" s="452"/>
      <c r="J46" s="452"/>
    </row>
    <row r="47" spans="1:10" s="249" customFormat="1">
      <c r="A47" s="266" t="s">
        <v>164</v>
      </c>
      <c r="B47" s="491">
        <v>2</v>
      </c>
      <c r="C47" s="335">
        <v>3</v>
      </c>
      <c r="D47" s="491">
        <v>4</v>
      </c>
      <c r="E47" s="491">
        <v>4</v>
      </c>
      <c r="F47" s="262"/>
      <c r="G47" s="477"/>
      <c r="H47" s="452"/>
      <c r="I47" s="452"/>
      <c r="J47" s="452"/>
    </row>
    <row r="48" spans="1:10" s="249" customFormat="1">
      <c r="A48" s="212" t="s">
        <v>87</v>
      </c>
      <c r="B48" s="218"/>
      <c r="C48" s="218"/>
      <c r="D48" s="218"/>
      <c r="E48" s="218"/>
      <c r="F48" s="212"/>
      <c r="G48" s="265"/>
      <c r="H48" s="265"/>
      <c r="I48" s="265"/>
      <c r="J48" s="265"/>
    </row>
    <row r="49" spans="1:31" s="249" customFormat="1">
      <c r="A49" s="256"/>
      <c r="B49" s="255"/>
      <c r="C49" s="255"/>
      <c r="D49" s="255"/>
      <c r="E49" s="255"/>
      <c r="F49" s="225"/>
      <c r="G49" s="253"/>
      <c r="H49" s="253"/>
      <c r="I49" s="253"/>
      <c r="J49" s="253"/>
    </row>
    <row r="50" spans="1:31" s="249" customFormat="1">
      <c r="A50" s="267" t="s">
        <v>502</v>
      </c>
      <c r="B50" s="218"/>
      <c r="C50" s="218"/>
      <c r="D50" s="218"/>
      <c r="E50" s="218"/>
      <c r="F50" s="589"/>
      <c r="G50" s="265"/>
      <c r="H50" s="265"/>
      <c r="I50" s="265"/>
      <c r="J50" s="265"/>
    </row>
    <row r="51" spans="1:31" s="249" customFormat="1">
      <c r="A51" s="200" t="s">
        <v>162</v>
      </c>
      <c r="B51" s="257"/>
      <c r="C51" s="218"/>
      <c r="D51" s="218"/>
      <c r="E51" s="218"/>
      <c r="F51" s="587"/>
      <c r="G51" s="265"/>
      <c r="H51" s="265"/>
      <c r="I51" s="265"/>
      <c r="J51" s="265"/>
    </row>
    <row r="52" spans="1:31" s="249" customFormat="1">
      <c r="A52" s="475" t="s">
        <v>235</v>
      </c>
      <c r="B52" s="356">
        <v>2008</v>
      </c>
      <c r="C52" s="333">
        <v>2009</v>
      </c>
      <c r="D52" s="243">
        <v>2010</v>
      </c>
      <c r="E52" s="243">
        <v>2011</v>
      </c>
      <c r="F52" s="588"/>
      <c r="G52" s="477"/>
      <c r="H52" s="167"/>
      <c r="I52" s="166"/>
      <c r="J52" s="166"/>
    </row>
    <row r="53" spans="1:31" s="249" customFormat="1">
      <c r="A53" s="258" t="s">
        <v>11</v>
      </c>
      <c r="B53" s="259"/>
      <c r="C53" s="270"/>
      <c r="D53" s="260"/>
      <c r="E53" s="357"/>
      <c r="F53" s="264"/>
      <c r="G53" s="334"/>
      <c r="H53" s="362"/>
      <c r="I53" s="374"/>
      <c r="J53" s="477"/>
    </row>
    <row r="54" spans="1:31" s="249" customFormat="1">
      <c r="A54" s="262" t="s">
        <v>231</v>
      </c>
      <c r="B54" s="605">
        <v>42</v>
      </c>
      <c r="C54" s="605">
        <v>45</v>
      </c>
      <c r="D54" s="605">
        <v>59</v>
      </c>
      <c r="E54" s="606">
        <v>67</v>
      </c>
      <c r="F54" s="262"/>
      <c r="G54" s="261"/>
      <c r="H54" s="452"/>
      <c r="I54" s="452"/>
      <c r="J54" s="478"/>
    </row>
    <row r="55" spans="1:31" s="249" customFormat="1">
      <c r="A55" s="262" t="s">
        <v>290</v>
      </c>
      <c r="B55" s="605">
        <v>36</v>
      </c>
      <c r="C55" s="605">
        <v>34</v>
      </c>
      <c r="D55" s="605">
        <v>54</v>
      </c>
      <c r="E55" s="606">
        <v>72</v>
      </c>
      <c r="F55" s="262"/>
      <c r="G55" s="261"/>
      <c r="H55" s="452"/>
      <c r="I55" s="452"/>
      <c r="J55" s="478"/>
    </row>
    <row r="56" spans="1:31" s="249" customFormat="1">
      <c r="A56" s="262" t="s">
        <v>289</v>
      </c>
      <c r="B56" s="605">
        <v>35</v>
      </c>
      <c r="C56" s="605">
        <v>33</v>
      </c>
      <c r="D56" s="605">
        <v>52</v>
      </c>
      <c r="E56" s="606">
        <v>59</v>
      </c>
      <c r="F56" s="262"/>
      <c r="G56" s="261"/>
      <c r="H56" s="452"/>
      <c r="I56" s="452"/>
      <c r="J56" s="478"/>
    </row>
    <row r="57" spans="1:31" s="249" customFormat="1">
      <c r="A57" s="264" t="s">
        <v>12</v>
      </c>
      <c r="B57" s="614"/>
      <c r="C57" s="607"/>
      <c r="D57" s="605"/>
      <c r="E57" s="606"/>
      <c r="F57" s="264"/>
      <c r="G57" s="261"/>
      <c r="H57" s="590"/>
      <c r="I57" s="452"/>
      <c r="J57" s="478"/>
      <c r="AC57" s="271"/>
      <c r="AD57" s="271"/>
      <c r="AE57" s="269"/>
    </row>
    <row r="58" spans="1:31" s="249" customFormat="1">
      <c r="A58" s="262" t="s">
        <v>292</v>
      </c>
      <c r="B58" s="605">
        <v>33</v>
      </c>
      <c r="C58" s="605">
        <v>27</v>
      </c>
      <c r="D58" s="605">
        <v>38</v>
      </c>
      <c r="E58" s="606">
        <v>61</v>
      </c>
      <c r="F58" s="262"/>
      <c r="G58" s="261"/>
      <c r="H58" s="452"/>
      <c r="I58" s="452"/>
      <c r="J58" s="478"/>
    </row>
    <row r="59" spans="1:31" s="249" customFormat="1">
      <c r="A59" s="264" t="s">
        <v>207</v>
      </c>
      <c r="B59" s="606"/>
      <c r="C59" s="606"/>
      <c r="D59" s="606"/>
      <c r="E59" s="606"/>
      <c r="F59" s="264"/>
      <c r="G59" s="477"/>
      <c r="H59" s="478"/>
      <c r="I59" s="478"/>
      <c r="J59" s="478"/>
    </row>
    <row r="60" spans="1:31" s="249" customFormat="1">
      <c r="A60" s="262" t="s">
        <v>291</v>
      </c>
      <c r="B60" s="606">
        <v>45</v>
      </c>
      <c r="C60" s="606">
        <v>47</v>
      </c>
      <c r="D60" s="606">
        <v>68</v>
      </c>
      <c r="E60" s="606">
        <v>73</v>
      </c>
      <c r="F60" s="262"/>
      <c r="G60" s="477"/>
      <c r="H60" s="478"/>
      <c r="I60" s="478"/>
      <c r="J60" s="478"/>
    </row>
    <row r="61" spans="1:31" s="249" customFormat="1">
      <c r="A61" s="262" t="s">
        <v>232</v>
      </c>
      <c r="B61" s="608">
        <v>53</v>
      </c>
      <c r="C61" s="608">
        <v>54</v>
      </c>
      <c r="D61" s="608">
        <v>88</v>
      </c>
      <c r="E61" s="608">
        <v>81</v>
      </c>
      <c r="F61" s="262"/>
      <c r="G61" s="477"/>
      <c r="H61" s="478"/>
      <c r="I61" s="478"/>
      <c r="J61" s="478"/>
    </row>
    <row r="62" spans="1:31" s="249" customFormat="1">
      <c r="A62" s="266" t="s">
        <v>164</v>
      </c>
      <c r="B62" s="609">
        <v>71</v>
      </c>
      <c r="C62" s="609">
        <v>44</v>
      </c>
      <c r="D62" s="609">
        <v>82</v>
      </c>
      <c r="E62" s="609">
        <v>93</v>
      </c>
      <c r="F62" s="262"/>
      <c r="G62" s="477"/>
      <c r="H62" s="478"/>
      <c r="I62" s="478"/>
      <c r="J62" s="478"/>
    </row>
    <row r="63" spans="1:31" s="249" customFormat="1">
      <c r="A63" s="212" t="s">
        <v>87</v>
      </c>
      <c r="B63" s="218"/>
      <c r="C63" s="269"/>
      <c r="D63" s="218"/>
      <c r="E63" s="218"/>
      <c r="F63" s="212"/>
      <c r="G63" s="265"/>
      <c r="H63" s="591"/>
      <c r="I63" s="265"/>
      <c r="J63" s="265"/>
    </row>
    <row r="64" spans="1:31" s="249" customFormat="1">
      <c r="A64" s="215"/>
      <c r="B64" s="218"/>
      <c r="C64" s="218"/>
      <c r="D64" s="218"/>
      <c r="E64" s="218"/>
      <c r="F64" s="225"/>
      <c r="G64" s="253"/>
      <c r="H64" s="253"/>
      <c r="I64" s="253"/>
      <c r="J64" s="253"/>
    </row>
    <row r="65" spans="1:30" s="249" customFormat="1">
      <c r="A65" s="267" t="s">
        <v>503</v>
      </c>
      <c r="B65" s="218"/>
      <c r="C65" s="218"/>
      <c r="D65" s="218"/>
      <c r="E65" s="218"/>
      <c r="F65" s="589"/>
      <c r="G65" s="265"/>
      <c r="H65" s="265"/>
      <c r="I65" s="265"/>
      <c r="J65" s="265"/>
    </row>
    <row r="66" spans="1:30" s="249" customFormat="1">
      <c r="A66" s="200" t="s">
        <v>162</v>
      </c>
      <c r="B66" s="257"/>
      <c r="C66" s="218"/>
      <c r="D66" s="218"/>
      <c r="E66" s="218"/>
      <c r="F66" s="587"/>
      <c r="G66" s="265"/>
      <c r="H66" s="265"/>
      <c r="I66" s="265"/>
      <c r="J66" s="265"/>
    </row>
    <row r="67" spans="1:30" s="249" customFormat="1">
      <c r="A67" s="475" t="s">
        <v>235</v>
      </c>
      <c r="B67" s="356">
        <v>2008</v>
      </c>
      <c r="C67" s="333">
        <v>2009</v>
      </c>
      <c r="D67" s="243">
        <v>2010</v>
      </c>
      <c r="E67" s="243">
        <v>2011</v>
      </c>
      <c r="F67" s="588"/>
      <c r="G67" s="477"/>
      <c r="H67" s="167"/>
      <c r="I67" s="166"/>
      <c r="J67" s="166"/>
    </row>
    <row r="68" spans="1:30" s="249" customFormat="1">
      <c r="A68" s="258" t="s">
        <v>11</v>
      </c>
      <c r="B68" s="615"/>
      <c r="C68" s="259"/>
      <c r="D68" s="260"/>
      <c r="E68" s="357"/>
      <c r="F68" s="264"/>
      <c r="G68" s="334"/>
      <c r="H68" s="334"/>
      <c r="I68" s="374"/>
      <c r="J68" s="477"/>
    </row>
    <row r="69" spans="1:30" s="249" customFormat="1">
      <c r="A69" s="262" t="s">
        <v>231</v>
      </c>
      <c r="B69" s="605">
        <v>133</v>
      </c>
      <c r="C69" s="605">
        <v>152</v>
      </c>
      <c r="D69" s="605">
        <v>133</v>
      </c>
      <c r="E69" s="606">
        <v>140</v>
      </c>
      <c r="F69" s="262"/>
      <c r="G69" s="261"/>
      <c r="H69" s="452"/>
      <c r="I69" s="452"/>
      <c r="J69" s="478"/>
    </row>
    <row r="70" spans="1:30" s="249" customFormat="1">
      <c r="A70" s="262" t="s">
        <v>290</v>
      </c>
      <c r="B70" s="605">
        <v>90</v>
      </c>
      <c r="C70" s="605">
        <v>98</v>
      </c>
      <c r="D70" s="605">
        <v>72</v>
      </c>
      <c r="E70" s="606">
        <v>137</v>
      </c>
      <c r="F70" s="262"/>
      <c r="G70" s="261"/>
      <c r="H70" s="452"/>
      <c r="I70" s="452"/>
      <c r="J70" s="478"/>
    </row>
    <row r="71" spans="1:30" s="249" customFormat="1">
      <c r="A71" s="262" t="s">
        <v>236</v>
      </c>
      <c r="B71" s="605">
        <v>124</v>
      </c>
      <c r="C71" s="605">
        <v>148</v>
      </c>
      <c r="D71" s="605">
        <v>143</v>
      </c>
      <c r="E71" s="606">
        <v>128</v>
      </c>
      <c r="F71" s="262"/>
      <c r="G71" s="261"/>
      <c r="H71" s="452"/>
      <c r="I71" s="452"/>
      <c r="J71" s="478"/>
    </row>
    <row r="72" spans="1:30" s="249" customFormat="1">
      <c r="A72" s="262" t="s">
        <v>289</v>
      </c>
      <c r="B72" s="605">
        <v>72</v>
      </c>
      <c r="C72" s="605">
        <v>71</v>
      </c>
      <c r="D72" s="605">
        <v>189</v>
      </c>
      <c r="E72" s="606">
        <v>203</v>
      </c>
      <c r="F72" s="262"/>
      <c r="G72" s="261"/>
      <c r="H72" s="452"/>
      <c r="I72" s="452"/>
      <c r="J72" s="478"/>
      <c r="AC72" s="272"/>
      <c r="AD72" s="269"/>
    </row>
    <row r="73" spans="1:30" s="249" customFormat="1">
      <c r="A73" s="263" t="s">
        <v>163</v>
      </c>
      <c r="B73" s="605">
        <v>195</v>
      </c>
      <c r="C73" s="605">
        <v>209</v>
      </c>
      <c r="D73" s="605">
        <v>227</v>
      </c>
      <c r="E73" s="606">
        <v>184</v>
      </c>
      <c r="F73" s="263"/>
      <c r="G73" s="261"/>
      <c r="H73" s="452"/>
      <c r="I73" s="452"/>
      <c r="J73" s="478"/>
    </row>
    <row r="74" spans="1:30" s="249" customFormat="1">
      <c r="A74" s="264" t="s">
        <v>12</v>
      </c>
      <c r="B74" s="608"/>
      <c r="C74" s="607"/>
      <c r="D74" s="608"/>
      <c r="E74" s="606"/>
      <c r="F74" s="264"/>
      <c r="G74" s="477"/>
      <c r="H74" s="590"/>
      <c r="I74" s="478"/>
      <c r="J74" s="478"/>
    </row>
    <row r="75" spans="1:30" s="249" customFormat="1">
      <c r="A75" s="262" t="s">
        <v>234</v>
      </c>
      <c r="B75" s="606">
        <v>92</v>
      </c>
      <c r="C75" s="610">
        <v>115</v>
      </c>
      <c r="D75" s="606">
        <v>72</v>
      </c>
      <c r="E75" s="606">
        <v>138</v>
      </c>
      <c r="F75" s="262"/>
      <c r="G75" s="477"/>
      <c r="H75" s="452"/>
      <c r="I75" s="478"/>
      <c r="J75" s="478"/>
    </row>
    <row r="76" spans="1:30" s="249" customFormat="1">
      <c r="A76" s="262" t="s">
        <v>237</v>
      </c>
      <c r="B76" s="606">
        <v>132</v>
      </c>
      <c r="C76" s="610">
        <v>147</v>
      </c>
      <c r="D76" s="606">
        <v>151</v>
      </c>
      <c r="E76" s="606">
        <v>143</v>
      </c>
      <c r="F76" s="262"/>
      <c r="G76" s="477"/>
      <c r="H76" s="452"/>
      <c r="I76" s="478"/>
      <c r="J76" s="478"/>
    </row>
    <row r="77" spans="1:30" s="249" customFormat="1">
      <c r="A77" s="264" t="s">
        <v>207</v>
      </c>
      <c r="B77" s="606"/>
      <c r="C77" s="607"/>
      <c r="D77" s="606"/>
      <c r="E77" s="606"/>
      <c r="F77" s="264"/>
      <c r="G77" s="477"/>
      <c r="H77" s="590"/>
      <c r="I77" s="478"/>
      <c r="J77" s="478"/>
    </row>
    <row r="78" spans="1:30" s="249" customFormat="1">
      <c r="A78" s="262" t="s">
        <v>291</v>
      </c>
      <c r="B78" s="606">
        <v>118</v>
      </c>
      <c r="C78" s="610">
        <v>149</v>
      </c>
      <c r="D78" s="606">
        <v>102</v>
      </c>
      <c r="E78" s="606">
        <v>171</v>
      </c>
      <c r="F78" s="262"/>
      <c r="G78" s="477"/>
      <c r="H78" s="452"/>
      <c r="I78" s="478"/>
      <c r="J78" s="478"/>
    </row>
    <row r="79" spans="1:30" s="249" customFormat="1">
      <c r="A79" s="262" t="s">
        <v>232</v>
      </c>
      <c r="B79" s="606">
        <v>170</v>
      </c>
      <c r="C79" s="610">
        <v>143</v>
      </c>
      <c r="D79" s="606">
        <v>128</v>
      </c>
      <c r="E79" s="606">
        <v>169</v>
      </c>
      <c r="F79" s="262"/>
      <c r="G79" s="477"/>
      <c r="H79" s="452"/>
      <c r="I79" s="478"/>
      <c r="J79" s="478"/>
    </row>
    <row r="80" spans="1:30" s="249" customFormat="1">
      <c r="A80" s="266" t="s">
        <v>164</v>
      </c>
      <c r="B80" s="609">
        <v>159</v>
      </c>
      <c r="C80" s="611">
        <v>147</v>
      </c>
      <c r="D80" s="609">
        <v>153</v>
      </c>
      <c r="E80" s="609">
        <v>168</v>
      </c>
      <c r="F80" s="262"/>
      <c r="G80" s="477"/>
      <c r="H80" s="452"/>
      <c r="I80" s="478"/>
      <c r="J80" s="478"/>
    </row>
    <row r="81" spans="1:10" s="249" customFormat="1">
      <c r="A81" s="206" t="s">
        <v>87</v>
      </c>
      <c r="B81" s="218"/>
      <c r="C81" s="197"/>
      <c r="D81" s="218"/>
      <c r="E81" s="218"/>
      <c r="F81" s="212"/>
      <c r="G81" s="265"/>
      <c r="H81" s="592"/>
      <c r="I81" s="265"/>
      <c r="J81" s="265"/>
    </row>
    <row r="82" spans="1:10" s="249" customFormat="1">
      <c r="A82" s="262"/>
      <c r="B82" s="218"/>
      <c r="C82" s="218"/>
      <c r="D82" s="218"/>
      <c r="E82" s="218"/>
      <c r="F82" s="225"/>
      <c r="G82" s="253"/>
      <c r="H82" s="253"/>
      <c r="I82" s="253"/>
      <c r="J82" s="253"/>
    </row>
    <row r="83" spans="1:10" s="249" customFormat="1">
      <c r="A83" s="267" t="s">
        <v>504</v>
      </c>
      <c r="B83" s="218"/>
      <c r="C83" s="218"/>
      <c r="D83" s="218"/>
      <c r="E83" s="218"/>
      <c r="F83" s="589"/>
      <c r="G83" s="265"/>
      <c r="H83" s="265"/>
      <c r="I83" s="265"/>
      <c r="J83" s="253"/>
    </row>
    <row r="84" spans="1:10" s="249" customFormat="1">
      <c r="A84" s="200" t="s">
        <v>165</v>
      </c>
      <c r="B84" s="257"/>
      <c r="C84" s="218"/>
      <c r="D84" s="218"/>
      <c r="E84" s="218"/>
      <c r="F84" s="587"/>
      <c r="G84" s="265"/>
      <c r="H84" s="265"/>
      <c r="I84" s="265"/>
      <c r="J84" s="253"/>
    </row>
    <row r="85" spans="1:10" s="249" customFormat="1">
      <c r="A85" s="475" t="s">
        <v>235</v>
      </c>
      <c r="B85" s="333">
        <v>2008</v>
      </c>
      <c r="C85" s="243">
        <v>2009</v>
      </c>
      <c r="D85" s="243">
        <v>2010</v>
      </c>
      <c r="E85" s="243">
        <v>2011</v>
      </c>
      <c r="F85" s="588"/>
      <c r="G85" s="167"/>
      <c r="H85" s="166"/>
      <c r="I85" s="166"/>
      <c r="J85" s="253"/>
    </row>
    <row r="86" spans="1:10" s="249" customFormat="1">
      <c r="A86" s="258" t="s">
        <v>11</v>
      </c>
      <c r="B86" s="185"/>
      <c r="C86" s="185"/>
      <c r="D86" s="185"/>
      <c r="E86" s="218"/>
      <c r="F86" s="264"/>
      <c r="G86" s="185"/>
      <c r="H86" s="185"/>
      <c r="I86" s="185"/>
      <c r="J86" s="253"/>
    </row>
    <row r="87" spans="1:10" s="249" customFormat="1">
      <c r="A87" s="262" t="s">
        <v>236</v>
      </c>
      <c r="B87" s="452">
        <v>1.4</v>
      </c>
      <c r="C87" s="452">
        <v>1.1000000000000001</v>
      </c>
      <c r="D87" s="452">
        <v>1</v>
      </c>
      <c r="E87" s="452">
        <v>0.9</v>
      </c>
      <c r="F87" s="262"/>
      <c r="G87" s="185"/>
      <c r="H87" s="185"/>
      <c r="I87" s="185"/>
      <c r="J87" s="253"/>
    </row>
    <row r="88" spans="1:10" s="249" customFormat="1">
      <c r="A88" s="264" t="s">
        <v>12</v>
      </c>
      <c r="B88" s="452"/>
      <c r="C88" s="452"/>
      <c r="D88" s="452"/>
      <c r="E88" s="612"/>
      <c r="F88" s="264"/>
      <c r="G88" s="185"/>
      <c r="H88" s="185"/>
      <c r="I88" s="185"/>
      <c r="J88" s="253"/>
    </row>
    <row r="89" spans="1:10" s="249" customFormat="1">
      <c r="A89" s="262" t="s">
        <v>233</v>
      </c>
      <c r="B89" s="455">
        <v>2.2000000000000002</v>
      </c>
      <c r="C89" s="455">
        <v>1.4</v>
      </c>
      <c r="D89" s="455">
        <v>0.9</v>
      </c>
      <c r="E89" s="455">
        <v>1</v>
      </c>
      <c r="F89" s="262"/>
      <c r="G89" s="185"/>
      <c r="H89" s="185"/>
      <c r="I89" s="185"/>
      <c r="J89" s="253"/>
    </row>
    <row r="90" spans="1:10" s="249" customFormat="1">
      <c r="A90" s="206" t="s">
        <v>87</v>
      </c>
      <c r="B90" s="218"/>
      <c r="C90" s="218"/>
      <c r="D90" s="218"/>
      <c r="E90" s="218"/>
      <c r="F90" s="212"/>
      <c r="G90" s="265"/>
      <c r="H90" s="265"/>
      <c r="I90" s="265"/>
      <c r="J90" s="253"/>
    </row>
    <row r="91" spans="1:10" s="249" customFormat="1">
      <c r="A91" s="256"/>
      <c r="B91" s="255"/>
      <c r="C91" s="255"/>
      <c r="D91" s="255"/>
      <c r="E91" s="255"/>
      <c r="F91" s="225"/>
      <c r="G91" s="253"/>
      <c r="H91" s="253"/>
      <c r="I91" s="253"/>
      <c r="J91" s="253"/>
    </row>
    <row r="92" spans="1:10" s="249" customFormat="1">
      <c r="A92" s="267" t="s">
        <v>505</v>
      </c>
      <c r="B92" s="218"/>
      <c r="C92" s="218"/>
      <c r="D92" s="218"/>
      <c r="E92" s="218"/>
      <c r="F92" s="589"/>
      <c r="G92" s="265"/>
      <c r="H92" s="265"/>
      <c r="I92" s="265"/>
      <c r="J92" s="265"/>
    </row>
    <row r="93" spans="1:10" s="249" customFormat="1">
      <c r="A93" s="200" t="s">
        <v>166</v>
      </c>
      <c r="B93" s="257"/>
      <c r="C93" s="218"/>
      <c r="D93" s="218"/>
      <c r="E93" s="218"/>
      <c r="F93" s="587"/>
      <c r="G93" s="265"/>
      <c r="H93" s="265"/>
      <c r="I93" s="265"/>
      <c r="J93" s="265"/>
    </row>
    <row r="94" spans="1:10" s="249" customFormat="1">
      <c r="A94" s="475" t="s">
        <v>235</v>
      </c>
      <c r="B94" s="356">
        <v>2008</v>
      </c>
      <c r="C94" s="333">
        <v>2009</v>
      </c>
      <c r="D94" s="243">
        <v>2010</v>
      </c>
      <c r="E94" s="243">
        <v>2011</v>
      </c>
      <c r="F94" s="588"/>
      <c r="G94" s="477"/>
      <c r="H94" s="167"/>
      <c r="I94" s="166"/>
      <c r="J94" s="166"/>
    </row>
    <row r="95" spans="1:10" s="249" customFormat="1">
      <c r="A95" s="258" t="s">
        <v>11</v>
      </c>
      <c r="B95" s="259"/>
      <c r="C95" s="259"/>
      <c r="D95" s="260"/>
      <c r="E95" s="357"/>
      <c r="F95" s="264"/>
      <c r="G95" s="334"/>
      <c r="H95" s="334"/>
      <c r="I95" s="374"/>
      <c r="J95" s="477"/>
    </row>
    <row r="96" spans="1:10" s="249" customFormat="1">
      <c r="A96" s="262" t="s">
        <v>231</v>
      </c>
      <c r="B96" s="452">
        <v>57.8</v>
      </c>
      <c r="C96" s="452">
        <v>57.6</v>
      </c>
      <c r="D96" s="452">
        <v>57.4</v>
      </c>
      <c r="E96" s="476">
        <v>59.6</v>
      </c>
      <c r="F96" s="262"/>
      <c r="G96" s="261"/>
      <c r="H96" s="452"/>
      <c r="I96" s="452"/>
      <c r="J96" s="478"/>
    </row>
    <row r="97" spans="1:10" s="249" customFormat="1">
      <c r="A97" s="262" t="s">
        <v>290</v>
      </c>
      <c r="B97" s="452">
        <v>50.9</v>
      </c>
      <c r="C97" s="452">
        <v>52.3</v>
      </c>
      <c r="D97" s="452">
        <v>53</v>
      </c>
      <c r="E97" s="476">
        <v>54.2</v>
      </c>
      <c r="F97" s="262"/>
      <c r="G97" s="261"/>
      <c r="H97" s="452"/>
      <c r="I97" s="452"/>
      <c r="J97" s="478"/>
    </row>
    <row r="98" spans="1:10" s="249" customFormat="1">
      <c r="A98" s="262" t="s">
        <v>236</v>
      </c>
      <c r="B98" s="452">
        <v>68.900000000000006</v>
      </c>
      <c r="C98" s="452">
        <v>65.5</v>
      </c>
      <c r="D98" s="476">
        <v>66.599999999999994</v>
      </c>
      <c r="E98" s="476">
        <v>66.599999999999994</v>
      </c>
      <c r="F98" s="262"/>
      <c r="G98" s="261"/>
      <c r="H98" s="452"/>
      <c r="I98" s="478"/>
      <c r="J98" s="478"/>
    </row>
    <row r="99" spans="1:10" s="249" customFormat="1">
      <c r="A99" s="262" t="s">
        <v>289</v>
      </c>
      <c r="B99" s="452">
        <v>49.7</v>
      </c>
      <c r="C99" s="452">
        <v>51</v>
      </c>
      <c r="D99" s="483">
        <v>53.1</v>
      </c>
      <c r="E99" s="476">
        <v>55.5</v>
      </c>
      <c r="F99" s="262"/>
      <c r="G99" s="261"/>
      <c r="H99" s="452"/>
      <c r="I99" s="593"/>
      <c r="J99" s="478"/>
    </row>
    <row r="100" spans="1:10" s="249" customFormat="1">
      <c r="A100" s="263" t="s">
        <v>163</v>
      </c>
      <c r="B100" s="452">
        <v>54.9</v>
      </c>
      <c r="C100" s="452">
        <v>49.6</v>
      </c>
      <c r="D100" s="452">
        <v>48.3</v>
      </c>
      <c r="E100" s="476">
        <v>46</v>
      </c>
      <c r="F100" s="263"/>
      <c r="G100" s="261"/>
      <c r="H100" s="452"/>
      <c r="I100" s="452"/>
      <c r="J100" s="478"/>
    </row>
    <row r="101" spans="1:10" s="249" customFormat="1">
      <c r="A101" s="264" t="s">
        <v>12</v>
      </c>
      <c r="B101" s="478"/>
      <c r="C101" s="478"/>
      <c r="D101" s="478"/>
      <c r="E101" s="476"/>
      <c r="F101" s="264"/>
      <c r="G101" s="477"/>
      <c r="H101" s="478"/>
      <c r="I101" s="478"/>
      <c r="J101" s="478"/>
    </row>
    <row r="102" spans="1:10" s="249" customFormat="1">
      <c r="A102" s="262" t="s">
        <v>234</v>
      </c>
      <c r="B102" s="476">
        <v>49.7</v>
      </c>
      <c r="C102" s="476">
        <v>49.7</v>
      </c>
      <c r="D102" s="476">
        <v>48.9</v>
      </c>
      <c r="E102" s="476">
        <v>50.7</v>
      </c>
      <c r="F102" s="262"/>
      <c r="G102" s="477"/>
      <c r="H102" s="478"/>
      <c r="I102" s="478"/>
      <c r="J102" s="478"/>
    </row>
    <row r="103" spans="1:10" s="249" customFormat="1">
      <c r="A103" s="262" t="s">
        <v>237</v>
      </c>
      <c r="B103" s="476">
        <v>62.2</v>
      </c>
      <c r="C103" s="476">
        <v>62.1</v>
      </c>
      <c r="D103" s="476">
        <v>61.6</v>
      </c>
      <c r="E103" s="476">
        <v>62.4</v>
      </c>
      <c r="F103" s="262"/>
      <c r="G103" s="477"/>
      <c r="H103" s="478"/>
      <c r="I103" s="478"/>
      <c r="J103" s="478"/>
    </row>
    <row r="104" spans="1:10" s="249" customFormat="1">
      <c r="A104" s="264" t="s">
        <v>207</v>
      </c>
      <c r="B104" s="476"/>
      <c r="C104" s="476"/>
      <c r="D104" s="476"/>
      <c r="E104" s="476"/>
      <c r="F104" s="264"/>
      <c r="G104" s="477"/>
      <c r="H104" s="478"/>
      <c r="I104" s="478"/>
      <c r="J104" s="478"/>
    </row>
    <row r="105" spans="1:10" s="249" customFormat="1">
      <c r="A105" s="262" t="s">
        <v>291</v>
      </c>
      <c r="B105" s="476">
        <v>53.2</v>
      </c>
      <c r="C105" s="479">
        <v>54.3</v>
      </c>
      <c r="D105" s="479" t="s">
        <v>72</v>
      </c>
      <c r="E105" s="479">
        <v>51.3</v>
      </c>
      <c r="F105" s="262"/>
      <c r="G105" s="477"/>
      <c r="H105" s="452"/>
      <c r="I105" s="452"/>
      <c r="J105" s="452"/>
    </row>
    <row r="106" spans="1:10" s="249" customFormat="1">
      <c r="A106" s="262" t="s">
        <v>232</v>
      </c>
      <c r="B106" s="476">
        <v>49.6</v>
      </c>
      <c r="C106" s="476">
        <v>50.7</v>
      </c>
      <c r="D106" s="476">
        <v>50.6</v>
      </c>
      <c r="E106" s="476">
        <v>53</v>
      </c>
      <c r="F106" s="262"/>
      <c r="G106" s="477"/>
      <c r="H106" s="478"/>
      <c r="I106" s="478"/>
      <c r="J106" s="478"/>
    </row>
    <row r="107" spans="1:10" s="249" customFormat="1">
      <c r="A107" s="266" t="s">
        <v>164</v>
      </c>
      <c r="B107" s="480">
        <v>54.4</v>
      </c>
      <c r="C107" s="480">
        <v>53.7</v>
      </c>
      <c r="D107" s="480">
        <v>50.6</v>
      </c>
      <c r="E107" s="480">
        <v>46.1</v>
      </c>
      <c r="F107" s="262"/>
      <c r="G107" s="477"/>
      <c r="H107" s="478"/>
      <c r="I107" s="478"/>
      <c r="J107" s="478"/>
    </row>
    <row r="108" spans="1:10" s="249" customFormat="1">
      <c r="A108" s="206" t="s">
        <v>87</v>
      </c>
      <c r="B108" s="218"/>
      <c r="C108" s="218"/>
      <c r="D108" s="218"/>
      <c r="E108" s="218"/>
      <c r="F108" s="212"/>
      <c r="G108" s="265"/>
      <c r="H108" s="265"/>
      <c r="I108" s="265"/>
      <c r="J108" s="265"/>
    </row>
    <row r="109" spans="1:10" s="249" customFormat="1">
      <c r="A109" s="256"/>
      <c r="B109" s="273"/>
      <c r="C109" s="273"/>
      <c r="D109" s="273"/>
      <c r="E109" s="273"/>
      <c r="F109" s="161"/>
    </row>
    <row r="110" spans="1:10" s="249" customFormat="1">
      <c r="A110" s="274" t="s">
        <v>506</v>
      </c>
      <c r="B110" s="218"/>
      <c r="C110" s="218"/>
      <c r="D110" s="218"/>
      <c r="E110" s="218"/>
      <c r="F110" s="161"/>
    </row>
    <row r="111" spans="1:10" s="249" customFormat="1">
      <c r="A111" s="200" t="s">
        <v>21</v>
      </c>
      <c r="B111" s="218"/>
      <c r="C111" s="218"/>
      <c r="D111" s="218"/>
      <c r="E111" s="218"/>
      <c r="F111" s="161"/>
    </row>
    <row r="112" spans="1:10" s="249" customFormat="1">
      <c r="A112" s="114" t="s">
        <v>238</v>
      </c>
      <c r="B112" s="128">
        <v>2005</v>
      </c>
      <c r="C112" s="128">
        <v>2009</v>
      </c>
      <c r="D112" s="243">
        <v>2010</v>
      </c>
      <c r="E112" s="243">
        <v>2011</v>
      </c>
      <c r="G112" s="253"/>
    </row>
    <row r="113" spans="1:33" s="249" customFormat="1" ht="15.75">
      <c r="A113" s="258" t="s">
        <v>8</v>
      </c>
      <c r="B113" s="71">
        <v>262539</v>
      </c>
      <c r="C113" s="135">
        <v>185870</v>
      </c>
      <c r="D113" s="484">
        <v>219022</v>
      </c>
      <c r="E113" s="484">
        <v>208025</v>
      </c>
      <c r="G113" s="580"/>
      <c r="H113" s="277"/>
      <c r="I113" s="277"/>
    </row>
    <row r="114" spans="1:33" s="249" customFormat="1" ht="15.75">
      <c r="A114" s="278" t="s">
        <v>343</v>
      </c>
      <c r="B114" s="485">
        <v>103516</v>
      </c>
      <c r="C114" s="485">
        <v>76640.89</v>
      </c>
      <c r="D114" s="486">
        <v>153500</v>
      </c>
      <c r="E114" s="486">
        <v>147263</v>
      </c>
      <c r="G114" s="581"/>
    </row>
    <row r="115" spans="1:33" s="249" customFormat="1" ht="15.75">
      <c r="A115" s="278" t="s">
        <v>239</v>
      </c>
      <c r="B115" s="487" t="s">
        <v>168</v>
      </c>
      <c r="C115" s="487" t="s">
        <v>168</v>
      </c>
      <c r="D115" s="486">
        <v>52790</v>
      </c>
      <c r="E115" s="486">
        <v>45076</v>
      </c>
      <c r="G115" s="581"/>
      <c r="AD115" s="280"/>
    </row>
    <row r="116" spans="1:33" s="249" customFormat="1" ht="15.75">
      <c r="A116" s="278" t="s">
        <v>240</v>
      </c>
      <c r="B116" s="487" t="s">
        <v>169</v>
      </c>
      <c r="C116" s="487" t="s">
        <v>169</v>
      </c>
      <c r="D116" s="486">
        <v>74</v>
      </c>
      <c r="E116" s="486" t="s">
        <v>72</v>
      </c>
      <c r="G116" s="581"/>
    </row>
    <row r="117" spans="1:33" s="249" customFormat="1" ht="15.75">
      <c r="A117" s="278" t="s">
        <v>241</v>
      </c>
      <c r="B117" s="488">
        <v>10040</v>
      </c>
      <c r="C117" s="488">
        <v>11271</v>
      </c>
      <c r="D117" s="486">
        <v>12318</v>
      </c>
      <c r="E117" s="486">
        <v>15183</v>
      </c>
      <c r="G117" s="581"/>
    </row>
    <row r="118" spans="1:33" s="249" customFormat="1" ht="15.75">
      <c r="A118" s="278" t="s">
        <v>242</v>
      </c>
      <c r="B118" s="488">
        <v>148743</v>
      </c>
      <c r="C118" s="488">
        <v>97780</v>
      </c>
      <c r="D118" s="489" t="s">
        <v>168</v>
      </c>
      <c r="E118" s="489" t="s">
        <v>168</v>
      </c>
      <c r="G118" s="581"/>
      <c r="AD118" s="281"/>
      <c r="AE118" s="280"/>
    </row>
    <row r="119" spans="1:33" s="249" customFormat="1" ht="15.75">
      <c r="A119" s="278" t="s">
        <v>170</v>
      </c>
      <c r="B119" s="490">
        <v>240</v>
      </c>
      <c r="C119" s="490">
        <v>177.8</v>
      </c>
      <c r="D119" s="491">
        <v>340</v>
      </c>
      <c r="E119" s="335">
        <v>503</v>
      </c>
      <c r="G119" s="581"/>
      <c r="AE119" s="280"/>
    </row>
    <row r="120" spans="1:33" s="249" customFormat="1">
      <c r="A120" s="46" t="s">
        <v>201</v>
      </c>
      <c r="B120" s="218"/>
      <c r="C120" s="218"/>
      <c r="D120" s="218"/>
      <c r="E120" s="218"/>
      <c r="F120" s="218"/>
    </row>
    <row r="121" spans="1:33" s="249" customFormat="1" ht="15.75" thickBot="1">
      <c r="A121" s="496" t="s">
        <v>171</v>
      </c>
      <c r="B121" s="218"/>
      <c r="C121" s="161"/>
      <c r="D121" s="161"/>
      <c r="E121" s="161"/>
      <c r="F121" s="161"/>
      <c r="AC121" s="283"/>
      <c r="AD121" s="284">
        <v>1574279.8019975701</v>
      </c>
      <c r="AE121" s="284">
        <v>1695787.944036151</v>
      </c>
      <c r="AF121" s="284">
        <v>1826673.08125449</v>
      </c>
      <c r="AG121" s="285">
        <v>1967658.9103448601</v>
      </c>
    </row>
    <row r="122" spans="1:33" s="249" customFormat="1">
      <c r="A122" s="496" t="s">
        <v>172</v>
      </c>
      <c r="B122" s="161"/>
      <c r="C122" s="218"/>
      <c r="D122" s="218"/>
      <c r="E122" s="218"/>
      <c r="F122" s="218"/>
      <c r="AC122" s="286"/>
      <c r="AD122" s="249">
        <v>1574279.8019975701</v>
      </c>
      <c r="AE122" s="249">
        <v>1695787.944036151</v>
      </c>
      <c r="AF122" s="249">
        <v>1826673.08125449</v>
      </c>
      <c r="AG122" s="249">
        <v>1967658.9103448601</v>
      </c>
    </row>
    <row r="123" spans="1:33" s="249" customFormat="1">
      <c r="A123" s="256"/>
      <c r="B123" s="273"/>
      <c r="C123" s="273"/>
      <c r="D123" s="273"/>
      <c r="E123" s="161"/>
      <c r="F123" s="161"/>
      <c r="AC123" s="286"/>
      <c r="AD123" s="249">
        <v>1574279.8019975701</v>
      </c>
      <c r="AE123" s="249">
        <v>1695787.944036151</v>
      </c>
      <c r="AF123" s="249">
        <v>1826673.08125449</v>
      </c>
      <c r="AG123" s="249">
        <v>1967658.9103448601</v>
      </c>
    </row>
    <row r="124" spans="1:33" s="249" customFormat="1" ht="18">
      <c r="A124" s="274" t="s">
        <v>507</v>
      </c>
      <c r="B124" s="218"/>
      <c r="C124" s="218"/>
      <c r="D124" s="218"/>
      <c r="E124" s="218"/>
      <c r="F124" s="218"/>
      <c r="AC124" s="287"/>
    </row>
    <row r="125" spans="1:33" s="249" customFormat="1">
      <c r="A125" s="28" t="s">
        <v>21</v>
      </c>
      <c r="B125" s="218"/>
      <c r="C125" s="218"/>
      <c r="D125" s="218"/>
      <c r="E125" s="218"/>
      <c r="F125" s="218"/>
      <c r="AC125" s="253"/>
    </row>
    <row r="126" spans="1:33" s="249" customFormat="1">
      <c r="A126" s="114" t="s">
        <v>238</v>
      </c>
      <c r="B126" s="128">
        <v>2005</v>
      </c>
      <c r="C126" s="128">
        <v>2009</v>
      </c>
      <c r="D126" s="243">
        <v>2010</v>
      </c>
      <c r="E126" s="243">
        <v>2011</v>
      </c>
      <c r="AC126" s="253"/>
      <c r="AD126" s="276"/>
    </row>
    <row r="127" spans="1:33" s="249" customFormat="1" ht="15.75">
      <c r="A127" s="258" t="s">
        <v>8</v>
      </c>
      <c r="B127" s="71">
        <v>56225</v>
      </c>
      <c r="C127" s="71">
        <v>54781.820000000007</v>
      </c>
      <c r="D127" s="492">
        <v>58901</v>
      </c>
      <c r="E127" s="492">
        <v>66105</v>
      </c>
      <c r="G127" s="580"/>
    </row>
    <row r="128" spans="1:33" s="249" customFormat="1" ht="15.75">
      <c r="A128" s="278" t="s">
        <v>343</v>
      </c>
      <c r="B128" s="485">
        <v>16655</v>
      </c>
      <c r="C128" s="485">
        <v>17669.689999999999</v>
      </c>
      <c r="D128" s="493">
        <v>29288</v>
      </c>
      <c r="E128" s="493">
        <v>33999</v>
      </c>
      <c r="G128" s="581"/>
    </row>
    <row r="129" spans="1:32" s="249" customFormat="1" ht="15.75">
      <c r="A129" s="278" t="s">
        <v>239</v>
      </c>
      <c r="B129" s="487" t="s">
        <v>168</v>
      </c>
      <c r="C129" s="487" t="s">
        <v>168</v>
      </c>
      <c r="D129" s="493">
        <v>2336</v>
      </c>
      <c r="E129" s="493">
        <v>2427</v>
      </c>
      <c r="G129" s="581"/>
    </row>
    <row r="130" spans="1:32" s="249" customFormat="1" ht="15.75">
      <c r="A130" s="278" t="s">
        <v>240</v>
      </c>
      <c r="B130" s="487" t="s">
        <v>169</v>
      </c>
      <c r="C130" s="487" t="s">
        <v>169</v>
      </c>
      <c r="D130" s="494">
        <v>802</v>
      </c>
      <c r="E130" s="494" t="s">
        <v>72</v>
      </c>
      <c r="G130" s="582"/>
      <c r="AD130" s="280"/>
    </row>
    <row r="131" spans="1:32" s="249" customFormat="1" ht="15.75">
      <c r="A131" s="278" t="s">
        <v>241</v>
      </c>
      <c r="B131" s="488">
        <v>17795</v>
      </c>
      <c r="C131" s="488">
        <v>20031.13</v>
      </c>
      <c r="D131" s="494">
        <v>23430</v>
      </c>
      <c r="E131" s="494">
        <v>26079</v>
      </c>
      <c r="G131" s="581"/>
    </row>
    <row r="132" spans="1:32" s="249" customFormat="1">
      <c r="A132" s="278" t="s">
        <v>242</v>
      </c>
      <c r="B132" s="488">
        <v>20263</v>
      </c>
      <c r="C132" s="488">
        <v>15696</v>
      </c>
      <c r="D132" s="489" t="s">
        <v>168</v>
      </c>
      <c r="E132" s="489" t="s">
        <v>168</v>
      </c>
      <c r="G132" s="253"/>
      <c r="AD132" s="280"/>
    </row>
    <row r="133" spans="1:32" s="249" customFormat="1" ht="15.75">
      <c r="A133" s="290" t="s">
        <v>170</v>
      </c>
      <c r="B133" s="490">
        <v>1512</v>
      </c>
      <c r="C133" s="490">
        <v>1385</v>
      </c>
      <c r="D133" s="491">
        <v>3045</v>
      </c>
      <c r="E133" s="335">
        <v>3600</v>
      </c>
      <c r="G133" s="581"/>
    </row>
    <row r="134" spans="1:32" s="249" customFormat="1">
      <c r="A134" s="64" t="s">
        <v>194</v>
      </c>
      <c r="B134" s="289"/>
      <c r="C134" s="289"/>
      <c r="D134" s="289"/>
      <c r="E134" s="265"/>
      <c r="F134" s="161"/>
      <c r="AC134" s="275"/>
      <c r="AD134" s="275"/>
      <c r="AE134" s="78"/>
      <c r="AF134" s="276"/>
    </row>
    <row r="135" spans="1:32" s="249" customFormat="1">
      <c r="A135" s="496" t="s">
        <v>171</v>
      </c>
      <c r="B135" s="289"/>
      <c r="C135" s="289"/>
      <c r="D135" s="289"/>
      <c r="E135" s="265"/>
      <c r="F135" s="161"/>
      <c r="AC135" s="275"/>
      <c r="AD135" s="275"/>
      <c r="AE135" s="275"/>
      <c r="AF135" s="288"/>
    </row>
    <row r="136" spans="1:32" s="249" customFormat="1">
      <c r="A136" s="496" t="s">
        <v>172</v>
      </c>
      <c r="B136" s="289"/>
      <c r="C136" s="289"/>
      <c r="D136" s="289"/>
      <c r="E136" s="265"/>
      <c r="F136" s="161"/>
      <c r="AC136" s="275"/>
      <c r="AD136" s="275"/>
      <c r="AE136" s="275"/>
      <c r="AF136" s="292"/>
    </row>
    <row r="137" spans="1:32" s="249" customFormat="1">
      <c r="A137" s="256"/>
      <c r="B137" s="273"/>
      <c r="C137" s="273"/>
      <c r="D137" s="273"/>
      <c r="E137" s="161"/>
      <c r="F137" s="161"/>
    </row>
    <row r="138" spans="1:32" s="249" customFormat="1">
      <c r="A138" s="274" t="s">
        <v>508</v>
      </c>
      <c r="B138" s="218"/>
      <c r="C138" s="218"/>
      <c r="D138" s="218"/>
      <c r="E138" s="293"/>
      <c r="F138" s="161"/>
    </row>
    <row r="139" spans="1:32" s="249" customFormat="1">
      <c r="A139" s="200" t="s">
        <v>21</v>
      </c>
      <c r="B139" s="218"/>
      <c r="C139" s="218"/>
      <c r="D139" s="218"/>
      <c r="E139" s="218"/>
      <c r="F139" s="161"/>
      <c r="AC139" s="294"/>
      <c r="AD139" s="294"/>
      <c r="AE139" s="294"/>
      <c r="AF139" s="294"/>
    </row>
    <row r="140" spans="1:32" s="249" customFormat="1">
      <c r="A140" s="114" t="s">
        <v>238</v>
      </c>
      <c r="B140" s="128">
        <v>2005</v>
      </c>
      <c r="C140" s="128">
        <v>2009</v>
      </c>
      <c r="D140" s="243">
        <v>2010</v>
      </c>
      <c r="E140" s="243">
        <v>2011</v>
      </c>
      <c r="AC140" s="294"/>
      <c r="AD140" s="294"/>
      <c r="AE140" s="294"/>
      <c r="AF140" s="294"/>
    </row>
    <row r="141" spans="1:32" s="249" customFormat="1" ht="15.75">
      <c r="A141" s="258" t="s">
        <v>8</v>
      </c>
      <c r="B141" s="71">
        <v>64915</v>
      </c>
      <c r="C141" s="71">
        <v>57999</v>
      </c>
      <c r="D141" s="495">
        <v>62170</v>
      </c>
      <c r="E141" s="495">
        <v>85420</v>
      </c>
      <c r="G141" s="580"/>
      <c r="AC141" s="294"/>
      <c r="AD141" s="294"/>
      <c r="AE141" s="294"/>
      <c r="AF141" s="294"/>
    </row>
    <row r="142" spans="1:32" s="249" customFormat="1" ht="15.75">
      <c r="A142" s="278" t="s">
        <v>343</v>
      </c>
      <c r="B142" s="485">
        <v>47490</v>
      </c>
      <c r="C142" s="485">
        <v>42834.91</v>
      </c>
      <c r="D142" s="485">
        <v>51464</v>
      </c>
      <c r="E142" s="485">
        <v>55003</v>
      </c>
      <c r="G142" s="581"/>
      <c r="AC142" s="294"/>
      <c r="AD142" s="294"/>
      <c r="AE142" s="294"/>
      <c r="AF142" s="294"/>
    </row>
    <row r="143" spans="1:32" s="249" customFormat="1" ht="15.75">
      <c r="A143" s="278" t="s">
        <v>239</v>
      </c>
      <c r="B143" s="487" t="s">
        <v>168</v>
      </c>
      <c r="C143" s="487" t="s">
        <v>168</v>
      </c>
      <c r="D143" s="485">
        <v>1166</v>
      </c>
      <c r="E143" s="485">
        <v>1013</v>
      </c>
      <c r="G143" s="581"/>
    </row>
    <row r="144" spans="1:32" s="249" customFormat="1" ht="15.75">
      <c r="A144" s="278" t="s">
        <v>241</v>
      </c>
      <c r="B144" s="485">
        <v>8222</v>
      </c>
      <c r="C144" s="485">
        <v>8342.85</v>
      </c>
      <c r="D144" s="485">
        <v>7808</v>
      </c>
      <c r="E144" s="493">
        <v>27692</v>
      </c>
      <c r="G144" s="581"/>
    </row>
    <row r="145" spans="1:24" s="249" customFormat="1" ht="15.75">
      <c r="A145" s="278" t="s">
        <v>242</v>
      </c>
      <c r="B145" s="488">
        <v>8503</v>
      </c>
      <c r="C145" s="488">
        <v>6206</v>
      </c>
      <c r="D145" s="487" t="s">
        <v>168</v>
      </c>
      <c r="E145" s="489" t="s">
        <v>168</v>
      </c>
      <c r="G145" s="581"/>
      <c r="I145" s="225"/>
      <c r="J145" s="225"/>
      <c r="K145" s="225"/>
      <c r="L145" s="225"/>
      <c r="M145" s="225"/>
      <c r="N145" s="225"/>
      <c r="O145" s="225"/>
      <c r="P145" s="225"/>
      <c r="Q145" s="225"/>
      <c r="R145" s="225"/>
      <c r="S145" s="225"/>
      <c r="T145" s="225"/>
      <c r="U145" s="225"/>
      <c r="V145" s="225"/>
      <c r="W145" s="225"/>
      <c r="X145" s="225"/>
    </row>
    <row r="146" spans="1:24" s="249" customFormat="1" ht="15.75">
      <c r="A146" s="290" t="s">
        <v>170</v>
      </c>
      <c r="B146" s="490">
        <v>700</v>
      </c>
      <c r="C146" s="490">
        <v>615.25</v>
      </c>
      <c r="D146" s="490">
        <v>1732</v>
      </c>
      <c r="E146" s="490">
        <v>1712</v>
      </c>
      <c r="G146" s="581"/>
      <c r="I146" s="225"/>
      <c r="J146" s="225"/>
      <c r="K146" s="225"/>
      <c r="L146" s="225"/>
      <c r="M146" s="225"/>
      <c r="N146" s="225"/>
      <c r="O146" s="225"/>
      <c r="P146" s="225"/>
      <c r="Q146" s="225"/>
      <c r="R146" s="225"/>
      <c r="S146" s="225"/>
      <c r="T146" s="225"/>
      <c r="U146" s="225"/>
      <c r="V146" s="225"/>
      <c r="W146" s="225"/>
      <c r="X146" s="225"/>
    </row>
    <row r="147" spans="1:24" s="249" customFormat="1">
      <c r="A147" s="46" t="s">
        <v>194</v>
      </c>
      <c r="B147" s="218"/>
      <c r="C147" s="218"/>
      <c r="D147" s="218"/>
      <c r="E147" s="218"/>
      <c r="F147" s="218"/>
      <c r="I147" s="225"/>
      <c r="J147" s="225"/>
      <c r="K147" s="225"/>
      <c r="L147" s="225"/>
      <c r="M147" s="225"/>
      <c r="N147" s="225"/>
      <c r="O147" s="225"/>
      <c r="P147" s="225"/>
      <c r="Q147" s="225"/>
      <c r="R147" s="225"/>
      <c r="S147" s="225"/>
      <c r="T147" s="225"/>
      <c r="U147" s="225"/>
      <c r="V147" s="225"/>
      <c r="W147" s="225"/>
      <c r="X147" s="225"/>
    </row>
    <row r="148" spans="1:24" s="249" customFormat="1">
      <c r="A148" s="496" t="s">
        <v>171</v>
      </c>
      <c r="B148" s="218"/>
      <c r="C148" s="218"/>
      <c r="D148" s="218"/>
      <c r="E148" s="218"/>
      <c r="F148" s="218"/>
      <c r="I148" s="225"/>
      <c r="J148" s="225"/>
      <c r="K148" s="225"/>
      <c r="L148" s="225"/>
      <c r="M148" s="225"/>
      <c r="N148" s="225"/>
      <c r="O148" s="225"/>
      <c r="P148" s="225"/>
      <c r="Q148" s="225"/>
      <c r="R148" s="225"/>
      <c r="S148" s="225"/>
      <c r="T148" s="225"/>
      <c r="U148" s="225"/>
      <c r="V148" s="225"/>
      <c r="W148" s="225"/>
      <c r="X148" s="225"/>
    </row>
    <row r="149" spans="1:24" s="249" customFormat="1">
      <c r="A149" s="282"/>
      <c r="B149" s="218"/>
      <c r="C149" s="218"/>
      <c r="D149" s="218"/>
      <c r="E149" s="218"/>
      <c r="F149" s="218"/>
      <c r="H149" s="253"/>
      <c r="I149" s="225"/>
      <c r="J149" s="225"/>
      <c r="K149" s="225"/>
      <c r="L149" s="225"/>
      <c r="M149" s="225"/>
      <c r="N149" s="225"/>
      <c r="O149" s="225"/>
      <c r="P149" s="225"/>
      <c r="Q149" s="225"/>
      <c r="R149" s="225"/>
      <c r="S149" s="225"/>
      <c r="T149" s="225"/>
      <c r="U149" s="225"/>
      <c r="V149" s="225"/>
      <c r="W149" s="225"/>
      <c r="X149" s="225"/>
    </row>
    <row r="150" spans="1:24">
      <c r="A150" s="295" t="s">
        <v>509</v>
      </c>
      <c r="B150" s="164"/>
      <c r="C150" s="164"/>
      <c r="D150" s="164"/>
      <c r="E150" s="293"/>
      <c r="F150" s="293"/>
      <c r="H150" s="426"/>
      <c r="I150" s="424"/>
      <c r="J150" s="424"/>
      <c r="K150" s="424"/>
      <c r="L150" s="424"/>
      <c r="M150" s="425"/>
      <c r="N150" s="225"/>
      <c r="O150" s="424"/>
      <c r="P150" s="424"/>
      <c r="Q150" s="424"/>
      <c r="R150" s="424"/>
      <c r="S150" s="225"/>
      <c r="T150" s="225"/>
      <c r="U150" s="225"/>
      <c r="V150" s="225"/>
      <c r="W150" s="225"/>
      <c r="X150" s="225"/>
    </row>
    <row r="151" spans="1:24">
      <c r="A151" s="200" t="s">
        <v>21</v>
      </c>
      <c r="B151" s="279"/>
      <c r="C151" s="279"/>
      <c r="D151" s="279"/>
      <c r="E151" s="279"/>
      <c r="F151" s="279"/>
      <c r="H151" s="426"/>
      <c r="I151" s="424"/>
      <c r="J151" s="424"/>
      <c r="K151" s="424"/>
      <c r="L151" s="424"/>
      <c r="M151" s="425"/>
      <c r="N151" s="225"/>
      <c r="O151" s="424"/>
      <c r="P151" s="424"/>
      <c r="Q151" s="424"/>
      <c r="R151" s="424"/>
      <c r="S151" s="225"/>
      <c r="T151" s="225"/>
      <c r="U151" s="225"/>
      <c r="V151" s="225"/>
      <c r="W151" s="225"/>
      <c r="X151" s="225"/>
    </row>
    <row r="152" spans="1:24">
      <c r="A152" s="332" t="s">
        <v>173</v>
      </c>
      <c r="B152" s="128">
        <v>2005</v>
      </c>
      <c r="C152" s="128">
        <v>2009</v>
      </c>
      <c r="D152" s="243">
        <v>2010</v>
      </c>
      <c r="E152" s="243">
        <v>2011</v>
      </c>
      <c r="H152" s="426"/>
      <c r="I152" s="424"/>
      <c r="J152" s="424"/>
      <c r="K152" s="424"/>
      <c r="L152" s="424"/>
      <c r="M152" s="425"/>
      <c r="N152" s="225"/>
      <c r="O152" s="425"/>
      <c r="P152" s="425"/>
      <c r="Q152" s="425"/>
      <c r="R152" s="425"/>
      <c r="S152" s="225"/>
      <c r="T152" s="225"/>
      <c r="U152" s="225"/>
      <c r="V152" s="225"/>
      <c r="W152" s="225"/>
      <c r="X152" s="225"/>
    </row>
    <row r="153" spans="1:24" ht="17.25" customHeight="1">
      <c r="A153" s="258" t="s">
        <v>8</v>
      </c>
      <c r="B153" s="57">
        <v>383679</v>
      </c>
      <c r="C153" s="57">
        <v>298651</v>
      </c>
      <c r="D153" s="57">
        <v>340093</v>
      </c>
      <c r="E153" s="57">
        <v>359550</v>
      </c>
      <c r="H153" s="307"/>
      <c r="I153" s="225"/>
      <c r="J153" s="225"/>
      <c r="K153" s="225"/>
      <c r="L153" s="225"/>
      <c r="M153" s="225"/>
      <c r="N153" s="225"/>
      <c r="O153" s="225"/>
      <c r="P153" s="225"/>
      <c r="Q153" s="225"/>
      <c r="R153" s="225"/>
      <c r="S153" s="225"/>
      <c r="T153" s="225"/>
      <c r="U153" s="225"/>
      <c r="V153" s="225"/>
      <c r="W153" s="225"/>
      <c r="X153" s="225"/>
    </row>
    <row r="154" spans="1:24">
      <c r="A154" s="278" t="s">
        <v>243</v>
      </c>
      <c r="B154" s="136">
        <v>262539</v>
      </c>
      <c r="C154" s="136">
        <v>185869.69</v>
      </c>
      <c r="D154" s="136">
        <v>219022</v>
      </c>
      <c r="E154" s="136">
        <v>208025</v>
      </c>
      <c r="H154" s="307"/>
      <c r="I154" s="225"/>
      <c r="J154" s="225"/>
      <c r="K154" s="225"/>
      <c r="L154" s="225"/>
      <c r="M154" s="225"/>
      <c r="N154" s="225"/>
      <c r="O154" s="225"/>
      <c r="P154" s="225"/>
      <c r="Q154" s="225"/>
      <c r="R154" s="225"/>
      <c r="S154" s="225"/>
      <c r="T154" s="225"/>
      <c r="U154" s="225"/>
      <c r="V154" s="225"/>
      <c r="W154" s="225"/>
      <c r="X154" s="225"/>
    </row>
    <row r="155" spans="1:24">
      <c r="A155" s="278" t="s">
        <v>244</v>
      </c>
      <c r="B155" s="22">
        <v>56225</v>
      </c>
      <c r="C155" s="22">
        <v>54781.820000000007</v>
      </c>
      <c r="D155" s="22">
        <v>58901</v>
      </c>
      <c r="E155" s="22">
        <v>66105</v>
      </c>
      <c r="H155" s="307"/>
      <c r="I155" s="225"/>
      <c r="J155" s="225"/>
      <c r="K155" s="225"/>
      <c r="L155" s="225"/>
      <c r="M155" s="225"/>
      <c r="N155" s="225"/>
      <c r="O155" s="225"/>
      <c r="P155" s="225"/>
      <c r="Q155" s="225"/>
      <c r="R155" s="225"/>
      <c r="S155" s="225"/>
      <c r="T155" s="225"/>
      <c r="U155" s="225"/>
      <c r="V155" s="225"/>
      <c r="W155" s="225"/>
      <c r="X155" s="225"/>
    </row>
    <row r="156" spans="1:24">
      <c r="A156" s="290" t="s">
        <v>245</v>
      </c>
      <c r="B156" s="75">
        <v>64915</v>
      </c>
      <c r="C156" s="75">
        <v>57999.01</v>
      </c>
      <c r="D156" s="75">
        <v>62170</v>
      </c>
      <c r="E156" s="75">
        <v>85420</v>
      </c>
      <c r="G156" s="497"/>
      <c r="H156" s="307"/>
      <c r="I156" s="225"/>
      <c r="J156" s="225"/>
      <c r="K156" s="225"/>
      <c r="L156" s="225"/>
      <c r="M156" s="225"/>
      <c r="N156" s="225"/>
      <c r="O156" s="225"/>
      <c r="P156" s="225"/>
      <c r="Q156" s="225"/>
      <c r="R156" s="225"/>
      <c r="S156" s="225"/>
      <c r="T156" s="225"/>
      <c r="U156" s="225"/>
      <c r="V156" s="225"/>
      <c r="W156" s="225"/>
      <c r="X156" s="225"/>
    </row>
    <row r="157" spans="1:24">
      <c r="A157" s="64" t="s">
        <v>194</v>
      </c>
      <c r="B157" s="265"/>
      <c r="C157" s="265"/>
      <c r="D157" s="265"/>
      <c r="E157" s="265"/>
      <c r="H157" s="307"/>
      <c r="I157" s="225"/>
      <c r="J157" s="225"/>
      <c r="K157" s="225"/>
      <c r="L157" s="225"/>
      <c r="M157" s="225"/>
      <c r="N157" s="225"/>
      <c r="O157" s="225"/>
      <c r="P157" s="225"/>
      <c r="Q157" s="225"/>
      <c r="R157" s="225"/>
      <c r="S157" s="225"/>
      <c r="T157" s="225"/>
      <c r="U157" s="225"/>
      <c r="V157" s="225"/>
      <c r="W157" s="225"/>
      <c r="X157" s="225"/>
    </row>
    <row r="158" spans="1:24">
      <c r="A158" s="291"/>
      <c r="B158" s="265"/>
      <c r="C158" s="265"/>
      <c r="D158" s="265"/>
      <c r="E158" s="265"/>
      <c r="H158" s="307"/>
      <c r="I158" s="307"/>
    </row>
    <row r="159" spans="1:24">
      <c r="A159" s="169" t="s">
        <v>510</v>
      </c>
      <c r="B159" s="164"/>
      <c r="C159" s="165"/>
      <c r="D159" s="265"/>
      <c r="E159" s="265"/>
      <c r="H159" s="307"/>
      <c r="I159" s="307"/>
    </row>
    <row r="160" spans="1:24">
      <c r="A160" s="2535"/>
      <c r="B160" s="2535"/>
      <c r="C160" s="2535"/>
      <c r="D160" s="265"/>
      <c r="E160" s="265"/>
      <c r="H160" s="307"/>
      <c r="I160" s="307"/>
    </row>
    <row r="161" spans="1:13">
      <c r="A161" s="291"/>
      <c r="B161" s="265"/>
      <c r="C161" s="265"/>
      <c r="D161" s="265"/>
      <c r="E161" s="265"/>
      <c r="F161" s="553"/>
      <c r="G161" s="553">
        <v>2005</v>
      </c>
      <c r="H161" s="553">
        <v>2006</v>
      </c>
      <c r="I161" s="553">
        <v>2007</v>
      </c>
      <c r="J161" s="553">
        <v>2008</v>
      </c>
      <c r="K161" s="553">
        <v>2009</v>
      </c>
      <c r="L161" s="553">
        <v>2010</v>
      </c>
      <c r="M161" s="553">
        <v>2011</v>
      </c>
    </row>
    <row r="162" spans="1:13">
      <c r="A162" s="291"/>
      <c r="B162" s="265"/>
      <c r="C162" s="265"/>
      <c r="D162" s="265"/>
      <c r="E162" s="265"/>
      <c r="F162" s="553" t="s">
        <v>246</v>
      </c>
      <c r="G162" s="554">
        <v>262539</v>
      </c>
      <c r="H162" s="553">
        <v>267739</v>
      </c>
      <c r="I162" s="553">
        <v>212722</v>
      </c>
      <c r="J162" s="554">
        <v>156674</v>
      </c>
      <c r="K162" s="554">
        <v>185869.69</v>
      </c>
      <c r="L162" s="554">
        <v>219022</v>
      </c>
      <c r="M162" s="554">
        <v>208025</v>
      </c>
    </row>
    <row r="163" spans="1:13">
      <c r="A163" s="291"/>
      <c r="B163" s="265"/>
      <c r="C163" s="265"/>
      <c r="D163" s="265"/>
      <c r="E163" s="265"/>
      <c r="F163" s="555" t="s">
        <v>247</v>
      </c>
      <c r="G163" s="554">
        <v>56225</v>
      </c>
      <c r="H163" s="553">
        <v>57332</v>
      </c>
      <c r="I163" s="553">
        <v>55881</v>
      </c>
      <c r="J163" s="554">
        <v>52755</v>
      </c>
      <c r="K163" s="554">
        <v>54781.820000000007</v>
      </c>
      <c r="L163" s="554">
        <v>58901</v>
      </c>
      <c r="M163" s="554">
        <v>66105</v>
      </c>
    </row>
    <row r="164" spans="1:13">
      <c r="A164" s="291"/>
      <c r="B164" s="265"/>
      <c r="C164" s="265"/>
      <c r="D164" s="265"/>
      <c r="E164" s="265"/>
      <c r="F164" s="553" t="s">
        <v>248</v>
      </c>
      <c r="G164" s="554">
        <v>64915</v>
      </c>
      <c r="H164" s="553">
        <v>69339</v>
      </c>
      <c r="I164" s="553">
        <v>66698</v>
      </c>
      <c r="J164" s="554">
        <v>65475</v>
      </c>
      <c r="K164" s="554">
        <v>57999.01</v>
      </c>
      <c r="L164" s="554">
        <v>62170</v>
      </c>
      <c r="M164" s="554">
        <v>85420</v>
      </c>
    </row>
    <row r="165" spans="1:13">
      <c r="A165" s="291"/>
      <c r="B165" s="265"/>
      <c r="C165" s="265"/>
      <c r="D165" s="265"/>
      <c r="E165" s="265"/>
      <c r="H165" s="307"/>
      <c r="I165" s="307"/>
    </row>
    <row r="166" spans="1:13">
      <c r="A166" s="291"/>
      <c r="B166" s="265"/>
      <c r="C166" s="265"/>
      <c r="D166" s="265"/>
      <c r="E166" s="265"/>
      <c r="H166" s="307"/>
      <c r="I166" s="307"/>
    </row>
    <row r="167" spans="1:13">
      <c r="A167" s="291"/>
      <c r="B167" s="265"/>
      <c r="C167" s="265"/>
      <c r="D167" s="265"/>
      <c r="E167" s="265"/>
      <c r="H167" s="307"/>
      <c r="I167" s="307"/>
    </row>
    <row r="168" spans="1:13">
      <c r="A168" s="291"/>
      <c r="B168" s="265"/>
      <c r="C168" s="265"/>
      <c r="D168" s="265"/>
      <c r="E168" s="265"/>
      <c r="H168" s="307"/>
      <c r="I168" s="307"/>
    </row>
    <row r="169" spans="1:13">
      <c r="A169" s="291"/>
      <c r="B169" s="265"/>
      <c r="C169" s="265"/>
      <c r="D169" s="265"/>
      <c r="E169" s="265"/>
      <c r="H169" s="307"/>
      <c r="I169" s="307"/>
    </row>
    <row r="170" spans="1:13">
      <c r="A170" s="291"/>
      <c r="B170" s="265"/>
      <c r="C170" s="265"/>
      <c r="D170" s="265"/>
      <c r="E170" s="265"/>
      <c r="H170" s="307"/>
      <c r="I170" s="307"/>
    </row>
    <row r="171" spans="1:13">
      <c r="A171" s="291"/>
      <c r="B171" s="265"/>
      <c r="C171" s="265"/>
      <c r="D171" s="265"/>
      <c r="E171" s="265"/>
    </row>
    <row r="172" spans="1:13">
      <c r="A172" s="291"/>
      <c r="B172" s="265"/>
      <c r="C172" s="265"/>
      <c r="D172" s="265"/>
      <c r="E172" s="265"/>
    </row>
    <row r="173" spans="1:13">
      <c r="A173" s="291"/>
      <c r="B173" s="265"/>
      <c r="C173" s="265"/>
      <c r="D173" s="265"/>
      <c r="E173" s="265"/>
    </row>
    <row r="174" spans="1:13">
      <c r="A174" s="291"/>
      <c r="B174" s="265"/>
      <c r="C174" s="265"/>
      <c r="D174" s="265"/>
      <c r="E174" s="265"/>
    </row>
    <row r="175" spans="1:13">
      <c r="A175" s="291"/>
      <c r="B175" s="265"/>
      <c r="C175" s="265"/>
      <c r="D175" s="265"/>
      <c r="E175" s="265"/>
    </row>
    <row r="176" spans="1:13">
      <c r="A176" s="291"/>
      <c r="B176" s="265"/>
      <c r="C176" s="265"/>
      <c r="D176" s="265"/>
      <c r="E176" s="265"/>
    </row>
    <row r="177" spans="1:31">
      <c r="A177" s="64" t="s">
        <v>550</v>
      </c>
      <c r="B177" s="265"/>
      <c r="C177" s="265"/>
      <c r="D177" s="265"/>
      <c r="E177" s="265"/>
    </row>
    <row r="178" spans="1:31">
      <c r="B178" s="296"/>
      <c r="C178" s="296"/>
      <c r="D178" s="296"/>
      <c r="E178" s="296"/>
    </row>
    <row r="179" spans="1:31">
      <c r="A179" s="297" t="s">
        <v>511</v>
      </c>
      <c r="B179" s="18"/>
      <c r="C179" s="18"/>
      <c r="D179" s="164"/>
      <c r="E179" s="298"/>
    </row>
    <row r="180" spans="1:31">
      <c r="A180" s="200" t="s">
        <v>21</v>
      </c>
      <c r="B180" s="164"/>
      <c r="C180" s="164"/>
      <c r="D180" s="164"/>
      <c r="E180" s="164"/>
    </row>
    <row r="181" spans="1:31">
      <c r="A181" s="332" t="s">
        <v>173</v>
      </c>
      <c r="B181" s="243">
        <v>2005</v>
      </c>
      <c r="C181" s="128">
        <v>2009</v>
      </c>
      <c r="D181" s="243">
        <v>2010</v>
      </c>
      <c r="E181" s="243">
        <v>2011</v>
      </c>
      <c r="F181" s="166"/>
    </row>
    <row r="182" spans="1:31">
      <c r="A182" s="258" t="s">
        <v>8</v>
      </c>
      <c r="B182" s="563">
        <v>0.2792</v>
      </c>
      <c r="C182" s="564">
        <v>0.1636</v>
      </c>
      <c r="D182" s="564">
        <v>0.17280000000000001</v>
      </c>
      <c r="E182" s="564">
        <v>0.16954291550628048</v>
      </c>
      <c r="F182" s="757"/>
      <c r="G182" s="296"/>
      <c r="H182" s="296"/>
      <c r="I182" s="296"/>
      <c r="AB182" s="299"/>
      <c r="AC182" s="299"/>
      <c r="AD182" s="299"/>
      <c r="AE182" s="299"/>
    </row>
    <row r="183" spans="1:31">
      <c r="A183" s="278" t="s">
        <v>243</v>
      </c>
      <c r="B183" s="565">
        <v>0.19109999999999999</v>
      </c>
      <c r="C183" s="566">
        <v>0.10175329231454569</v>
      </c>
      <c r="D183" s="567">
        <v>0.11131095884988181</v>
      </c>
      <c r="E183" s="567">
        <v>9.8092518420787075E-2</v>
      </c>
      <c r="F183" s="758"/>
      <c r="AB183" s="299"/>
      <c r="AC183" s="299"/>
      <c r="AD183" s="299"/>
      <c r="AE183" s="299"/>
    </row>
    <row r="184" spans="1:31">
      <c r="A184" s="278" t="s">
        <v>244</v>
      </c>
      <c r="B184" s="568">
        <v>4.0899999999999999E-2</v>
      </c>
      <c r="C184" s="569">
        <v>2.9989942131504958E-2</v>
      </c>
      <c r="D184" s="567">
        <v>2.9934558113873896E-2</v>
      </c>
      <c r="E184" s="567">
        <v>3.1171281962293618E-2</v>
      </c>
      <c r="F184" s="758"/>
      <c r="AB184" s="299"/>
      <c r="AC184" s="299"/>
      <c r="AD184" s="299"/>
      <c r="AE184" s="299"/>
    </row>
    <row r="185" spans="1:31">
      <c r="A185" s="290" t="s">
        <v>245</v>
      </c>
      <c r="B185" s="570">
        <v>4.7199999999999999E-2</v>
      </c>
      <c r="C185" s="571">
        <v>3.1751171348169467E-2</v>
      </c>
      <c r="D185" s="571">
        <v>3.1595923293993994E-2</v>
      </c>
      <c r="E185" s="571">
        <v>4.0279115123199774E-2</v>
      </c>
      <c r="F185" s="569"/>
      <c r="AB185" s="299"/>
      <c r="AC185" s="299"/>
      <c r="AD185" s="299"/>
      <c r="AE185" s="299"/>
    </row>
    <row r="186" spans="1:31">
      <c r="A186" s="64" t="s">
        <v>174</v>
      </c>
      <c r="F186" s="265"/>
    </row>
    <row r="187" spans="1:31">
      <c r="B187" s="215"/>
      <c r="C187" s="215"/>
      <c r="D187" s="215"/>
      <c r="E187" s="215"/>
    </row>
    <row r="188" spans="1:31">
      <c r="A188" s="300" t="s">
        <v>512</v>
      </c>
      <c r="B188" s="164"/>
      <c r="F188" s="218"/>
    </row>
    <row r="189" spans="1:31">
      <c r="A189" s="200" t="s">
        <v>355</v>
      </c>
      <c r="F189" s="218"/>
    </row>
    <row r="190" spans="1:31">
      <c r="A190" s="114" t="s">
        <v>167</v>
      </c>
      <c r="B190" s="243">
        <v>2006</v>
      </c>
      <c r="C190" s="243">
        <v>2009</v>
      </c>
      <c r="D190" s="243">
        <v>2010</v>
      </c>
      <c r="E190" s="243" t="s">
        <v>210</v>
      </c>
    </row>
    <row r="191" spans="1:31">
      <c r="A191" s="264" t="s">
        <v>8</v>
      </c>
      <c r="B191" s="498">
        <v>23</v>
      </c>
      <c r="C191" s="498">
        <v>21</v>
      </c>
      <c r="D191" s="499">
        <v>23</v>
      </c>
      <c r="E191" s="499">
        <v>27.926888999999999</v>
      </c>
      <c r="G191" s="301"/>
      <c r="H191" s="301"/>
    </row>
    <row r="192" spans="1:31">
      <c r="A192" s="278" t="s">
        <v>344</v>
      </c>
      <c r="B192" s="478">
        <v>16</v>
      </c>
      <c r="C192" s="500">
        <v>14</v>
      </c>
      <c r="D192" s="500">
        <v>15</v>
      </c>
      <c r="E192" s="500">
        <v>17.134184999999999</v>
      </c>
      <c r="G192" s="301"/>
      <c r="H192" s="301"/>
      <c r="AB192" s="302"/>
      <c r="AC192" s="302"/>
      <c r="AD192" s="302"/>
      <c r="AE192" s="302"/>
    </row>
    <row r="193" spans="1:33">
      <c r="A193" s="278" t="s">
        <v>239</v>
      </c>
      <c r="B193" s="478">
        <v>1</v>
      </c>
      <c r="C193" s="500">
        <v>1</v>
      </c>
      <c r="D193" s="500">
        <v>1</v>
      </c>
      <c r="E193" s="500">
        <v>1.0089319999999999</v>
      </c>
      <c r="G193" s="301"/>
      <c r="H193" s="301"/>
      <c r="AB193" s="302"/>
      <c r="AC193" s="302"/>
      <c r="AD193" s="302"/>
      <c r="AE193" s="302"/>
    </row>
    <row r="194" spans="1:33">
      <c r="A194" s="278" t="s">
        <v>241</v>
      </c>
      <c r="B194" s="476">
        <v>5</v>
      </c>
      <c r="C194" s="501">
        <v>5</v>
      </c>
      <c r="D194" s="501">
        <v>4</v>
      </c>
      <c r="E194" s="500">
        <v>6.3182850000000004</v>
      </c>
      <c r="G194" s="307"/>
      <c r="H194" s="307"/>
      <c r="I194" s="307"/>
      <c r="J194" s="307"/>
      <c r="K194" s="307"/>
      <c r="L194" s="307"/>
      <c r="M194" s="307"/>
      <c r="N194" s="307"/>
      <c r="O194" s="307"/>
      <c r="P194" s="307"/>
      <c r="AB194" s="302"/>
      <c r="AC194" s="302"/>
      <c r="AD194" s="302"/>
      <c r="AE194" s="302"/>
    </row>
    <row r="195" spans="1:33">
      <c r="A195" s="278" t="s">
        <v>170</v>
      </c>
      <c r="B195" s="455">
        <v>1</v>
      </c>
      <c r="C195" s="455">
        <v>1</v>
      </c>
      <c r="D195" s="502">
        <v>3</v>
      </c>
      <c r="E195" s="502">
        <v>3.4108260000000001</v>
      </c>
      <c r="G195" s="304"/>
      <c r="H195" s="305"/>
      <c r="I195" s="305"/>
      <c r="J195" s="305"/>
      <c r="K195" s="305"/>
      <c r="L195" s="307"/>
      <c r="M195" s="307"/>
      <c r="N195" s="307"/>
      <c r="O195" s="307"/>
      <c r="P195" s="307"/>
      <c r="AB195" s="302"/>
      <c r="AC195" s="302"/>
      <c r="AD195" s="302"/>
      <c r="AE195" s="302"/>
    </row>
    <row r="196" spans="1:33">
      <c r="A196" s="46" t="s">
        <v>194</v>
      </c>
      <c r="G196" s="306"/>
      <c r="H196" s="307"/>
      <c r="I196" s="307"/>
      <c r="J196" s="307"/>
      <c r="K196" s="307"/>
      <c r="L196" s="307"/>
      <c r="M196" s="307"/>
      <c r="N196" s="307"/>
      <c r="O196" s="307"/>
      <c r="P196" s="307"/>
    </row>
    <row r="197" spans="1:33">
      <c r="A197" s="496" t="s">
        <v>400</v>
      </c>
      <c r="G197" s="306"/>
      <c r="H197" s="307"/>
      <c r="I197" s="307"/>
      <c r="J197" s="307"/>
      <c r="K197" s="307"/>
      <c r="L197" s="307"/>
      <c r="M197" s="307"/>
      <c r="N197" s="307"/>
      <c r="O197" s="307"/>
      <c r="P197" s="307"/>
    </row>
    <row r="198" spans="1:33">
      <c r="F198" s="218"/>
      <c r="G198" s="306"/>
      <c r="H198" s="307"/>
      <c r="I198" s="307"/>
      <c r="J198" s="307"/>
      <c r="K198" s="307"/>
      <c r="L198" s="307"/>
      <c r="M198" s="307"/>
      <c r="N198" s="307"/>
      <c r="O198" s="307"/>
      <c r="P198" s="307"/>
    </row>
    <row r="199" spans="1:33">
      <c r="A199" s="300" t="s">
        <v>513</v>
      </c>
      <c r="B199" s="164"/>
      <c r="C199" s="164"/>
      <c r="F199" s="218"/>
      <c r="G199" s="306"/>
      <c r="H199" s="307"/>
      <c r="I199" s="307"/>
      <c r="J199" s="307"/>
      <c r="K199" s="307"/>
      <c r="L199" s="307"/>
      <c r="M199" s="307"/>
      <c r="N199" s="307"/>
      <c r="O199" s="307"/>
      <c r="P199" s="307"/>
      <c r="AB199" s="307"/>
      <c r="AC199" s="307"/>
      <c r="AD199" s="307"/>
      <c r="AE199" s="307"/>
      <c r="AF199" s="307"/>
      <c r="AG199" s="307"/>
    </row>
    <row r="200" spans="1:33">
      <c r="A200" s="200" t="s">
        <v>21</v>
      </c>
      <c r="F200" s="218"/>
      <c r="G200" s="307"/>
      <c r="H200" s="307"/>
      <c r="I200" s="307"/>
      <c r="J200" s="307"/>
      <c r="K200" s="307"/>
      <c r="L200" s="307"/>
      <c r="M200" s="307"/>
      <c r="N200" s="307"/>
      <c r="O200" s="307"/>
      <c r="P200" s="307"/>
      <c r="AB200" s="307"/>
      <c r="AC200" s="307"/>
      <c r="AD200" s="307"/>
      <c r="AE200" s="307"/>
      <c r="AF200" s="307"/>
      <c r="AG200" s="307"/>
    </row>
    <row r="201" spans="1:33">
      <c r="A201" s="114" t="s">
        <v>167</v>
      </c>
      <c r="B201" s="243">
        <v>2006</v>
      </c>
      <c r="C201" s="243">
        <v>2009</v>
      </c>
      <c r="D201" s="243">
        <v>2010</v>
      </c>
      <c r="E201" s="243">
        <v>2011</v>
      </c>
      <c r="G201" s="307"/>
      <c r="H201" s="307"/>
      <c r="I201" s="307"/>
      <c r="J201" s="307"/>
      <c r="K201" s="307"/>
      <c r="L201" s="307"/>
      <c r="M201" s="307"/>
      <c r="N201" s="307"/>
      <c r="O201" s="307"/>
      <c r="P201" s="307"/>
      <c r="AB201" s="307"/>
      <c r="AC201" s="307"/>
      <c r="AD201" s="307"/>
      <c r="AE201" s="307"/>
      <c r="AF201" s="307"/>
      <c r="AG201" s="307"/>
    </row>
    <row r="202" spans="1:33">
      <c r="A202" s="258" t="s">
        <v>8</v>
      </c>
      <c r="B202" s="503">
        <v>15.73</v>
      </c>
      <c r="C202" s="308">
        <v>11.5</v>
      </c>
      <c r="D202" s="504">
        <v>11.68</v>
      </c>
      <c r="E202" s="504">
        <v>13.142925314353453</v>
      </c>
      <c r="G202" s="311"/>
      <c r="H202" s="311"/>
      <c r="I202" s="311"/>
      <c r="J202" s="311"/>
      <c r="K202" s="307"/>
      <c r="L202" s="307"/>
      <c r="M202" s="307"/>
      <c r="N202" s="307"/>
      <c r="O202" s="307"/>
      <c r="P202" s="307"/>
      <c r="AB202" s="429"/>
      <c r="AC202" s="429"/>
      <c r="AD202" s="429"/>
      <c r="AE202" s="429"/>
      <c r="AF202" s="429"/>
      <c r="AG202" s="307"/>
    </row>
    <row r="203" spans="1:33">
      <c r="A203" s="278" t="s">
        <v>344</v>
      </c>
      <c r="B203" s="505">
        <v>10.947811609952195</v>
      </c>
      <c r="C203" s="185">
        <v>7.6642066627408392</v>
      </c>
      <c r="D203" s="506">
        <v>7.6232724691959124</v>
      </c>
      <c r="E203" s="760">
        <v>8.0794873584313116</v>
      </c>
      <c r="G203" s="309"/>
      <c r="H203" s="309"/>
      <c r="I203" s="309"/>
      <c r="J203" s="309"/>
      <c r="AB203" s="429"/>
      <c r="AC203" s="429"/>
      <c r="AD203" s="429"/>
      <c r="AE203" s="429"/>
      <c r="AF203" s="429"/>
      <c r="AG203" s="307"/>
    </row>
    <row r="204" spans="1:33">
      <c r="A204" s="278" t="s">
        <v>239</v>
      </c>
      <c r="B204" s="481">
        <v>0.6842382256220122</v>
      </c>
      <c r="C204" s="507">
        <v>0.54744333305291704</v>
      </c>
      <c r="D204" s="508">
        <v>0.5082181646130608</v>
      </c>
      <c r="E204" s="760">
        <v>0.47575378341700053</v>
      </c>
      <c r="G204" s="309"/>
      <c r="H204" s="309"/>
      <c r="I204" s="309"/>
      <c r="J204" s="309"/>
      <c r="AB204" s="429"/>
      <c r="AC204" s="429"/>
      <c r="AD204" s="429"/>
      <c r="AE204" s="429"/>
      <c r="AF204" s="429"/>
      <c r="AG204" s="307"/>
    </row>
    <row r="205" spans="1:33">
      <c r="A205" s="278" t="s">
        <v>241</v>
      </c>
      <c r="B205" s="481">
        <v>3.4211911281100611</v>
      </c>
      <c r="C205" s="507">
        <v>2.7372166652645853</v>
      </c>
      <c r="D205" s="508">
        <v>2.0328726584522432</v>
      </c>
      <c r="E205" s="760">
        <v>2.9793365593091345</v>
      </c>
      <c r="G205" s="311"/>
      <c r="H205" s="311"/>
      <c r="I205" s="311"/>
      <c r="J205" s="311"/>
      <c r="AB205" s="429"/>
      <c r="AC205" s="429"/>
      <c r="AD205" s="429"/>
      <c r="AE205" s="429"/>
      <c r="AF205" s="429"/>
      <c r="AG205" s="307"/>
    </row>
    <row r="206" spans="1:33">
      <c r="A206" s="278" t="s">
        <v>170</v>
      </c>
      <c r="B206" s="482">
        <v>0.6842382256220122</v>
      </c>
      <c r="C206" s="482">
        <v>0.54744333305291704</v>
      </c>
      <c r="D206" s="509">
        <v>1.5246544938391826</v>
      </c>
      <c r="E206" s="761">
        <v>1.6083476131960077</v>
      </c>
      <c r="AB206" s="429"/>
      <c r="AC206" s="429"/>
      <c r="AD206" s="429"/>
      <c r="AE206" s="429"/>
      <c r="AF206" s="429"/>
      <c r="AG206" s="307"/>
    </row>
    <row r="207" spans="1:33">
      <c r="A207" s="46" t="s">
        <v>175</v>
      </c>
      <c r="F207" s="218"/>
      <c r="G207" s="307"/>
      <c r="H207" s="307"/>
      <c r="I207" s="307"/>
      <c r="J207" s="307"/>
      <c r="K207" s="307"/>
      <c r="L207" s="307"/>
      <c r="M207" s="307"/>
      <c r="AB207" s="307"/>
      <c r="AC207" s="307"/>
      <c r="AD207" s="307"/>
      <c r="AE207" s="307"/>
      <c r="AF207" s="307"/>
      <c r="AG207" s="307"/>
    </row>
    <row r="208" spans="1:33">
      <c r="C208" s="161"/>
      <c r="D208" s="161"/>
      <c r="E208" s="312"/>
      <c r="F208" s="312"/>
      <c r="G208" s="307"/>
      <c r="H208" s="307"/>
      <c r="I208" s="307"/>
      <c r="J208" s="307"/>
      <c r="K208" s="307"/>
      <c r="L208" s="307"/>
      <c r="M208" s="307"/>
      <c r="AB208" s="307"/>
      <c r="AC208" s="307"/>
      <c r="AD208" s="307"/>
      <c r="AE208" s="307"/>
      <c r="AF208" s="307"/>
      <c r="AG208" s="307"/>
    </row>
    <row r="209" spans="1:33">
      <c r="A209" s="297" t="s">
        <v>514</v>
      </c>
      <c r="B209" s="313"/>
      <c r="C209" s="313"/>
      <c r="D209" s="313"/>
      <c r="E209" s="313"/>
      <c r="F209" s="313"/>
      <c r="G209" s="307"/>
      <c r="H209" s="307"/>
      <c r="I209" s="307"/>
      <c r="J209" s="307"/>
      <c r="K209" s="307"/>
      <c r="L209" s="307"/>
      <c r="M209" s="307"/>
      <c r="AB209" s="307"/>
      <c r="AC209" s="307"/>
      <c r="AD209" s="307"/>
      <c r="AE209" s="307"/>
      <c r="AF209" s="307"/>
      <c r="AG209" s="307"/>
    </row>
    <row r="210" spans="1:33">
      <c r="A210" s="28" t="s">
        <v>176</v>
      </c>
      <c r="B210" s="313"/>
      <c r="C210" s="313"/>
      <c r="D210" s="313"/>
      <c r="E210" s="313"/>
      <c r="F210" s="313"/>
      <c r="G210" s="307"/>
      <c r="H210" s="307"/>
      <c r="I210" s="307"/>
      <c r="J210" s="307"/>
      <c r="K210" s="307"/>
      <c r="L210" s="307"/>
      <c r="M210" s="307"/>
    </row>
    <row r="211" spans="1:33">
      <c r="A211" s="314" t="s">
        <v>177</v>
      </c>
      <c r="B211" s="510">
        <v>2005</v>
      </c>
      <c r="C211" s="510">
        <v>2009</v>
      </c>
      <c r="D211" s="510">
        <v>2010</v>
      </c>
      <c r="E211" s="510">
        <v>2011</v>
      </c>
      <c r="G211" s="307"/>
      <c r="H211" s="307"/>
      <c r="I211" s="307"/>
      <c r="J211" s="307"/>
      <c r="K211" s="307"/>
      <c r="L211" s="307"/>
      <c r="M211" s="307"/>
      <c r="P211" s="307"/>
      <c r="Q211" s="307"/>
      <c r="R211" s="307"/>
      <c r="S211" s="307"/>
      <c r="T211" s="307"/>
      <c r="U211" s="307"/>
      <c r="V211" s="307"/>
      <c r="W211" s="307"/>
      <c r="X211" s="307"/>
      <c r="Y211" s="307"/>
      <c r="Z211" s="307"/>
      <c r="AA211" s="307"/>
      <c r="AB211" s="307"/>
      <c r="AC211" s="307"/>
      <c r="AD211" s="307"/>
      <c r="AE211" s="307"/>
    </row>
    <row r="212" spans="1:33">
      <c r="A212" s="315" t="s">
        <v>178</v>
      </c>
      <c r="B212" s="511">
        <v>1141.07</v>
      </c>
      <c r="C212" s="512">
        <v>5383.04</v>
      </c>
      <c r="D212" s="511">
        <v>4240.0300000000007</v>
      </c>
      <c r="E212" s="511">
        <v>2134</v>
      </c>
      <c r="G212" s="428"/>
      <c r="H212" s="307"/>
      <c r="I212" s="428"/>
      <c r="J212" s="307"/>
      <c r="K212" s="307"/>
      <c r="L212" s="307"/>
      <c r="M212" s="307"/>
      <c r="P212" s="307"/>
      <c r="Q212" s="307"/>
      <c r="R212" s="307"/>
      <c r="S212" s="307"/>
      <c r="T212" s="307"/>
      <c r="U212" s="307"/>
      <c r="V212" s="307"/>
      <c r="W212" s="307"/>
      <c r="X212" s="307"/>
      <c r="Y212" s="307"/>
      <c r="Z212" s="307"/>
      <c r="AA212" s="307"/>
      <c r="AB212" s="307"/>
      <c r="AC212" s="307"/>
      <c r="AD212" s="307"/>
      <c r="AE212" s="307"/>
    </row>
    <row r="213" spans="1:33">
      <c r="A213" s="278" t="s">
        <v>345</v>
      </c>
      <c r="B213" s="513">
        <v>841</v>
      </c>
      <c r="C213" s="513">
        <v>4104</v>
      </c>
      <c r="D213" s="513">
        <v>2314</v>
      </c>
      <c r="E213" s="513">
        <v>781</v>
      </c>
      <c r="G213" s="307"/>
      <c r="H213" s="307"/>
      <c r="I213" s="307"/>
      <c r="J213" s="307"/>
      <c r="K213" s="307"/>
      <c r="L213" s="307"/>
      <c r="M213" s="307"/>
      <c r="P213" s="307"/>
      <c r="Q213" s="307"/>
      <c r="R213" s="307"/>
      <c r="S213" s="307"/>
      <c r="T213" s="307"/>
      <c r="U213" s="307"/>
      <c r="V213" s="307"/>
      <c r="W213" s="307"/>
      <c r="X213" s="307"/>
      <c r="Y213" s="307"/>
      <c r="Z213" s="307"/>
      <c r="AA213" s="307"/>
      <c r="AB213" s="307"/>
      <c r="AC213" s="307"/>
      <c r="AD213" s="307"/>
      <c r="AE213" s="307"/>
    </row>
    <row r="214" spans="1:33">
      <c r="A214" s="431" t="s">
        <v>346</v>
      </c>
      <c r="B214" s="514">
        <v>108</v>
      </c>
      <c r="C214" s="514">
        <v>245</v>
      </c>
      <c r="D214" s="514">
        <v>372.79300000000001</v>
      </c>
      <c r="E214" s="514">
        <v>330</v>
      </c>
      <c r="G214" s="329"/>
      <c r="H214" s="307"/>
      <c r="I214" s="329"/>
      <c r="J214" s="329"/>
      <c r="K214" s="329"/>
      <c r="L214" s="329"/>
      <c r="M214" s="307"/>
      <c r="P214" s="329"/>
      <c r="Q214" s="363"/>
      <c r="R214" s="363"/>
      <c r="S214" s="363"/>
      <c r="T214" s="363"/>
      <c r="U214" s="363"/>
      <c r="V214" s="363"/>
      <c r="W214" s="363"/>
      <c r="X214" s="307"/>
      <c r="Y214" s="307"/>
      <c r="Z214" s="307"/>
      <c r="AA214" s="307"/>
      <c r="AB214" s="307"/>
      <c r="AC214" s="307"/>
      <c r="AD214" s="307"/>
      <c r="AE214" s="307"/>
    </row>
    <row r="215" spans="1:33">
      <c r="A215" s="278" t="s">
        <v>347</v>
      </c>
      <c r="B215" s="513">
        <v>173.84</v>
      </c>
      <c r="C215" s="513">
        <v>219.84</v>
      </c>
      <c r="D215" s="513">
        <v>215.82</v>
      </c>
      <c r="E215" s="513">
        <v>67</v>
      </c>
      <c r="H215" s="427"/>
      <c r="I215" s="427"/>
      <c r="J215" s="427"/>
      <c r="K215" s="427"/>
      <c r="L215" s="363"/>
      <c r="M215" s="307"/>
      <c r="P215" s="329"/>
      <c r="Q215" s="427"/>
      <c r="R215" s="427"/>
      <c r="S215" s="427"/>
      <c r="T215" s="427"/>
      <c r="U215" s="427"/>
      <c r="V215" s="427"/>
      <c r="W215" s="427"/>
      <c r="X215" s="307"/>
      <c r="Y215" s="307"/>
      <c r="Z215" s="307"/>
      <c r="AA215" s="307"/>
      <c r="AB215" s="307"/>
      <c r="AC215" s="307"/>
      <c r="AD215" s="307"/>
      <c r="AE215" s="307"/>
    </row>
    <row r="216" spans="1:33">
      <c r="A216" s="278" t="s">
        <v>348</v>
      </c>
      <c r="B216" s="513">
        <v>15.63</v>
      </c>
      <c r="C216" s="513">
        <v>19.489999999999998</v>
      </c>
      <c r="D216" s="513">
        <v>21</v>
      </c>
      <c r="E216" s="513">
        <v>21</v>
      </c>
      <c r="G216" s="363"/>
      <c r="H216" s="427"/>
      <c r="I216" s="427"/>
      <c r="J216" s="427"/>
      <c r="K216" s="427"/>
      <c r="L216" s="363"/>
      <c r="M216" s="307"/>
      <c r="P216" s="329"/>
      <c r="Q216" s="427"/>
      <c r="R216" s="427"/>
      <c r="S216" s="427"/>
      <c r="T216" s="427"/>
      <c r="U216" s="427"/>
      <c r="V216" s="427"/>
      <c r="W216" s="427"/>
      <c r="X216" s="307"/>
      <c r="Y216" s="307"/>
      <c r="Z216" s="307"/>
      <c r="AA216" s="307"/>
      <c r="AB216" s="307"/>
      <c r="AC216" s="307"/>
      <c r="AD216" s="307"/>
      <c r="AE216" s="307"/>
    </row>
    <row r="217" spans="1:33">
      <c r="A217" s="278" t="s">
        <v>349</v>
      </c>
      <c r="B217" s="514" t="s">
        <v>72</v>
      </c>
      <c r="C217" s="513">
        <v>789</v>
      </c>
      <c r="D217" s="513">
        <v>1309.7049999999999</v>
      </c>
      <c r="E217" s="513">
        <v>833</v>
      </c>
      <c r="G217" s="363"/>
      <c r="H217" s="427"/>
      <c r="I217" s="427"/>
      <c r="J217" s="427"/>
      <c r="K217" s="427"/>
      <c r="L217" s="363"/>
      <c r="M217" s="307"/>
      <c r="P217" s="329"/>
      <c r="Q217" s="427"/>
      <c r="R217" s="427"/>
      <c r="S217" s="427"/>
      <c r="T217" s="427"/>
      <c r="U217" s="427"/>
      <c r="V217" s="427"/>
      <c r="W217" s="427"/>
      <c r="X217" s="307"/>
      <c r="Y217" s="307"/>
      <c r="Z217" s="307"/>
      <c r="AA217" s="307"/>
      <c r="AB217" s="307"/>
      <c r="AC217" s="307"/>
      <c r="AD217" s="307"/>
      <c r="AE217" s="307"/>
    </row>
    <row r="218" spans="1:33">
      <c r="A218" s="278" t="s">
        <v>350</v>
      </c>
      <c r="B218" s="513">
        <v>2.2599999999999998</v>
      </c>
      <c r="C218" s="513">
        <v>5.69</v>
      </c>
      <c r="D218" s="513">
        <v>6.7119999999999997</v>
      </c>
      <c r="E218" s="302">
        <v>4</v>
      </c>
      <c r="G218" s="363"/>
      <c r="H218" s="427"/>
      <c r="I218" s="427"/>
      <c r="J218" s="427"/>
      <c r="K218" s="427"/>
      <c r="L218" s="363"/>
      <c r="M218" s="307"/>
      <c r="P218" s="329"/>
      <c r="Q218" s="427"/>
      <c r="R218" s="427"/>
      <c r="S218" s="427"/>
      <c r="T218" s="427"/>
      <c r="U218" s="427"/>
      <c r="V218" s="427"/>
      <c r="W218" s="427"/>
      <c r="X218" s="307"/>
      <c r="Y218" s="307"/>
      <c r="Z218" s="307"/>
      <c r="AA218" s="307"/>
      <c r="AB218" s="307"/>
      <c r="AC218" s="307"/>
      <c r="AD218" s="307"/>
      <c r="AE218" s="307"/>
    </row>
    <row r="219" spans="1:33">
      <c r="A219" s="278" t="s">
        <v>351</v>
      </c>
      <c r="B219" s="513">
        <v>0.34</v>
      </c>
      <c r="C219" s="513">
        <v>0.02</v>
      </c>
      <c r="D219" s="514" t="s">
        <v>72</v>
      </c>
      <c r="E219" s="514" t="s">
        <v>72</v>
      </c>
      <c r="G219" s="363"/>
      <c r="H219" s="427"/>
      <c r="I219" s="427"/>
      <c r="J219" s="427"/>
      <c r="K219" s="427"/>
      <c r="L219" s="363"/>
      <c r="M219" s="307"/>
      <c r="P219" s="329"/>
      <c r="Q219" s="363"/>
      <c r="R219" s="363"/>
      <c r="S219" s="363"/>
      <c r="T219" s="363"/>
      <c r="U219" s="363"/>
      <c r="V219" s="363"/>
      <c r="W219" s="363"/>
      <c r="X219" s="307"/>
      <c r="Y219" s="307"/>
      <c r="Z219" s="307"/>
      <c r="AA219" s="307"/>
      <c r="AB219" s="307"/>
      <c r="AC219" s="307"/>
      <c r="AD219" s="307"/>
      <c r="AE219" s="307"/>
    </row>
    <row r="220" spans="1:33">
      <c r="A220" s="290" t="s">
        <v>352</v>
      </c>
      <c r="B220" s="516" t="s">
        <v>72</v>
      </c>
      <c r="C220" s="516" t="s">
        <v>72</v>
      </c>
      <c r="D220" s="516" t="s">
        <v>72</v>
      </c>
      <c r="E220" s="515">
        <v>98</v>
      </c>
      <c r="G220" s="363"/>
      <c r="H220" s="427"/>
      <c r="I220" s="427"/>
      <c r="J220" s="427"/>
      <c r="K220" s="427"/>
      <c r="L220" s="363"/>
      <c r="M220" s="307"/>
      <c r="P220" s="329"/>
      <c r="Q220" s="363"/>
      <c r="R220" s="363"/>
      <c r="S220" s="363"/>
      <c r="T220" s="363"/>
      <c r="U220" s="363"/>
      <c r="V220" s="363"/>
      <c r="W220" s="363"/>
      <c r="X220" s="307"/>
      <c r="Y220" s="307"/>
      <c r="Z220" s="307"/>
      <c r="AA220" s="307"/>
      <c r="AB220" s="307"/>
      <c r="AC220" s="307"/>
      <c r="AD220" s="307"/>
      <c r="AE220" s="307"/>
    </row>
    <row r="221" spans="1:33">
      <c r="A221" s="212" t="s">
        <v>179</v>
      </c>
      <c r="B221" s="313"/>
      <c r="C221" s="313"/>
      <c r="D221" s="313"/>
      <c r="E221" s="313"/>
      <c r="F221" s="313"/>
      <c r="G221" s="363"/>
      <c r="H221" s="427"/>
      <c r="I221" s="427"/>
      <c r="J221" s="427"/>
      <c r="K221" s="427"/>
      <c r="L221" s="363"/>
      <c r="M221" s="307"/>
      <c r="P221" s="307"/>
      <c r="Q221" s="307"/>
      <c r="R221" s="307"/>
      <c r="S221" s="307"/>
      <c r="T221" s="307"/>
      <c r="U221" s="307"/>
      <c r="V221" s="307"/>
      <c r="W221" s="307"/>
      <c r="X221" s="307"/>
      <c r="Y221" s="307"/>
      <c r="Z221" s="307"/>
      <c r="AA221" s="307"/>
      <c r="AB221" s="307"/>
      <c r="AC221" s="307"/>
      <c r="AD221" s="307"/>
      <c r="AE221" s="307"/>
    </row>
    <row r="222" spans="1:33">
      <c r="A222" s="317"/>
      <c r="B222" s="313"/>
      <c r="C222" s="313"/>
      <c r="D222" s="313"/>
      <c r="E222" s="313"/>
      <c r="F222" s="313"/>
      <c r="G222" s="363"/>
      <c r="H222" s="427"/>
      <c r="I222" s="427"/>
      <c r="J222" s="427"/>
      <c r="K222" s="427"/>
      <c r="L222" s="363"/>
      <c r="M222" s="307"/>
      <c r="P222" s="307"/>
      <c r="Q222" s="307"/>
      <c r="R222" s="307"/>
      <c r="S222" s="307"/>
      <c r="T222" s="307"/>
      <c r="U222" s="307"/>
      <c r="V222" s="307"/>
      <c r="W222" s="307"/>
      <c r="X222" s="307"/>
      <c r="Y222" s="307"/>
      <c r="Z222" s="307"/>
      <c r="AA222" s="307"/>
      <c r="AB222" s="307"/>
      <c r="AC222" s="307"/>
      <c r="AD222" s="307"/>
      <c r="AE222" s="307"/>
    </row>
    <row r="223" spans="1:33">
      <c r="A223" s="297" t="s">
        <v>515</v>
      </c>
      <c r="B223" s="297"/>
      <c r="C223" s="297"/>
      <c r="D223" s="297"/>
      <c r="E223" s="297"/>
      <c r="F223" s="297"/>
      <c r="G223" s="307"/>
      <c r="H223" s="307"/>
      <c r="I223" s="307"/>
      <c r="J223" s="307"/>
      <c r="K223" s="307"/>
      <c r="L223" s="307"/>
      <c r="M223" s="307"/>
      <c r="P223" s="307"/>
      <c r="Q223" s="307"/>
      <c r="R223" s="307"/>
      <c r="S223" s="307"/>
      <c r="T223" s="307"/>
      <c r="U223" s="307"/>
      <c r="V223" s="307"/>
      <c r="W223" s="307"/>
      <c r="X223" s="307"/>
      <c r="Y223" s="307"/>
      <c r="Z223" s="307"/>
      <c r="AA223" s="307"/>
      <c r="AB223" s="307"/>
      <c r="AC223" s="307"/>
      <c r="AD223" s="307"/>
      <c r="AE223" s="307"/>
    </row>
    <row r="224" spans="1:33">
      <c r="A224" s="28" t="s">
        <v>176</v>
      </c>
      <c r="B224" s="313"/>
      <c r="C224" s="313"/>
      <c r="D224" s="313"/>
      <c r="E224" s="313"/>
      <c r="F224" s="313"/>
      <c r="G224" s="307"/>
      <c r="H224" s="307"/>
      <c r="I224" s="307"/>
      <c r="J224" s="307"/>
      <c r="K224" s="307"/>
      <c r="L224" s="307"/>
      <c r="M224" s="307"/>
      <c r="P224" s="307"/>
      <c r="Q224" s="307"/>
      <c r="R224" s="307"/>
      <c r="S224" s="307"/>
      <c r="T224" s="307"/>
      <c r="U224" s="307"/>
      <c r="V224" s="307"/>
      <c r="W224" s="307"/>
      <c r="X224" s="307"/>
      <c r="Y224" s="307"/>
      <c r="Z224" s="307"/>
      <c r="AA224" s="307"/>
      <c r="AB224" s="307"/>
      <c r="AC224" s="307"/>
      <c r="AD224" s="307"/>
      <c r="AE224" s="307"/>
    </row>
    <row r="225" spans="1:31">
      <c r="A225" s="314" t="s">
        <v>177</v>
      </c>
      <c r="B225" s="517">
        <v>2005</v>
      </c>
      <c r="C225" s="517">
        <v>2009</v>
      </c>
      <c r="D225" s="510">
        <v>2010</v>
      </c>
      <c r="E225" s="510">
        <v>2011</v>
      </c>
      <c r="G225" s="307"/>
      <c r="H225" s="307"/>
      <c r="I225" s="307"/>
      <c r="J225" s="307"/>
      <c r="K225" s="307"/>
      <c r="L225" s="307"/>
      <c r="M225" s="307"/>
      <c r="P225" s="307"/>
      <c r="Q225" s="307"/>
      <c r="R225" s="307"/>
      <c r="S225" s="307"/>
      <c r="T225" s="307"/>
      <c r="U225" s="307"/>
      <c r="V225" s="307"/>
      <c r="W225" s="307"/>
      <c r="X225" s="307"/>
      <c r="Y225" s="307"/>
      <c r="Z225" s="307"/>
      <c r="AA225" s="307"/>
      <c r="AB225" s="307"/>
      <c r="AC225" s="307"/>
      <c r="AD225" s="307"/>
      <c r="AE225" s="307"/>
    </row>
    <row r="226" spans="1:31">
      <c r="A226" s="315" t="s">
        <v>178</v>
      </c>
      <c r="B226" s="518">
        <v>25161.27</v>
      </c>
      <c r="C226" s="518">
        <v>14479.630000000001</v>
      </c>
      <c r="D226" s="512">
        <v>13481.088</v>
      </c>
      <c r="E226" s="512">
        <v>13497</v>
      </c>
      <c r="H226" s="307"/>
      <c r="P226" s="307"/>
      <c r="Q226" s="307"/>
      <c r="R226" s="307"/>
      <c r="S226" s="307"/>
      <c r="T226" s="307"/>
      <c r="U226" s="307"/>
      <c r="V226" s="307"/>
      <c r="W226" s="307"/>
      <c r="X226" s="307"/>
      <c r="Y226" s="307"/>
      <c r="Z226" s="307"/>
      <c r="AA226" s="307"/>
      <c r="AB226" s="307"/>
      <c r="AC226" s="307"/>
      <c r="AD226" s="307"/>
      <c r="AE226" s="307"/>
    </row>
    <row r="227" spans="1:31">
      <c r="A227" s="278" t="s">
        <v>345</v>
      </c>
      <c r="B227" s="514">
        <v>18510</v>
      </c>
      <c r="C227" s="514">
        <v>5710</v>
      </c>
      <c r="D227" s="513">
        <v>4759</v>
      </c>
      <c r="E227" s="513">
        <v>4251</v>
      </c>
      <c r="H227" s="307"/>
      <c r="P227" s="307"/>
      <c r="Q227" s="307"/>
      <c r="R227" s="307"/>
      <c r="S227" s="307"/>
      <c r="T227" s="307"/>
      <c r="U227" s="307"/>
      <c r="V227" s="307"/>
      <c r="W227" s="307"/>
      <c r="X227" s="307"/>
      <c r="Y227" s="307"/>
      <c r="Z227" s="307"/>
      <c r="AA227" s="307"/>
      <c r="AB227" s="307"/>
      <c r="AC227" s="307"/>
      <c r="AD227" s="307"/>
      <c r="AE227" s="307"/>
    </row>
    <row r="228" spans="1:31">
      <c r="A228" s="431" t="s">
        <v>346</v>
      </c>
      <c r="B228" s="514">
        <v>889</v>
      </c>
      <c r="C228" s="514">
        <v>2542</v>
      </c>
      <c r="D228" s="513">
        <v>2927.0990000000002</v>
      </c>
      <c r="E228" s="513">
        <v>2428</v>
      </c>
      <c r="H228" s="307"/>
      <c r="P228" s="307"/>
      <c r="Q228" s="307"/>
      <c r="R228" s="307"/>
      <c r="S228" s="307"/>
      <c r="T228" s="307"/>
      <c r="U228" s="307"/>
      <c r="V228" s="307"/>
      <c r="W228" s="307"/>
      <c r="X228" s="307"/>
      <c r="Y228" s="307"/>
      <c r="Z228" s="307"/>
      <c r="AA228" s="307"/>
      <c r="AB228" s="307"/>
      <c r="AC228" s="307"/>
      <c r="AD228" s="307"/>
      <c r="AE228" s="307"/>
    </row>
    <row r="229" spans="1:31">
      <c r="A229" s="278" t="s">
        <v>347</v>
      </c>
      <c r="B229" s="514">
        <v>831.18</v>
      </c>
      <c r="C229" s="514">
        <v>568.9</v>
      </c>
      <c r="D229" s="513">
        <v>545.79</v>
      </c>
      <c r="E229" s="513">
        <v>208</v>
      </c>
      <c r="P229" s="307"/>
      <c r="Q229" s="307"/>
      <c r="R229" s="307"/>
      <c r="S229" s="307"/>
      <c r="T229" s="307"/>
      <c r="U229" s="307"/>
      <c r="V229" s="307"/>
      <c r="W229" s="307"/>
      <c r="X229" s="307"/>
      <c r="Y229" s="307"/>
      <c r="Z229" s="307"/>
      <c r="AA229" s="307"/>
      <c r="AB229" s="307"/>
      <c r="AC229" s="307"/>
      <c r="AD229" s="307"/>
      <c r="AE229" s="307"/>
    </row>
    <row r="230" spans="1:31">
      <c r="A230" s="278" t="s">
        <v>353</v>
      </c>
      <c r="B230" s="514">
        <v>1958.04</v>
      </c>
      <c r="C230" s="514">
        <v>2490.84</v>
      </c>
      <c r="D230" s="513">
        <v>2724</v>
      </c>
      <c r="E230" s="513">
        <v>2725</v>
      </c>
      <c r="P230" s="307"/>
      <c r="Q230" s="307"/>
      <c r="R230" s="307"/>
      <c r="S230" s="307"/>
      <c r="T230" s="307"/>
      <c r="U230" s="307"/>
      <c r="V230" s="307"/>
      <c r="W230" s="307"/>
      <c r="X230" s="307"/>
      <c r="Y230" s="307"/>
      <c r="Z230" s="307"/>
      <c r="AA230" s="307"/>
      <c r="AB230" s="307"/>
      <c r="AC230" s="307"/>
      <c r="AD230" s="307"/>
      <c r="AE230" s="307"/>
    </row>
    <row r="231" spans="1:31">
      <c r="A231" s="278" t="s">
        <v>349</v>
      </c>
      <c r="B231" s="514">
        <v>2368</v>
      </c>
      <c r="C231" s="514">
        <v>1836</v>
      </c>
      <c r="D231" s="513">
        <v>2350.8490000000002</v>
      </c>
      <c r="E231" s="513">
        <v>2457</v>
      </c>
      <c r="P231" s="307"/>
      <c r="Q231" s="307"/>
      <c r="R231" s="307"/>
      <c r="S231" s="307"/>
      <c r="T231" s="307"/>
      <c r="U231" s="307"/>
      <c r="V231" s="307"/>
      <c r="W231" s="307"/>
      <c r="X231" s="307"/>
      <c r="Y231" s="307"/>
      <c r="Z231" s="307"/>
      <c r="AA231" s="307"/>
      <c r="AB231" s="307"/>
      <c r="AC231" s="307"/>
      <c r="AD231" s="307"/>
      <c r="AE231" s="307"/>
    </row>
    <row r="232" spans="1:31">
      <c r="A232" s="278" t="s">
        <v>350</v>
      </c>
      <c r="B232" s="514">
        <v>526.25</v>
      </c>
      <c r="C232" s="514">
        <v>1326.86</v>
      </c>
      <c r="D232" s="513">
        <v>174.35</v>
      </c>
      <c r="E232" s="513">
        <v>912</v>
      </c>
      <c r="P232" s="307"/>
      <c r="Q232" s="307"/>
      <c r="R232" s="307"/>
      <c r="S232" s="307"/>
      <c r="T232" s="307"/>
      <c r="U232" s="307"/>
      <c r="V232" s="307"/>
      <c r="W232" s="307"/>
      <c r="X232" s="307"/>
      <c r="Y232" s="307"/>
      <c r="Z232" s="307"/>
      <c r="AA232" s="307"/>
      <c r="AB232" s="307"/>
      <c r="AC232" s="307"/>
      <c r="AD232" s="307"/>
      <c r="AE232" s="307"/>
    </row>
    <row r="233" spans="1:31">
      <c r="A233" s="278" t="s">
        <v>351</v>
      </c>
      <c r="B233" s="514">
        <v>78.8</v>
      </c>
      <c r="C233" s="514">
        <v>5.03</v>
      </c>
      <c r="D233" s="514" t="s">
        <v>72</v>
      </c>
      <c r="E233" s="514" t="s">
        <v>72</v>
      </c>
      <c r="P233" s="307"/>
      <c r="Q233" s="307"/>
      <c r="R233" s="307"/>
      <c r="S233" s="307"/>
      <c r="T233" s="307"/>
      <c r="U233" s="307"/>
      <c r="V233" s="307"/>
      <c r="W233" s="307"/>
      <c r="X233" s="307"/>
      <c r="Y233" s="307"/>
      <c r="Z233" s="307"/>
      <c r="AA233" s="307"/>
      <c r="AB233" s="307"/>
      <c r="AC233" s="307"/>
      <c r="AD233" s="307"/>
      <c r="AE233" s="307"/>
    </row>
    <row r="234" spans="1:31">
      <c r="A234" s="290" t="s">
        <v>352</v>
      </c>
      <c r="B234" s="516" t="s">
        <v>72</v>
      </c>
      <c r="C234" s="516" t="s">
        <v>72</v>
      </c>
      <c r="D234" s="516" t="s">
        <v>72</v>
      </c>
      <c r="E234" s="516">
        <v>516</v>
      </c>
      <c r="P234" s="307"/>
      <c r="Q234" s="307"/>
      <c r="R234" s="307"/>
      <c r="S234" s="307"/>
      <c r="T234" s="307"/>
      <c r="U234" s="307"/>
      <c r="V234" s="307"/>
      <c r="W234" s="307"/>
      <c r="X234" s="307"/>
      <c r="Y234" s="307"/>
      <c r="Z234" s="307"/>
      <c r="AA234" s="307"/>
      <c r="AB234" s="307"/>
      <c r="AC234" s="307"/>
      <c r="AD234" s="307"/>
      <c r="AE234" s="307"/>
    </row>
    <row r="235" spans="1:31">
      <c r="A235" s="212" t="s">
        <v>179</v>
      </c>
      <c r="B235" s="313"/>
      <c r="C235" s="313"/>
      <c r="D235" s="313"/>
      <c r="E235" s="313"/>
      <c r="F235" s="313"/>
      <c r="P235" s="307"/>
      <c r="Q235" s="307"/>
      <c r="R235" s="307"/>
      <c r="S235" s="307"/>
      <c r="T235" s="307"/>
      <c r="U235" s="307"/>
      <c r="V235" s="307"/>
      <c r="W235" s="307"/>
      <c r="X235" s="307"/>
      <c r="Y235" s="307"/>
      <c r="Z235" s="307"/>
      <c r="AA235" s="307"/>
      <c r="AB235" s="307"/>
      <c r="AC235" s="307"/>
      <c r="AD235" s="307"/>
      <c r="AE235" s="307"/>
    </row>
    <row r="236" spans="1:31">
      <c r="A236" s="313"/>
      <c r="B236" s="313"/>
      <c r="C236" s="313"/>
      <c r="D236" s="313"/>
      <c r="E236" s="313"/>
      <c r="F236" s="313"/>
    </row>
    <row r="237" spans="1:31">
      <c r="A237" s="297" t="s">
        <v>516</v>
      </c>
      <c r="B237" s="297"/>
      <c r="C237" s="297"/>
      <c r="D237" s="297"/>
      <c r="E237" s="297"/>
      <c r="F237" s="297"/>
    </row>
    <row r="238" spans="1:31">
      <c r="A238" s="28" t="s">
        <v>176</v>
      </c>
      <c r="B238" s="313"/>
      <c r="C238" s="313"/>
      <c r="D238" s="313"/>
      <c r="E238" s="313"/>
      <c r="F238" s="313"/>
    </row>
    <row r="239" spans="1:31">
      <c r="A239" s="314" t="s">
        <v>177</v>
      </c>
      <c r="B239" s="519">
        <v>2005</v>
      </c>
      <c r="C239" s="519">
        <v>2009</v>
      </c>
      <c r="D239" s="520">
        <v>2010</v>
      </c>
      <c r="E239" s="520">
        <v>2011</v>
      </c>
    </row>
    <row r="240" spans="1:31">
      <c r="A240" s="315" t="s">
        <v>178</v>
      </c>
      <c r="B240" s="521">
        <v>167.05999999999997</v>
      </c>
      <c r="C240" s="521">
        <v>231.02999999999997</v>
      </c>
      <c r="D240" s="518">
        <v>189</v>
      </c>
      <c r="E240" s="518">
        <v>232</v>
      </c>
    </row>
    <row r="241" spans="1:10">
      <c r="A241" s="278" t="s">
        <v>348</v>
      </c>
      <c r="B241" s="514">
        <v>143.29</v>
      </c>
      <c r="C241" s="514">
        <v>178.7</v>
      </c>
      <c r="D241" s="514">
        <v>189</v>
      </c>
      <c r="E241" s="514">
        <v>196</v>
      </c>
    </row>
    <row r="242" spans="1:10">
      <c r="A242" s="278" t="s">
        <v>350</v>
      </c>
      <c r="B242" s="514">
        <v>20.67</v>
      </c>
      <c r="C242" s="522">
        <v>52.13</v>
      </c>
      <c r="D242" s="514" t="s">
        <v>72</v>
      </c>
      <c r="E242" s="514">
        <v>36</v>
      </c>
    </row>
    <row r="243" spans="1:10">
      <c r="A243" s="290" t="s">
        <v>351</v>
      </c>
      <c r="B243" s="516">
        <v>3.1</v>
      </c>
      <c r="C243" s="516">
        <v>0.2</v>
      </c>
      <c r="D243" s="516" t="s">
        <v>72</v>
      </c>
      <c r="E243" s="516" t="s">
        <v>72</v>
      </c>
    </row>
    <row r="244" spans="1:10">
      <c r="A244" s="206" t="s">
        <v>179</v>
      </c>
      <c r="B244" s="318"/>
      <c r="C244" s="318"/>
      <c r="D244" s="318"/>
      <c r="E244" s="318"/>
      <c r="F244" s="318"/>
    </row>
    <row r="245" spans="1:10">
      <c r="A245" s="319"/>
      <c r="B245" s="320"/>
      <c r="C245" s="320"/>
      <c r="D245" s="320"/>
      <c r="E245" s="320"/>
      <c r="F245" s="320"/>
    </row>
    <row r="246" spans="1:10" ht="18">
      <c r="A246" s="297" t="s">
        <v>517</v>
      </c>
      <c r="B246" s="297"/>
      <c r="C246" s="297"/>
      <c r="D246" s="297"/>
      <c r="E246" s="321"/>
      <c r="F246" s="321"/>
    </row>
    <row r="247" spans="1:10">
      <c r="A247" s="28" t="s">
        <v>21</v>
      </c>
      <c r="B247" s="322"/>
      <c r="C247" s="322"/>
      <c r="D247" s="322"/>
      <c r="E247" s="322"/>
      <c r="F247" s="322"/>
    </row>
    <row r="248" spans="1:10">
      <c r="A248" s="314" t="s">
        <v>180</v>
      </c>
      <c r="B248" s="523">
        <v>2005</v>
      </c>
      <c r="C248" s="523">
        <v>2009</v>
      </c>
      <c r="D248" s="523">
        <v>2010</v>
      </c>
      <c r="E248" s="523">
        <v>2011</v>
      </c>
    </row>
    <row r="249" spans="1:10">
      <c r="A249" s="315" t="s">
        <v>8</v>
      </c>
      <c r="B249" s="521">
        <v>26469.4</v>
      </c>
      <c r="C249" s="521">
        <v>20093.7</v>
      </c>
      <c r="D249" s="521">
        <v>17910.118000000002</v>
      </c>
      <c r="E249" s="521">
        <v>15863</v>
      </c>
    </row>
    <row r="250" spans="1:10">
      <c r="A250" s="431" t="s">
        <v>354</v>
      </c>
      <c r="B250" s="524">
        <v>1141.07</v>
      </c>
      <c r="C250" s="525">
        <v>5383.04</v>
      </c>
      <c r="D250" s="514">
        <v>4240.0300000000007</v>
      </c>
      <c r="E250" s="514">
        <v>2134</v>
      </c>
      <c r="G250" s="323"/>
      <c r="H250" s="323"/>
      <c r="I250" s="323"/>
      <c r="J250" s="323"/>
    </row>
    <row r="251" spans="1:10">
      <c r="A251" s="278" t="s">
        <v>244</v>
      </c>
      <c r="B251" s="524">
        <v>25161.27</v>
      </c>
      <c r="C251" s="524">
        <v>14479.630000000001</v>
      </c>
      <c r="D251" s="514">
        <v>13481.088</v>
      </c>
      <c r="E251" s="514">
        <v>13497</v>
      </c>
    </row>
    <row r="252" spans="1:10">
      <c r="A252" s="290" t="s">
        <v>245</v>
      </c>
      <c r="B252" s="526">
        <v>167.05999999999997</v>
      </c>
      <c r="C252" s="526">
        <v>231.02999999999997</v>
      </c>
      <c r="D252" s="516">
        <v>189</v>
      </c>
      <c r="E252" s="516">
        <v>232</v>
      </c>
    </row>
    <row r="253" spans="1:10">
      <c r="A253" s="206" t="s">
        <v>179</v>
      </c>
      <c r="B253" s="324"/>
      <c r="C253" s="324"/>
      <c r="D253" s="324"/>
      <c r="E253" s="324"/>
    </row>
    <row r="254" spans="1:10">
      <c r="A254" s="256"/>
      <c r="B254" s="324"/>
      <c r="C254" s="324"/>
      <c r="D254" s="324"/>
      <c r="E254" s="324"/>
    </row>
    <row r="255" spans="1:10">
      <c r="A255" s="169" t="s">
        <v>518</v>
      </c>
      <c r="B255" s="164"/>
      <c r="C255" s="165"/>
      <c r="D255" s="324"/>
      <c r="E255" s="324"/>
    </row>
    <row r="256" spans="1:10">
      <c r="A256" s="256"/>
      <c r="B256" s="324"/>
      <c r="C256" s="324"/>
      <c r="D256" s="324"/>
      <c r="E256" s="324"/>
    </row>
    <row r="257" spans="1:13">
      <c r="A257" s="256"/>
      <c r="B257" s="324"/>
      <c r="C257" s="324"/>
      <c r="D257" s="324"/>
      <c r="E257" s="324"/>
    </row>
    <row r="258" spans="1:13">
      <c r="A258" s="256"/>
      <c r="B258" s="324"/>
      <c r="C258" s="324"/>
      <c r="D258" s="324"/>
      <c r="E258" s="324"/>
    </row>
    <row r="259" spans="1:13">
      <c r="A259" s="256"/>
      <c r="B259" s="324"/>
      <c r="C259" s="324"/>
      <c r="D259" s="324"/>
      <c r="E259" s="324"/>
      <c r="G259" s="497" t="s">
        <v>181</v>
      </c>
    </row>
    <row r="260" spans="1:13">
      <c r="A260" s="256"/>
      <c r="B260" s="324"/>
      <c r="C260" s="324"/>
      <c r="D260" s="324"/>
      <c r="E260" s="324"/>
      <c r="F260" s="553"/>
      <c r="G260" s="553">
        <v>2005</v>
      </c>
      <c r="H260" s="553">
        <v>2006</v>
      </c>
      <c r="I260" s="553">
        <v>2007</v>
      </c>
      <c r="J260" s="553">
        <v>2008</v>
      </c>
      <c r="K260" s="553">
        <v>2009</v>
      </c>
      <c r="L260" s="553">
        <v>2010</v>
      </c>
      <c r="M260" s="553">
        <v>2011</v>
      </c>
    </row>
    <row r="261" spans="1:13">
      <c r="A261" s="256"/>
      <c r="B261" s="324"/>
      <c r="C261" s="324"/>
      <c r="D261" s="324"/>
      <c r="E261" s="324"/>
      <c r="F261" s="556" t="s">
        <v>249</v>
      </c>
      <c r="G261" s="558">
        <v>1141.07</v>
      </c>
      <c r="H261" s="559">
        <v>14369.72</v>
      </c>
      <c r="I261" s="559">
        <v>5606.26</v>
      </c>
      <c r="J261" s="558">
        <v>1233.47</v>
      </c>
      <c r="K261" s="560">
        <v>5383.04</v>
      </c>
      <c r="L261" s="561">
        <v>4240.0300000000007</v>
      </c>
      <c r="M261" s="561">
        <v>2134</v>
      </c>
    </row>
    <row r="262" spans="1:13">
      <c r="A262" s="256"/>
      <c r="B262" s="324"/>
      <c r="C262" s="324"/>
      <c r="D262" s="324"/>
      <c r="E262" s="324"/>
      <c r="F262" s="557" t="s">
        <v>250</v>
      </c>
      <c r="G262" s="558">
        <v>25161.27</v>
      </c>
      <c r="H262" s="562">
        <v>24490.5</v>
      </c>
      <c r="I262" s="562">
        <v>14512.77</v>
      </c>
      <c r="J262" s="558">
        <v>11307.25</v>
      </c>
      <c r="K262" s="558">
        <v>14479.630000000001</v>
      </c>
      <c r="L262" s="561">
        <v>13481.088</v>
      </c>
      <c r="M262" s="561">
        <v>13497</v>
      </c>
    </row>
    <row r="263" spans="1:13">
      <c r="A263" s="256"/>
      <c r="B263" s="324"/>
      <c r="C263" s="324"/>
      <c r="D263" s="324"/>
      <c r="E263" s="324"/>
      <c r="F263" s="557" t="s">
        <v>248</v>
      </c>
      <c r="G263" s="558">
        <v>167.05999999999997</v>
      </c>
      <c r="H263" s="559">
        <v>158.02000000000001</v>
      </c>
      <c r="I263" s="559">
        <v>210.59</v>
      </c>
      <c r="J263" s="558">
        <v>224.29</v>
      </c>
      <c r="K263" s="558">
        <v>231.02999999999997</v>
      </c>
      <c r="L263" s="561">
        <v>189</v>
      </c>
      <c r="M263" s="561">
        <v>232</v>
      </c>
    </row>
    <row r="264" spans="1:13">
      <c r="A264" s="256"/>
      <c r="B264" s="324"/>
      <c r="C264" s="324"/>
      <c r="D264" s="324"/>
      <c r="E264" s="324"/>
    </row>
    <row r="265" spans="1:13">
      <c r="A265" s="256"/>
      <c r="B265" s="324"/>
      <c r="C265" s="324"/>
      <c r="D265" s="324"/>
      <c r="E265" s="324"/>
    </row>
    <row r="266" spans="1:13">
      <c r="A266" s="256"/>
      <c r="B266" s="324"/>
      <c r="C266" s="324"/>
      <c r="D266" s="324"/>
      <c r="E266" s="324"/>
    </row>
    <row r="267" spans="1:13">
      <c r="A267" s="256"/>
      <c r="B267" s="324"/>
      <c r="C267" s="324"/>
      <c r="D267" s="324"/>
      <c r="E267" s="324"/>
    </row>
    <row r="268" spans="1:13">
      <c r="A268" s="256"/>
      <c r="B268" s="324"/>
      <c r="C268" s="324"/>
      <c r="D268" s="324"/>
      <c r="E268" s="324"/>
    </row>
    <row r="269" spans="1:13">
      <c r="A269" s="256"/>
      <c r="B269" s="324"/>
      <c r="C269" s="324"/>
      <c r="D269" s="324"/>
      <c r="E269" s="324"/>
    </row>
    <row r="270" spans="1:13">
      <c r="A270" s="256"/>
      <c r="B270" s="324"/>
      <c r="C270" s="324"/>
      <c r="D270" s="324"/>
      <c r="E270" s="324"/>
    </row>
    <row r="271" spans="1:13">
      <c r="A271" s="212" t="s">
        <v>551</v>
      </c>
      <c r="B271" s="324"/>
      <c r="C271" s="324"/>
      <c r="D271" s="324"/>
      <c r="E271" s="324"/>
    </row>
    <row r="272" spans="1:13">
      <c r="A272" s="212"/>
      <c r="B272" s="324"/>
      <c r="C272" s="324"/>
      <c r="D272" s="324"/>
      <c r="E272" s="324"/>
    </row>
    <row r="273" spans="1:27">
      <c r="A273" s="325" t="s">
        <v>519</v>
      </c>
      <c r="B273" s="325"/>
      <c r="C273" s="325"/>
      <c r="D273" s="325"/>
      <c r="E273" s="325"/>
    </row>
    <row r="274" spans="1:27">
      <c r="A274" s="28" t="s">
        <v>355</v>
      </c>
      <c r="B274"/>
      <c r="C274"/>
      <c r="D274"/>
      <c r="E274"/>
    </row>
    <row r="275" spans="1:27">
      <c r="A275" s="314" t="s">
        <v>177</v>
      </c>
      <c r="B275" s="527">
        <v>2005</v>
      </c>
      <c r="C275" s="527">
        <v>2009</v>
      </c>
      <c r="D275" s="527">
        <v>2010</v>
      </c>
      <c r="E275" s="527">
        <v>2011</v>
      </c>
    </row>
    <row r="276" spans="1:27">
      <c r="A276" s="315" t="s">
        <v>178</v>
      </c>
      <c r="B276" s="528">
        <v>19.758655000000005</v>
      </c>
      <c r="C276" s="528">
        <v>26.88</v>
      </c>
      <c r="D276" s="518">
        <v>27.1</v>
      </c>
      <c r="E276" s="518">
        <v>28.788637000000001</v>
      </c>
    </row>
    <row r="277" spans="1:27">
      <c r="A277" s="278" t="s">
        <v>345</v>
      </c>
      <c r="B277" s="524">
        <v>7.2540129999999996</v>
      </c>
      <c r="C277" s="524">
        <v>7.2277670000000001</v>
      </c>
      <c r="D277" s="524">
        <v>8.0394769999999998</v>
      </c>
      <c r="E277" s="524">
        <v>7.231033</v>
      </c>
    </row>
    <row r="278" spans="1:27">
      <c r="A278" s="431" t="s">
        <v>346</v>
      </c>
      <c r="B278" s="524">
        <v>2.308354</v>
      </c>
      <c r="C278" s="524">
        <v>5.246715</v>
      </c>
      <c r="D278" s="524">
        <v>5.3067169999999999</v>
      </c>
      <c r="E278" s="524">
        <v>4.9155199999999999</v>
      </c>
      <c r="F278" s="316"/>
    </row>
    <row r="279" spans="1:27">
      <c r="A279" s="278" t="s">
        <v>347</v>
      </c>
      <c r="B279" s="524">
        <v>2.6609389999999999</v>
      </c>
      <c r="C279" s="524">
        <v>2.3902290000000002</v>
      </c>
      <c r="D279" s="524">
        <v>2.486434</v>
      </c>
      <c r="E279" s="524">
        <v>2.3848159999999998</v>
      </c>
    </row>
    <row r="280" spans="1:27">
      <c r="A280" s="278" t="s">
        <v>348</v>
      </c>
      <c r="B280" s="524">
        <v>3.0475530000000002</v>
      </c>
      <c r="C280" s="524">
        <v>3.8699279999999998</v>
      </c>
      <c r="D280" s="524">
        <v>4.0845070000000003</v>
      </c>
      <c r="E280" s="524">
        <v>4.2442479999999998</v>
      </c>
    </row>
    <row r="281" spans="1:27">
      <c r="A281" s="278" t="s">
        <v>349</v>
      </c>
      <c r="B281" s="524">
        <v>3.966726</v>
      </c>
      <c r="C281" s="524">
        <v>7.0011419999999998</v>
      </c>
      <c r="D281" s="524">
        <v>7.1749229999999997</v>
      </c>
      <c r="E281" s="316">
        <v>8.1987190000000005</v>
      </c>
    </row>
    <row r="282" spans="1:27">
      <c r="A282" s="278" t="s">
        <v>350</v>
      </c>
      <c r="B282" s="524">
        <v>0.45107000000000003</v>
      </c>
      <c r="C282" s="524">
        <v>1.137308</v>
      </c>
      <c r="D282" s="514">
        <v>1.3058999999999999E-2</v>
      </c>
      <c r="E282" s="514">
        <v>0.78130299999999997</v>
      </c>
    </row>
    <row r="283" spans="1:27">
      <c r="A283" s="278" t="s">
        <v>351</v>
      </c>
      <c r="B283" s="524">
        <v>7.0000000000000007E-2</v>
      </c>
      <c r="C283" s="524">
        <v>4.0000000000000001E-3</v>
      </c>
      <c r="D283" s="514" t="s">
        <v>72</v>
      </c>
      <c r="E283" s="514" t="s">
        <v>72</v>
      </c>
    </row>
    <row r="284" spans="1:27">
      <c r="A284" s="290" t="s">
        <v>352</v>
      </c>
      <c r="B284" s="526" t="s">
        <v>72</v>
      </c>
      <c r="C284" s="526" t="s">
        <v>72</v>
      </c>
      <c r="D284" s="526" t="s">
        <v>72</v>
      </c>
      <c r="E284" s="526">
        <v>1.0329980000000001</v>
      </c>
    </row>
    <row r="285" spans="1:27">
      <c r="A285" s="212" t="s">
        <v>179</v>
      </c>
      <c r="B285" s="327"/>
      <c r="C285" s="327"/>
      <c r="D285" s="327"/>
      <c r="E285" s="327"/>
      <c r="F285" s="327"/>
      <c r="H285" s="307"/>
      <c r="I285" s="307"/>
      <c r="J285" s="307"/>
      <c r="K285" s="307"/>
      <c r="L285" s="307"/>
      <c r="M285" s="307"/>
      <c r="N285" s="307"/>
      <c r="O285" s="307"/>
      <c r="P285" s="307"/>
      <c r="Q285" s="307"/>
      <c r="R285" s="307"/>
      <c r="S285" s="307"/>
      <c r="T285" s="307"/>
      <c r="U285" s="307"/>
      <c r="V285" s="307"/>
      <c r="W285" s="307"/>
      <c r="X285" s="307"/>
      <c r="Y285" s="307"/>
      <c r="Z285" s="307"/>
      <c r="AA285" s="307"/>
    </row>
    <row r="286" spans="1:27">
      <c r="B286" s="215"/>
      <c r="C286" s="215"/>
      <c r="D286" s="215"/>
      <c r="E286" s="316"/>
      <c r="F286" s="316"/>
      <c r="H286" s="307"/>
      <c r="I286" s="307"/>
      <c r="J286" s="307"/>
      <c r="K286" s="307"/>
      <c r="L286" s="307"/>
      <c r="M286" s="307"/>
      <c r="N286" s="307"/>
      <c r="O286" s="307"/>
      <c r="P286" s="307"/>
      <c r="Q286" s="307"/>
      <c r="R286" s="307"/>
      <c r="S286" s="307"/>
      <c r="T286" s="307"/>
      <c r="U286" s="307"/>
      <c r="V286" s="307"/>
      <c r="W286" s="307"/>
      <c r="X286" s="307"/>
      <c r="Y286" s="307"/>
      <c r="Z286" s="307"/>
      <c r="AA286" s="307"/>
    </row>
    <row r="287" spans="1:27">
      <c r="A287" s="268" t="s">
        <v>520</v>
      </c>
      <c r="B287" s="297"/>
      <c r="C287" s="297"/>
      <c r="D287" s="297"/>
      <c r="E287" s="324"/>
      <c r="F287" s="324"/>
      <c r="H287" s="307"/>
      <c r="I287" s="307"/>
      <c r="J287" s="307"/>
      <c r="K287" s="307"/>
      <c r="L287" s="307"/>
      <c r="M287" s="307"/>
      <c r="N287" s="307"/>
      <c r="O287" s="307"/>
      <c r="P287" s="307"/>
      <c r="Q287" s="307"/>
      <c r="R287" s="307"/>
      <c r="S287" s="307"/>
      <c r="T287" s="307"/>
      <c r="U287" s="307"/>
      <c r="V287" s="307"/>
      <c r="W287" s="307"/>
      <c r="X287" s="307"/>
      <c r="Y287" s="307"/>
      <c r="Z287" s="307"/>
      <c r="AA287" s="307"/>
    </row>
    <row r="288" spans="1:27">
      <c r="A288" s="28" t="s">
        <v>21</v>
      </c>
      <c r="B288" s="322"/>
      <c r="C288" s="322"/>
      <c r="D288" s="322"/>
      <c r="E288" s="322"/>
      <c r="F288" s="322"/>
      <c r="H288" s="307"/>
      <c r="I288" s="307"/>
      <c r="J288" s="307"/>
      <c r="K288" s="307"/>
      <c r="L288" s="307"/>
      <c r="M288" s="307"/>
      <c r="N288" s="307"/>
      <c r="O288" s="307"/>
      <c r="P288" s="307"/>
      <c r="Q288" s="307"/>
      <c r="R288" s="307"/>
      <c r="S288" s="307"/>
      <c r="T288" s="307"/>
      <c r="U288" s="307"/>
      <c r="V288" s="307"/>
      <c r="W288" s="307"/>
      <c r="X288" s="307"/>
      <c r="Y288" s="307"/>
      <c r="Z288" s="307"/>
      <c r="AA288" s="307"/>
    </row>
    <row r="289" spans="1:28">
      <c r="A289" s="328" t="s">
        <v>180</v>
      </c>
      <c r="B289" s="529">
        <v>2005</v>
      </c>
      <c r="C289" s="529">
        <v>2009</v>
      </c>
      <c r="D289" s="529">
        <v>2010</v>
      </c>
      <c r="E289" s="529">
        <v>2011</v>
      </c>
      <c r="H289" s="307"/>
      <c r="I289" s="430"/>
      <c r="J289" s="307"/>
      <c r="K289" s="430"/>
      <c r="L289" s="430"/>
      <c r="M289" s="430"/>
      <c r="N289" s="430"/>
      <c r="O289" s="307"/>
      <c r="P289" s="329"/>
      <c r="Q289" s="363"/>
      <c r="R289" s="363"/>
      <c r="S289" s="363"/>
      <c r="T289" s="363"/>
      <c r="U289" s="307"/>
      <c r="V289" s="307"/>
      <c r="W289" s="307"/>
      <c r="X289" s="307"/>
      <c r="Y289" s="307"/>
      <c r="Z289" s="307"/>
      <c r="AA289" s="307"/>
    </row>
    <row r="290" spans="1:28">
      <c r="A290" s="278" t="s">
        <v>251</v>
      </c>
      <c r="B290" s="524">
        <v>3505.6600000000003</v>
      </c>
      <c r="C290" s="524">
        <v>5360.69</v>
      </c>
      <c r="D290" s="514">
        <v>5236.3379999999997</v>
      </c>
      <c r="E290" s="514">
        <v>7338</v>
      </c>
      <c r="H290" s="307"/>
      <c r="I290" s="363"/>
      <c r="J290" s="307"/>
      <c r="K290" s="427"/>
      <c r="L290" s="427"/>
      <c r="M290" s="427"/>
      <c r="N290" s="363"/>
      <c r="O290" s="307"/>
      <c r="P290" s="329"/>
      <c r="Q290" s="427"/>
      <c r="R290" s="427"/>
      <c r="S290" s="427"/>
      <c r="T290" s="427"/>
      <c r="U290" s="307"/>
      <c r="V290" s="307"/>
      <c r="W290" s="307"/>
      <c r="X290" s="307"/>
      <c r="Y290" s="307"/>
      <c r="Z290" s="307"/>
      <c r="AA290" s="307"/>
    </row>
    <row r="291" spans="1:28">
      <c r="A291" s="431" t="s">
        <v>182</v>
      </c>
      <c r="B291" s="524">
        <v>1.52E-2</v>
      </c>
      <c r="C291" s="524">
        <v>2.0299999999999999E-2</v>
      </c>
      <c r="D291" s="514">
        <v>1.7100000000000001E-2</v>
      </c>
      <c r="E291" s="514">
        <v>0.02</v>
      </c>
      <c r="H291" s="307"/>
      <c r="I291" s="363"/>
      <c r="J291" s="307"/>
      <c r="K291" s="427"/>
      <c r="L291" s="427"/>
      <c r="M291" s="427"/>
      <c r="N291" s="363"/>
      <c r="O291" s="307"/>
      <c r="P291" s="329"/>
      <c r="Q291" s="427"/>
      <c r="R291" s="427"/>
      <c r="S291" s="427"/>
      <c r="T291" s="427"/>
      <c r="U291" s="307"/>
      <c r="V291" s="307"/>
      <c r="W291" s="307"/>
      <c r="X291" s="307"/>
      <c r="Y291" s="307"/>
      <c r="Z291" s="307"/>
      <c r="AA291" s="307"/>
    </row>
    <row r="292" spans="1:28">
      <c r="A292" s="278" t="s">
        <v>183</v>
      </c>
      <c r="B292" s="524">
        <v>69.940000000000012</v>
      </c>
      <c r="C292" s="524">
        <v>96.61</v>
      </c>
      <c r="D292" s="514">
        <v>79</v>
      </c>
      <c r="E292" s="514">
        <v>96.85</v>
      </c>
      <c r="H292" s="307"/>
      <c r="I292" s="363"/>
      <c r="J292" s="307"/>
      <c r="K292" s="427"/>
      <c r="L292" s="427"/>
      <c r="M292" s="427"/>
      <c r="N292" s="363"/>
      <c r="O292" s="307"/>
      <c r="P292" s="329"/>
      <c r="Q292" s="427"/>
      <c r="R292" s="427"/>
      <c r="S292" s="427"/>
      <c r="T292" s="427"/>
      <c r="U292" s="307"/>
      <c r="V292" s="307"/>
      <c r="W292" s="307"/>
      <c r="X292" s="307"/>
      <c r="Y292" s="307"/>
      <c r="Z292" s="307"/>
      <c r="AA292" s="307"/>
    </row>
    <row r="293" spans="1:28">
      <c r="A293" s="290" t="s">
        <v>357</v>
      </c>
      <c r="B293" s="526">
        <v>18526.669999999998</v>
      </c>
      <c r="C293" s="526">
        <v>5730.79</v>
      </c>
      <c r="D293" s="516">
        <v>4821.9399999999996</v>
      </c>
      <c r="E293" s="516">
        <v>4273.79</v>
      </c>
      <c r="H293" s="307"/>
      <c r="I293" s="363"/>
      <c r="J293" s="307"/>
      <c r="K293" s="427"/>
      <c r="L293" s="427"/>
      <c r="M293" s="427"/>
      <c r="N293" s="363"/>
      <c r="O293" s="307"/>
      <c r="P293" s="329"/>
      <c r="Q293" s="427"/>
      <c r="R293" s="427"/>
      <c r="S293" s="427"/>
      <c r="T293" s="427"/>
      <c r="U293" s="307"/>
      <c r="V293" s="307"/>
      <c r="W293" s="307"/>
      <c r="X293" s="307"/>
      <c r="Y293" s="307"/>
      <c r="Z293" s="307"/>
      <c r="AA293" s="307"/>
    </row>
    <row r="294" spans="1:28">
      <c r="A294" s="206" t="s">
        <v>179</v>
      </c>
      <c r="B294" s="324"/>
      <c r="C294" s="324"/>
      <c r="D294" s="324"/>
      <c r="E294" s="324"/>
      <c r="H294" s="307"/>
      <c r="I294" s="363"/>
      <c r="J294" s="307"/>
      <c r="K294" s="427"/>
      <c r="L294" s="427"/>
      <c r="M294" s="427"/>
      <c r="N294" s="363"/>
      <c r="O294" s="307"/>
      <c r="P294" s="329"/>
      <c r="Q294" s="427"/>
      <c r="R294" s="427"/>
      <c r="S294" s="427"/>
      <c r="T294" s="427"/>
      <c r="U294" s="307"/>
      <c r="V294" s="307"/>
      <c r="W294" s="307"/>
      <c r="X294" s="307"/>
      <c r="Y294" s="307"/>
      <c r="Z294" s="307"/>
      <c r="AA294" s="307"/>
    </row>
    <row r="295" spans="1:28">
      <c r="B295" s="215"/>
      <c r="C295" s="215"/>
      <c r="D295" s="215"/>
      <c r="E295" s="215"/>
      <c r="H295" s="307"/>
      <c r="I295" s="363"/>
      <c r="J295" s="307"/>
      <c r="K295" s="427"/>
      <c r="L295" s="427"/>
      <c r="M295" s="427"/>
      <c r="N295" s="363"/>
      <c r="O295" s="307"/>
      <c r="P295" s="329"/>
      <c r="Q295" s="427"/>
      <c r="R295" s="427"/>
      <c r="S295" s="427"/>
      <c r="T295" s="427"/>
      <c r="U295" s="307"/>
      <c r="V295" s="307"/>
      <c r="W295" s="307"/>
      <c r="X295" s="307"/>
      <c r="Y295" s="307"/>
      <c r="Z295" s="307"/>
      <c r="AA295" s="307"/>
    </row>
    <row r="296" spans="1:28" ht="18.75">
      <c r="A296" s="530" t="s">
        <v>3</v>
      </c>
      <c r="B296" s="164"/>
      <c r="C296" s="164"/>
      <c r="D296" s="164"/>
      <c r="E296" s="164"/>
      <c r="F296" s="164"/>
      <c r="G296" s="164"/>
      <c r="H296" s="164"/>
      <c r="I296" s="307"/>
      <c r="J296" s="307"/>
      <c r="K296" s="307"/>
      <c r="L296" s="307"/>
      <c r="M296" s="307"/>
      <c r="N296" s="307"/>
      <c r="O296" s="307"/>
      <c r="P296" s="307"/>
      <c r="Q296" s="307"/>
      <c r="R296" s="307"/>
      <c r="S296" s="307"/>
      <c r="T296" s="307"/>
      <c r="U296" s="307"/>
      <c r="V296" s="307"/>
      <c r="W296" s="307"/>
      <c r="X296" s="307"/>
      <c r="Y296" s="307"/>
      <c r="Z296" s="307"/>
      <c r="AA296" s="307"/>
    </row>
    <row r="297" spans="1:28" ht="203.25" customHeight="1">
      <c r="A297" s="2546" t="s">
        <v>552</v>
      </c>
      <c r="B297" s="2546"/>
      <c r="C297" s="2546"/>
      <c r="D297" s="2546"/>
      <c r="E297" s="2546"/>
      <c r="F297" s="330"/>
      <c r="H297" s="307"/>
      <c r="I297" s="307"/>
      <c r="J297" s="307"/>
      <c r="K297" s="307"/>
      <c r="L297" s="307"/>
      <c r="M297" s="307"/>
      <c r="N297" s="307"/>
      <c r="O297" s="307"/>
      <c r="P297" s="307"/>
      <c r="Q297" s="307"/>
      <c r="R297" s="307"/>
      <c r="S297" s="307"/>
      <c r="T297" s="307"/>
      <c r="U297" s="307"/>
      <c r="V297" s="307"/>
      <c r="W297" s="307"/>
      <c r="X297" s="307"/>
      <c r="Y297" s="307"/>
      <c r="Z297" s="307"/>
      <c r="AA297" s="307"/>
    </row>
    <row r="299" spans="1:28">
      <c r="A299" s="115" t="s">
        <v>298</v>
      </c>
      <c r="B299" s="331"/>
      <c r="C299" s="331"/>
      <c r="D299" s="331"/>
      <c r="F299" s="169"/>
    </row>
    <row r="300" spans="1:28">
      <c r="A300" s="332" t="s">
        <v>7</v>
      </c>
      <c r="B300" s="333">
        <v>2005</v>
      </c>
      <c r="C300" s="333">
        <v>2009</v>
      </c>
      <c r="D300" s="54" t="s">
        <v>74</v>
      </c>
      <c r="E300" s="54" t="s">
        <v>210</v>
      </c>
    </row>
    <row r="301" spans="1:28">
      <c r="A301" s="258" t="s">
        <v>8</v>
      </c>
      <c r="B301" s="259"/>
      <c r="C301" s="259"/>
      <c r="D301" s="497"/>
      <c r="E301" s="497"/>
    </row>
    <row r="302" spans="1:28">
      <c r="A302" s="262" t="s">
        <v>252</v>
      </c>
      <c r="B302" s="334">
        <v>74870</v>
      </c>
      <c r="C302" s="334">
        <v>65290</v>
      </c>
      <c r="D302" s="572">
        <v>68200</v>
      </c>
      <c r="E302" s="572">
        <v>71165</v>
      </c>
      <c r="G302" s="572"/>
      <c r="H302" s="323"/>
      <c r="I302" s="323"/>
      <c r="AB302" s="323"/>
    </row>
    <row r="303" spans="1:28">
      <c r="A303" s="262" t="s">
        <v>253</v>
      </c>
      <c r="B303" s="334">
        <v>41050</v>
      </c>
      <c r="C303" s="334">
        <v>31330</v>
      </c>
      <c r="D303" s="572">
        <v>21800</v>
      </c>
      <c r="E303" s="572">
        <v>22195</v>
      </c>
      <c r="G303" s="572"/>
      <c r="H303" s="323"/>
      <c r="I303" s="323"/>
      <c r="AB303" s="323"/>
    </row>
    <row r="304" spans="1:28">
      <c r="A304" s="264" t="s">
        <v>11</v>
      </c>
      <c r="B304" s="261"/>
      <c r="C304" s="261"/>
      <c r="D304" s="573"/>
      <c r="E304" s="215"/>
    </row>
    <row r="305" spans="1:31">
      <c r="A305" s="262" t="s">
        <v>252</v>
      </c>
      <c r="B305" s="261">
        <v>4240</v>
      </c>
      <c r="C305" s="261">
        <v>2980</v>
      </c>
      <c r="D305" s="573">
        <v>8500</v>
      </c>
      <c r="E305" s="573">
        <v>9050</v>
      </c>
      <c r="G305" s="573"/>
    </row>
    <row r="306" spans="1:31">
      <c r="A306" s="262" t="s">
        <v>253</v>
      </c>
      <c r="B306" s="261">
        <v>2130</v>
      </c>
      <c r="C306" s="261">
        <v>1100</v>
      </c>
      <c r="D306" s="573">
        <v>1500</v>
      </c>
      <c r="E306" s="573">
        <v>1615</v>
      </c>
      <c r="G306" s="573"/>
    </row>
    <row r="307" spans="1:31">
      <c r="A307" s="264" t="s">
        <v>12</v>
      </c>
      <c r="B307" s="261"/>
      <c r="C307" s="261"/>
      <c r="D307" s="573"/>
      <c r="E307" s="215"/>
    </row>
    <row r="308" spans="1:31">
      <c r="A308" s="262" t="s">
        <v>252</v>
      </c>
      <c r="B308" s="261">
        <v>41650</v>
      </c>
      <c r="C308" s="261">
        <v>35460</v>
      </c>
      <c r="D308" s="573">
        <v>32000</v>
      </c>
      <c r="E308" s="573">
        <v>33500</v>
      </c>
      <c r="G308" s="573"/>
    </row>
    <row r="309" spans="1:31">
      <c r="A309" s="262" t="s">
        <v>253</v>
      </c>
      <c r="B309" s="261">
        <v>22250</v>
      </c>
      <c r="C309" s="261">
        <v>16350</v>
      </c>
      <c r="D309" s="573">
        <v>11000</v>
      </c>
      <c r="E309" s="573">
        <v>11150</v>
      </c>
      <c r="G309" s="573"/>
    </row>
    <row r="310" spans="1:31">
      <c r="A310" s="264" t="s">
        <v>207</v>
      </c>
      <c r="B310" s="261"/>
      <c r="C310" s="261"/>
      <c r="D310" s="573"/>
      <c r="E310" s="215"/>
    </row>
    <row r="311" spans="1:31">
      <c r="A311" s="262" t="s">
        <v>252</v>
      </c>
      <c r="B311" s="261">
        <v>28980</v>
      </c>
      <c r="C311" s="261">
        <v>26850</v>
      </c>
      <c r="D311" s="573">
        <v>27700</v>
      </c>
      <c r="E311" s="573">
        <v>28615</v>
      </c>
      <c r="G311" s="573"/>
    </row>
    <row r="312" spans="1:31">
      <c r="A312" s="266" t="s">
        <v>253</v>
      </c>
      <c r="B312" s="335">
        <v>16670</v>
      </c>
      <c r="C312" s="335">
        <v>13880</v>
      </c>
      <c r="D312" s="574">
        <v>9300</v>
      </c>
      <c r="E312" s="574">
        <v>9430</v>
      </c>
      <c r="G312" s="573"/>
    </row>
    <row r="313" spans="1:31">
      <c r="A313" s="531" t="s">
        <v>87</v>
      </c>
      <c r="B313" s="261"/>
      <c r="C313" s="261"/>
      <c r="D313" s="261"/>
      <c r="E313" s="261"/>
      <c r="F313" s="261"/>
    </row>
    <row r="314" spans="1:31">
      <c r="A314" s="336" t="s">
        <v>204</v>
      </c>
      <c r="B314" s="255"/>
      <c r="C314" s="255"/>
      <c r="D314" s="255"/>
      <c r="E314" s="255"/>
      <c r="F314" s="255"/>
    </row>
    <row r="315" spans="1:31">
      <c r="A315" s="161"/>
      <c r="B315" s="164"/>
      <c r="C315" s="164"/>
      <c r="D315" s="164"/>
      <c r="E315" s="164"/>
      <c r="F315" s="164"/>
    </row>
    <row r="316" spans="1:31">
      <c r="A316" s="21" t="s">
        <v>521</v>
      </c>
      <c r="B316" s="337"/>
      <c r="C316" s="337"/>
      <c r="D316" s="337"/>
      <c r="E316" s="337"/>
      <c r="F316" s="337"/>
    </row>
    <row r="317" spans="1:31">
      <c r="A317" s="200" t="s">
        <v>388</v>
      </c>
      <c r="B317" s="338"/>
      <c r="C317" s="338"/>
      <c r="D317" s="338"/>
      <c r="E317" s="338"/>
      <c r="F317" s="594"/>
      <c r="G317" s="161"/>
    </row>
    <row r="318" spans="1:31">
      <c r="A318" s="332" t="s">
        <v>7</v>
      </c>
      <c r="B318" s="243">
        <v>2005</v>
      </c>
      <c r="C318" s="166">
        <v>2009</v>
      </c>
      <c r="D318" s="243">
        <v>2010</v>
      </c>
      <c r="E318" s="243">
        <v>2011</v>
      </c>
      <c r="F318" s="307"/>
      <c r="AE318" s="250">
        <v>2006</v>
      </c>
    </row>
    <row r="319" spans="1:31">
      <c r="A319" s="258" t="s">
        <v>8</v>
      </c>
      <c r="B319" s="270">
        <v>2862.1</v>
      </c>
      <c r="C319" s="270">
        <v>2400</v>
      </c>
      <c r="D319" s="270">
        <v>2250.9</v>
      </c>
      <c r="E319" s="575">
        <v>2217.9</v>
      </c>
      <c r="F319" s="307"/>
      <c r="G319" s="339"/>
      <c r="I319" s="339"/>
      <c r="AB319" s="340"/>
      <c r="AC319" s="340"/>
      <c r="AD319" s="340"/>
      <c r="AE319" s="340"/>
    </row>
    <row r="320" spans="1:31">
      <c r="A320" s="278" t="s">
        <v>11</v>
      </c>
      <c r="B320" s="341">
        <v>158.22809195018192</v>
      </c>
      <c r="C320" s="341">
        <v>101.3451172156831</v>
      </c>
      <c r="D320" s="341">
        <v>78</v>
      </c>
      <c r="E320" s="364">
        <v>77</v>
      </c>
      <c r="F320" s="307"/>
      <c r="AB320" s="340"/>
      <c r="AC320" s="340"/>
      <c r="AD320" s="340"/>
      <c r="AE320" s="340"/>
    </row>
    <row r="321" spans="1:31">
      <c r="A321" s="278" t="s">
        <v>12</v>
      </c>
      <c r="B321" s="341">
        <v>1569.9728303272989</v>
      </c>
      <c r="C321" s="341">
        <v>1286.9386047608484</v>
      </c>
      <c r="D321" s="341">
        <v>1260.81</v>
      </c>
      <c r="E321" s="364">
        <v>1251.5999999999999</v>
      </c>
      <c r="F321" s="616"/>
      <c r="AB321" s="340"/>
      <c r="AC321" s="340"/>
      <c r="AD321" s="340"/>
      <c r="AE321" s="340"/>
    </row>
    <row r="322" spans="1:31">
      <c r="A322" s="290" t="s">
        <v>207</v>
      </c>
      <c r="B322" s="342">
        <v>1133.9266986416646</v>
      </c>
      <c r="C322" s="342">
        <v>1011.7159288836116</v>
      </c>
      <c r="D322" s="342">
        <v>912.04</v>
      </c>
      <c r="E322" s="576">
        <v>889.3</v>
      </c>
      <c r="F322" s="617"/>
      <c r="AB322" s="340"/>
      <c r="AC322" s="340"/>
      <c r="AD322" s="340"/>
      <c r="AE322" s="340"/>
    </row>
    <row r="323" spans="1:31">
      <c r="A323" s="330" t="s">
        <v>87</v>
      </c>
      <c r="B323" s="343"/>
      <c r="C323" s="343"/>
      <c r="D323" s="343"/>
      <c r="E323" s="343"/>
      <c r="F323" s="343"/>
    </row>
    <row r="324" spans="1:31">
      <c r="A324" s="344"/>
      <c r="B324" s="345"/>
      <c r="C324" s="345"/>
      <c r="D324" s="345"/>
      <c r="E324" s="346"/>
      <c r="F324" s="595"/>
    </row>
    <row r="325" spans="1:31">
      <c r="A325" s="163" t="s">
        <v>522</v>
      </c>
      <c r="B325" s="345"/>
      <c r="C325" s="345"/>
      <c r="D325" s="345"/>
      <c r="E325" s="347"/>
      <c r="F325" s="596"/>
    </row>
    <row r="326" spans="1:31">
      <c r="A326" s="200" t="s">
        <v>388</v>
      </c>
      <c r="B326" s="338"/>
      <c r="C326" s="338"/>
      <c r="D326" s="338"/>
      <c r="E326" s="338"/>
      <c r="F326" s="594"/>
    </row>
    <row r="327" spans="1:31">
      <c r="A327" s="332" t="s">
        <v>23</v>
      </c>
      <c r="B327" s="243">
        <v>2005</v>
      </c>
      <c r="C327" s="243">
        <v>2009</v>
      </c>
      <c r="D327" s="243">
        <v>2010</v>
      </c>
      <c r="E327" s="243">
        <v>2011</v>
      </c>
      <c r="F327" s="307"/>
    </row>
    <row r="328" spans="1:31">
      <c r="A328" s="258" t="s">
        <v>8</v>
      </c>
      <c r="B328" s="259">
        <v>646750</v>
      </c>
      <c r="C328" s="259">
        <v>638410</v>
      </c>
      <c r="D328" s="259">
        <v>636620</v>
      </c>
      <c r="E328" s="577">
        <v>635620</v>
      </c>
      <c r="F328" s="307"/>
      <c r="G328" s="339"/>
      <c r="H328" s="339"/>
      <c r="I328" s="339"/>
      <c r="AB328" s="340"/>
      <c r="AC328" s="340"/>
      <c r="AD328" s="340"/>
      <c r="AE328" s="340"/>
    </row>
    <row r="329" spans="1:31">
      <c r="A329" s="278" t="s">
        <v>254</v>
      </c>
      <c r="B329" s="261">
        <v>16250</v>
      </c>
      <c r="C329" s="261">
        <v>16410</v>
      </c>
      <c r="D329" s="261">
        <v>16420</v>
      </c>
      <c r="E329" s="578">
        <v>16520</v>
      </c>
      <c r="F329" s="307"/>
      <c r="AB329" s="340"/>
      <c r="AC329" s="340"/>
      <c r="AD329" s="340"/>
      <c r="AE329" s="340"/>
    </row>
    <row r="330" spans="1:31">
      <c r="A330" s="278" t="s">
        <v>255</v>
      </c>
      <c r="B330" s="261">
        <v>119000</v>
      </c>
      <c r="C330" s="261">
        <v>114800</v>
      </c>
      <c r="D330" s="261">
        <v>114000</v>
      </c>
      <c r="E330" s="578">
        <v>113350</v>
      </c>
      <c r="F330" s="307"/>
      <c r="AB330" s="340"/>
      <c r="AC330" s="340"/>
      <c r="AD330" s="340"/>
      <c r="AE330" s="340"/>
    </row>
    <row r="331" spans="1:31">
      <c r="A331" s="290" t="s">
        <v>256</v>
      </c>
      <c r="B331" s="335">
        <v>511500</v>
      </c>
      <c r="C331" s="335">
        <v>507200</v>
      </c>
      <c r="D331" s="335">
        <v>506200</v>
      </c>
      <c r="E331" s="579">
        <v>505750</v>
      </c>
      <c r="F331" s="307"/>
      <c r="AB331" s="340"/>
      <c r="AC331" s="340"/>
      <c r="AD331" s="340"/>
      <c r="AE331" s="340"/>
    </row>
    <row r="332" spans="1:31">
      <c r="A332" s="330" t="s">
        <v>87</v>
      </c>
      <c r="B332" s="343"/>
      <c r="C332" s="343"/>
      <c r="D332" s="343"/>
      <c r="E332" s="343"/>
      <c r="F332" s="307"/>
    </row>
    <row r="333" spans="1:31">
      <c r="A333" s="330"/>
      <c r="B333" s="255"/>
      <c r="C333" s="255"/>
      <c r="D333" s="255"/>
      <c r="E333" s="255"/>
      <c r="F333" s="307"/>
    </row>
    <row r="334" spans="1:31">
      <c r="A334" s="239" t="s">
        <v>523</v>
      </c>
      <c r="B334" s="164"/>
      <c r="C334" s="165"/>
      <c r="D334" s="255"/>
      <c r="E334" s="255"/>
      <c r="F334" s="307"/>
    </row>
    <row r="335" spans="1:31">
      <c r="A335" s="330"/>
      <c r="B335" s="255"/>
      <c r="C335" s="255"/>
      <c r="D335" s="255"/>
      <c r="E335" s="255"/>
    </row>
    <row r="336" spans="1:31">
      <c r="A336" s="330"/>
      <c r="B336" s="255"/>
      <c r="C336" s="255"/>
      <c r="D336" s="255"/>
      <c r="E336" s="255"/>
    </row>
    <row r="337" spans="1:29">
      <c r="A337" s="330"/>
      <c r="B337" s="255"/>
      <c r="C337" s="255"/>
      <c r="D337" s="255"/>
      <c r="E337" s="255"/>
    </row>
    <row r="338" spans="1:29">
      <c r="A338" s="330"/>
      <c r="B338" s="255"/>
      <c r="C338" s="255"/>
      <c r="D338" s="255"/>
      <c r="E338" s="255"/>
    </row>
    <row r="339" spans="1:29">
      <c r="A339" s="330"/>
      <c r="B339" s="255"/>
      <c r="C339" s="255"/>
      <c r="D339" s="255"/>
      <c r="E339" s="255"/>
    </row>
    <row r="340" spans="1:29">
      <c r="A340" s="330"/>
      <c r="B340" s="255"/>
      <c r="C340" s="255"/>
      <c r="D340" s="255"/>
      <c r="E340" s="255"/>
    </row>
    <row r="341" spans="1:29">
      <c r="A341" s="330"/>
      <c r="B341" s="255"/>
      <c r="C341" s="255"/>
      <c r="D341" s="255"/>
      <c r="E341" s="255"/>
    </row>
    <row r="342" spans="1:29" ht="19.5">
      <c r="A342" s="330"/>
      <c r="B342" s="255"/>
      <c r="C342" s="255"/>
      <c r="D342" s="255"/>
      <c r="E342" s="255"/>
      <c r="AB342" s="348"/>
    </row>
    <row r="343" spans="1:29">
      <c r="A343" s="330"/>
      <c r="B343" s="255"/>
      <c r="C343" s="255"/>
      <c r="D343" s="255"/>
      <c r="E343" s="255"/>
    </row>
    <row r="344" spans="1:29">
      <c r="A344" s="330"/>
      <c r="B344" s="255"/>
      <c r="C344" s="255"/>
      <c r="D344" s="255"/>
      <c r="E344" s="255"/>
      <c r="AB344" s="349"/>
    </row>
    <row r="345" spans="1:29">
      <c r="A345" s="330"/>
      <c r="B345" s="255"/>
      <c r="C345" s="255"/>
      <c r="D345" s="255"/>
      <c r="E345" s="255"/>
    </row>
    <row r="346" spans="1:29">
      <c r="A346" s="330"/>
      <c r="B346" s="255"/>
      <c r="C346" s="255"/>
      <c r="D346" s="255"/>
      <c r="E346" s="255"/>
    </row>
    <row r="347" spans="1:29">
      <c r="A347" s="330"/>
      <c r="B347" s="255"/>
      <c r="C347" s="255"/>
      <c r="D347" s="255"/>
      <c r="E347" s="255"/>
    </row>
    <row r="348" spans="1:29">
      <c r="A348" s="330"/>
      <c r="B348" s="255"/>
      <c r="C348" s="255"/>
      <c r="D348" s="255"/>
      <c r="E348" s="255"/>
    </row>
    <row r="349" spans="1:29">
      <c r="A349" s="330" t="s">
        <v>73</v>
      </c>
      <c r="B349" s="255"/>
      <c r="C349" s="255"/>
      <c r="D349" s="255"/>
      <c r="E349" s="255"/>
    </row>
    <row r="350" spans="1:29">
      <c r="A350" s="330"/>
      <c r="B350" s="255"/>
      <c r="C350" s="255"/>
      <c r="D350" s="255"/>
      <c r="E350" s="255"/>
    </row>
    <row r="351" spans="1:29">
      <c r="A351" s="163" t="s">
        <v>524</v>
      </c>
      <c r="B351" s="345"/>
      <c r="C351" s="345"/>
      <c r="D351" s="345"/>
      <c r="E351" s="347"/>
    </row>
    <row r="352" spans="1:29">
      <c r="A352" s="200" t="s">
        <v>388</v>
      </c>
      <c r="B352" s="338"/>
      <c r="C352" s="338"/>
      <c r="D352" s="338"/>
      <c r="E352" s="338"/>
      <c r="AC352" s="350"/>
    </row>
    <row r="353" spans="1:15">
      <c r="A353" s="332" t="s">
        <v>23</v>
      </c>
      <c r="B353" s="243">
        <v>2005</v>
      </c>
      <c r="C353" s="243">
        <v>2009</v>
      </c>
      <c r="D353" s="532">
        <v>2010</v>
      </c>
      <c r="E353" s="532">
        <v>2011</v>
      </c>
    </row>
    <row r="354" spans="1:15">
      <c r="A354" s="258" t="s">
        <v>8</v>
      </c>
      <c r="B354" s="270">
        <v>770.03442327676009</v>
      </c>
      <c r="C354" s="270">
        <v>909.62439299828009</v>
      </c>
      <c r="D354" s="270">
        <v>999.3</v>
      </c>
      <c r="E354" s="270">
        <v>1095.0288935388</v>
      </c>
      <c r="G354" s="303"/>
      <c r="H354" s="303"/>
      <c r="I354" s="303"/>
    </row>
    <row r="355" spans="1:15">
      <c r="A355" s="278" t="s">
        <v>257</v>
      </c>
      <c r="B355" s="341">
        <v>667.03442327676009</v>
      </c>
      <c r="C355" s="341">
        <v>790.02439299828006</v>
      </c>
      <c r="D355" s="341">
        <v>873</v>
      </c>
      <c r="E355" s="341">
        <v>961.54389353880003</v>
      </c>
    </row>
    <row r="356" spans="1:15">
      <c r="A356" s="290" t="s">
        <v>406</v>
      </c>
      <c r="B356" s="342">
        <v>103</v>
      </c>
      <c r="C356" s="342">
        <v>119.6</v>
      </c>
      <c r="D356" s="342">
        <v>126.3</v>
      </c>
      <c r="E356" s="342">
        <v>133.48499999999999</v>
      </c>
    </row>
    <row r="357" spans="1:15">
      <c r="A357" s="330" t="s">
        <v>73</v>
      </c>
      <c r="B357" s="343"/>
      <c r="C357" s="343"/>
      <c r="D357" s="343"/>
      <c r="E357" s="343"/>
      <c r="F357" s="343"/>
    </row>
    <row r="358" spans="1:15">
      <c r="A358" s="330"/>
      <c r="B358" s="255"/>
      <c r="C358" s="255"/>
      <c r="D358" s="255"/>
      <c r="E358" s="255"/>
      <c r="F358" s="255"/>
    </row>
    <row r="359" spans="1:15">
      <c r="A359" s="237" t="s">
        <v>525</v>
      </c>
      <c r="B359" s="337"/>
      <c r="C359" s="337"/>
      <c r="D359" s="337"/>
      <c r="E359" s="337"/>
      <c r="F359" s="599"/>
      <c r="G359" s="307"/>
      <c r="H359" s="307"/>
      <c r="I359" s="307"/>
      <c r="J359" s="307"/>
      <c r="K359" s="307"/>
      <c r="L359" s="307"/>
      <c r="M359" s="307"/>
      <c r="N359" s="307"/>
      <c r="O359" s="307"/>
    </row>
    <row r="360" spans="1:15">
      <c r="A360" s="200" t="s">
        <v>388</v>
      </c>
      <c r="B360" s="338"/>
      <c r="C360" s="338"/>
      <c r="D360" s="338"/>
      <c r="E360" s="338"/>
      <c r="F360" s="594"/>
      <c r="G360" s="307"/>
      <c r="H360" s="307"/>
      <c r="I360" s="307"/>
      <c r="J360" s="307"/>
      <c r="K360" s="307"/>
      <c r="L360" s="307"/>
      <c r="M360" s="307"/>
      <c r="N360" s="307"/>
      <c r="O360" s="307"/>
    </row>
    <row r="361" spans="1:15">
      <c r="A361" s="332" t="s">
        <v>7</v>
      </c>
      <c r="B361" s="243">
        <v>2005</v>
      </c>
      <c r="C361" s="243">
        <v>2009</v>
      </c>
      <c r="D361" s="243">
        <v>2010</v>
      </c>
      <c r="E361" s="243">
        <v>2011</v>
      </c>
      <c r="F361" s="307"/>
      <c r="G361" s="307"/>
      <c r="H361" s="307"/>
      <c r="I361" s="307"/>
      <c r="J361" s="307"/>
      <c r="K361" s="307"/>
      <c r="L361" s="307"/>
      <c r="M361" s="307"/>
      <c r="N361" s="307"/>
      <c r="O361" s="307"/>
    </row>
    <row r="362" spans="1:15">
      <c r="A362" s="258" t="s">
        <v>8</v>
      </c>
      <c r="B362" s="270">
        <v>148.30000000000001</v>
      </c>
      <c r="C362" s="270">
        <v>220.9</v>
      </c>
      <c r="D362" s="270">
        <v>246.6</v>
      </c>
      <c r="E362" s="270">
        <v>243.05500000000001</v>
      </c>
      <c r="F362" s="307"/>
      <c r="G362" s="600"/>
      <c r="H362" s="601"/>
      <c r="I362" s="601"/>
      <c r="J362" s="307"/>
      <c r="K362" s="307"/>
      <c r="L362" s="307"/>
      <c r="M362" s="307"/>
      <c r="N362" s="307"/>
      <c r="O362" s="307"/>
    </row>
    <row r="363" spans="1:15">
      <c r="A363" s="278" t="s">
        <v>11</v>
      </c>
      <c r="B363" s="341">
        <v>113.9</v>
      </c>
      <c r="C363" s="341">
        <v>165.2</v>
      </c>
      <c r="D363" s="341">
        <v>183.04</v>
      </c>
      <c r="E363" s="341">
        <v>181</v>
      </c>
      <c r="F363" s="307"/>
      <c r="G363" s="20"/>
      <c r="H363" s="307"/>
      <c r="I363" s="307"/>
      <c r="J363" s="307"/>
      <c r="K363" s="307"/>
      <c r="L363" s="307"/>
      <c r="M363" s="307"/>
      <c r="N363" s="307"/>
      <c r="O363" s="307"/>
    </row>
    <row r="364" spans="1:15">
      <c r="A364" s="278" t="s">
        <v>12</v>
      </c>
      <c r="B364" s="341">
        <v>33</v>
      </c>
      <c r="C364" s="341">
        <v>48.1</v>
      </c>
      <c r="D364" s="341">
        <v>54.75</v>
      </c>
      <c r="E364" s="341">
        <v>52.28</v>
      </c>
      <c r="F364" s="307"/>
      <c r="G364" s="20"/>
      <c r="H364" s="307"/>
      <c r="I364" s="307"/>
      <c r="J364" s="307"/>
      <c r="K364" s="307"/>
      <c r="L364" s="307"/>
      <c r="M364" s="307"/>
      <c r="N364" s="307"/>
      <c r="O364" s="307"/>
    </row>
    <row r="365" spans="1:15">
      <c r="A365" s="290" t="s">
        <v>207</v>
      </c>
      <c r="B365" s="342">
        <v>1.4</v>
      </c>
      <c r="C365" s="342">
        <v>7.6</v>
      </c>
      <c r="D365" s="342">
        <v>8.7530000000000001</v>
      </c>
      <c r="E365" s="342">
        <v>9.7750000000000004</v>
      </c>
      <c r="F365" s="307"/>
      <c r="G365" s="20"/>
      <c r="H365" s="307"/>
      <c r="I365" s="307"/>
      <c r="J365" s="307"/>
      <c r="K365" s="307"/>
      <c r="L365" s="307"/>
      <c r="M365" s="307"/>
      <c r="N365" s="307"/>
      <c r="O365" s="307"/>
    </row>
    <row r="366" spans="1:15">
      <c r="A366" s="330" t="s">
        <v>184</v>
      </c>
      <c r="B366" s="343"/>
      <c r="C366" s="343"/>
      <c r="D366" s="343"/>
      <c r="E366" s="343"/>
      <c r="F366" s="343"/>
    </row>
    <row r="367" spans="1:15">
      <c r="F367" s="218"/>
    </row>
    <row r="368" spans="1:15">
      <c r="A368" s="239" t="s">
        <v>526</v>
      </c>
      <c r="B368" s="170"/>
      <c r="C368" s="170"/>
      <c r="D368" s="170"/>
      <c r="E368" s="293"/>
      <c r="F368" s="602"/>
    </row>
    <row r="369" spans="1:30">
      <c r="A369" s="200" t="s">
        <v>388</v>
      </c>
      <c r="B369" s="351"/>
      <c r="C369" s="351"/>
      <c r="D369" s="351"/>
      <c r="E369" s="351"/>
      <c r="F369" s="603"/>
    </row>
    <row r="370" spans="1:30">
      <c r="A370" s="332" t="s">
        <v>7</v>
      </c>
      <c r="B370" s="243">
        <v>2005</v>
      </c>
      <c r="C370" s="243">
        <v>2009</v>
      </c>
      <c r="D370" s="243">
        <v>2010</v>
      </c>
      <c r="E370" s="243">
        <v>2011</v>
      </c>
      <c r="F370" s="307"/>
    </row>
    <row r="371" spans="1:30">
      <c r="A371" s="258" t="s">
        <v>8</v>
      </c>
      <c r="B371" s="270">
        <v>103</v>
      </c>
      <c r="C371" s="270">
        <v>119.6</v>
      </c>
      <c r="D371" s="270">
        <v>126.3</v>
      </c>
      <c r="E371" s="270">
        <v>133.48499999999999</v>
      </c>
      <c r="F371" s="307"/>
      <c r="G371" s="339"/>
      <c r="H371" s="339"/>
      <c r="I371" s="339"/>
      <c r="J371" s="339"/>
      <c r="K371" s="339"/>
      <c r="L371" s="339"/>
      <c r="M371" s="339"/>
      <c r="N371" s="339"/>
      <c r="O371" s="339"/>
      <c r="P371" s="339"/>
      <c r="Q371" s="339"/>
      <c r="R371" s="339"/>
      <c r="S371" s="339"/>
      <c r="T371" s="339"/>
      <c r="U371" s="339"/>
      <c r="V371" s="339"/>
      <c r="W371" s="339"/>
      <c r="X371" s="339"/>
      <c r="Y371" s="339"/>
      <c r="Z371" s="339"/>
      <c r="AA371" s="339"/>
      <c r="AB371" s="339"/>
      <c r="AC371" s="339"/>
      <c r="AD371" s="339"/>
    </row>
    <row r="372" spans="1:30">
      <c r="A372" s="278" t="s">
        <v>11</v>
      </c>
      <c r="B372" s="341">
        <v>69.7</v>
      </c>
      <c r="C372" s="341">
        <v>71.7</v>
      </c>
      <c r="D372" s="341">
        <v>65.53</v>
      </c>
      <c r="E372" s="341">
        <v>72.956999999999994</v>
      </c>
      <c r="F372" s="307"/>
      <c r="AC372" s="352"/>
    </row>
    <row r="373" spans="1:30">
      <c r="A373" s="278" t="s">
        <v>12</v>
      </c>
      <c r="B373" s="341">
        <v>31.9</v>
      </c>
      <c r="C373" s="341">
        <v>40.630000000000003</v>
      </c>
      <c r="D373" s="341">
        <v>52.012999999999998</v>
      </c>
      <c r="E373" s="341">
        <v>51.491</v>
      </c>
      <c r="F373" s="307"/>
    </row>
    <row r="374" spans="1:30">
      <c r="A374" s="290" t="s">
        <v>207</v>
      </c>
      <c r="B374" s="342">
        <v>1.4</v>
      </c>
      <c r="C374" s="342">
        <v>7.3</v>
      </c>
      <c r="D374" s="342">
        <v>8.7530000000000001</v>
      </c>
      <c r="E374" s="342">
        <v>9.0370000000000008</v>
      </c>
      <c r="F374" s="307"/>
      <c r="AB374" s="339"/>
      <c r="AC374" s="339"/>
    </row>
    <row r="375" spans="1:30" ht="16.5" customHeight="1">
      <c r="A375" s="330" t="s">
        <v>184</v>
      </c>
      <c r="B375" s="353"/>
      <c r="C375" s="353"/>
      <c r="D375" s="353"/>
      <c r="E375" s="353"/>
      <c r="F375" s="353"/>
    </row>
    <row r="376" spans="1:30" ht="16.5" customHeight="1">
      <c r="A376" s="330"/>
      <c r="B376" s="353"/>
      <c r="C376" s="255"/>
      <c r="D376" s="255"/>
      <c r="E376" s="255"/>
      <c r="F376" s="255"/>
    </row>
    <row r="377" spans="1:30" ht="16.5" customHeight="1">
      <c r="A377" s="354" t="s">
        <v>527</v>
      </c>
      <c r="F377" s="265"/>
      <c r="G377" s="307"/>
    </row>
    <row r="378" spans="1:30" ht="16.5" customHeight="1">
      <c r="A378" s="200" t="s">
        <v>388</v>
      </c>
      <c r="F378" s="265"/>
      <c r="G378" s="307"/>
    </row>
    <row r="379" spans="1:30" ht="16.5" customHeight="1">
      <c r="A379" s="332" t="s">
        <v>7</v>
      </c>
      <c r="B379" s="243">
        <v>2005</v>
      </c>
      <c r="C379" s="243">
        <v>2009</v>
      </c>
      <c r="D379" s="243">
        <v>2010</v>
      </c>
      <c r="E379" s="243">
        <v>2011</v>
      </c>
      <c r="F379" s="307"/>
      <c r="G379" s="307"/>
    </row>
    <row r="380" spans="1:30" ht="16.5" customHeight="1">
      <c r="A380" s="258" t="s">
        <v>8</v>
      </c>
      <c r="B380" s="700" t="s">
        <v>358</v>
      </c>
      <c r="C380" s="696">
        <v>183.19799999999998</v>
      </c>
      <c r="D380" s="697">
        <v>511.363</v>
      </c>
      <c r="E380" s="697">
        <v>1356.05</v>
      </c>
      <c r="F380" s="701"/>
      <c r="G380" s="307"/>
    </row>
    <row r="381" spans="1:30" ht="16.5" customHeight="1">
      <c r="A381" s="278" t="s">
        <v>185</v>
      </c>
      <c r="B381" s="606" t="s">
        <v>359</v>
      </c>
      <c r="C381" s="476">
        <v>130.32</v>
      </c>
      <c r="D381" s="698">
        <v>360.26</v>
      </c>
      <c r="E381" s="698">
        <v>987</v>
      </c>
      <c r="F381" s="505"/>
      <c r="G381" s="307"/>
    </row>
    <row r="382" spans="1:30" ht="16.5" customHeight="1">
      <c r="A382" s="278" t="s">
        <v>12</v>
      </c>
      <c r="B382" s="606" t="s">
        <v>361</v>
      </c>
      <c r="C382" s="476">
        <v>41.584999999999994</v>
      </c>
      <c r="D382" s="698">
        <v>139.76</v>
      </c>
      <c r="E382" s="698">
        <v>338</v>
      </c>
      <c r="F382" s="505"/>
      <c r="G382" s="307"/>
    </row>
    <row r="383" spans="1:30" ht="16.5" customHeight="1">
      <c r="A383" s="290" t="s">
        <v>207</v>
      </c>
      <c r="B383" s="609" t="s">
        <v>360</v>
      </c>
      <c r="C383" s="480">
        <v>11.293000000000001</v>
      </c>
      <c r="D383" s="699">
        <v>11.343</v>
      </c>
      <c r="E383" s="699">
        <v>31.049999999999997</v>
      </c>
      <c r="F383" s="505"/>
      <c r="G383" s="307"/>
    </row>
    <row r="384" spans="1:30" ht="16.5" customHeight="1">
      <c r="A384" s="533" t="s">
        <v>184</v>
      </c>
      <c r="E384" s="215"/>
      <c r="F384" s="307"/>
      <c r="G384" s="307"/>
    </row>
    <row r="385" spans="1:11" ht="16.5" customHeight="1">
      <c r="E385" s="215"/>
      <c r="F385" s="307"/>
      <c r="G385" s="307"/>
    </row>
    <row r="386" spans="1:11" ht="16.5" customHeight="1">
      <c r="A386" s="267" t="s">
        <v>528</v>
      </c>
      <c r="E386" s="215"/>
      <c r="F386" s="307"/>
      <c r="G386" s="307"/>
    </row>
    <row r="387" spans="1:11" ht="16.5" customHeight="1">
      <c r="A387" s="200" t="s">
        <v>388</v>
      </c>
      <c r="E387" s="215"/>
      <c r="F387" s="307"/>
      <c r="G387" s="307"/>
    </row>
    <row r="388" spans="1:11" ht="16.5" customHeight="1">
      <c r="A388" s="332" t="s">
        <v>7</v>
      </c>
      <c r="B388" s="243">
        <v>2005</v>
      </c>
      <c r="C388" s="243">
        <v>2009</v>
      </c>
      <c r="D388" s="243">
        <v>2010</v>
      </c>
      <c r="E388" s="243">
        <v>2011</v>
      </c>
      <c r="F388" s="307"/>
      <c r="G388" s="307"/>
      <c r="H388" s="307"/>
      <c r="I388" s="307"/>
      <c r="J388" s="307"/>
      <c r="K388" s="307"/>
    </row>
    <row r="389" spans="1:11" ht="16.5" customHeight="1">
      <c r="A389" s="258" t="s">
        <v>8</v>
      </c>
      <c r="B389" s="702">
        <v>134.39099999999999</v>
      </c>
      <c r="C389" s="702">
        <f>SUM(C390:C392)</f>
        <v>171.60499999999999</v>
      </c>
      <c r="D389" s="703">
        <v>488.78</v>
      </c>
      <c r="E389" s="703">
        <v>1294.5</v>
      </c>
      <c r="F389" s="307"/>
      <c r="G389" s="362"/>
      <c r="H389" s="307"/>
      <c r="I389" s="307"/>
      <c r="J389" s="307"/>
      <c r="K389" s="307"/>
    </row>
    <row r="390" spans="1:11" ht="16.5" customHeight="1">
      <c r="A390" s="278" t="s">
        <v>185</v>
      </c>
      <c r="B390" s="704">
        <v>95.872</v>
      </c>
      <c r="C390" s="704">
        <v>124.845</v>
      </c>
      <c r="D390" s="705">
        <v>343.83</v>
      </c>
      <c r="E390" s="705">
        <v>942</v>
      </c>
      <c r="F390" s="307"/>
      <c r="G390" s="341"/>
      <c r="H390" s="307"/>
      <c r="I390" s="307"/>
      <c r="J390" s="307"/>
      <c r="K390" s="307"/>
    </row>
    <row r="391" spans="1:11" ht="16.5" customHeight="1">
      <c r="A391" s="278" t="s">
        <v>12</v>
      </c>
      <c r="B391" s="704">
        <v>29.210999999999999</v>
      </c>
      <c r="C391" s="704">
        <v>35.69</v>
      </c>
      <c r="D391" s="705">
        <v>133.87</v>
      </c>
      <c r="E391" s="705">
        <v>321.60000000000002</v>
      </c>
      <c r="F391" s="307"/>
      <c r="G391" s="341"/>
      <c r="H391" s="307"/>
      <c r="I391" s="307"/>
      <c r="J391" s="307"/>
      <c r="K391" s="307"/>
    </row>
    <row r="392" spans="1:11" ht="16.5" customHeight="1">
      <c r="A392" s="290" t="s">
        <v>207</v>
      </c>
      <c r="B392" s="706">
        <v>9.3079999999999998</v>
      </c>
      <c r="C392" s="706">
        <v>11.07</v>
      </c>
      <c r="D392" s="707">
        <v>11.08</v>
      </c>
      <c r="E392" s="707">
        <v>30.9</v>
      </c>
      <c r="F392" s="307"/>
      <c r="G392" s="341"/>
      <c r="H392" s="307"/>
      <c r="I392" s="307"/>
      <c r="J392" s="307"/>
      <c r="K392" s="307"/>
    </row>
    <row r="393" spans="1:11" ht="16.5" customHeight="1">
      <c r="A393" s="533" t="s">
        <v>184</v>
      </c>
      <c r="E393" s="215"/>
      <c r="F393" s="307"/>
      <c r="G393" s="307"/>
      <c r="H393" s="307"/>
      <c r="I393" s="307"/>
      <c r="J393" s="307"/>
      <c r="K393" s="307"/>
    </row>
    <row r="394" spans="1:11" ht="16.5" customHeight="1">
      <c r="E394" s="215"/>
    </row>
    <row r="395" spans="1:11" ht="16.5" customHeight="1">
      <c r="A395" s="267" t="s">
        <v>529</v>
      </c>
      <c r="E395" s="215"/>
    </row>
    <row r="396" spans="1:11" ht="16.5" customHeight="1">
      <c r="A396" s="200" t="s">
        <v>388</v>
      </c>
      <c r="E396" s="215"/>
    </row>
    <row r="397" spans="1:11" ht="16.5" customHeight="1">
      <c r="A397" s="332" t="s">
        <v>7</v>
      </c>
      <c r="B397" s="243">
        <v>2005</v>
      </c>
      <c r="C397" s="243">
        <v>2009</v>
      </c>
      <c r="D397" s="243">
        <v>2010</v>
      </c>
      <c r="E397" s="243">
        <v>2011</v>
      </c>
    </row>
    <row r="398" spans="1:11" ht="16.5" customHeight="1">
      <c r="A398" s="258" t="s">
        <v>8</v>
      </c>
      <c r="B398" s="748" t="s">
        <v>363</v>
      </c>
      <c r="C398" s="702">
        <f>SUM(C399:C401)</f>
        <v>11.593</v>
      </c>
      <c r="D398" s="703">
        <v>22.583000000000002</v>
      </c>
      <c r="E398" s="703">
        <v>61.55</v>
      </c>
    </row>
    <row r="399" spans="1:11" ht="16.5" customHeight="1">
      <c r="A399" s="278" t="s">
        <v>185</v>
      </c>
      <c r="B399" s="704" t="s">
        <v>72</v>
      </c>
      <c r="C399" s="704">
        <v>5.4749999999999996</v>
      </c>
      <c r="D399" s="705">
        <v>16.43</v>
      </c>
      <c r="E399" s="705">
        <v>45</v>
      </c>
    </row>
    <row r="400" spans="1:11" ht="16.5" customHeight="1">
      <c r="A400" s="278" t="s">
        <v>12</v>
      </c>
      <c r="B400" s="704" t="s">
        <v>362</v>
      </c>
      <c r="C400" s="704">
        <v>5.8949999999999996</v>
      </c>
      <c r="D400" s="705">
        <v>5.89</v>
      </c>
      <c r="E400" s="705">
        <v>16.399999999999999</v>
      </c>
    </row>
    <row r="401" spans="1:33" ht="16.5" customHeight="1">
      <c r="A401" s="290" t="s">
        <v>207</v>
      </c>
      <c r="B401" s="706" t="s">
        <v>364</v>
      </c>
      <c r="C401" s="706">
        <v>0.223</v>
      </c>
      <c r="D401" s="707">
        <v>0.26300000000000001</v>
      </c>
      <c r="E401" s="707">
        <v>0.15</v>
      </c>
    </row>
    <row r="402" spans="1:33" ht="16.5" customHeight="1">
      <c r="A402" s="533" t="s">
        <v>184</v>
      </c>
      <c r="F402" s="218"/>
    </row>
    <row r="403" spans="1:33" ht="16.5" customHeight="1">
      <c r="A403" s="330"/>
      <c r="B403" s="358"/>
      <c r="C403" s="255"/>
      <c r="D403" s="255"/>
      <c r="E403" s="255"/>
      <c r="F403" s="586"/>
    </row>
    <row r="404" spans="1:33" s="161" customFormat="1" ht="19.5">
      <c r="A404" s="239" t="s">
        <v>530</v>
      </c>
      <c r="B404" s="164"/>
      <c r="C404" s="164"/>
      <c r="D404" s="164"/>
      <c r="E404" s="164"/>
      <c r="F404" s="209"/>
      <c r="AB404" s="161">
        <v>126.3</v>
      </c>
      <c r="AC404" s="749">
        <v>4.5460918800000003E-3</v>
      </c>
    </row>
    <row r="405" spans="1:33">
      <c r="A405" s="200" t="s">
        <v>388</v>
      </c>
      <c r="F405" s="265"/>
    </row>
    <row r="406" spans="1:33">
      <c r="A406" s="332" t="s">
        <v>14</v>
      </c>
      <c r="B406" s="243">
        <v>2008</v>
      </c>
      <c r="C406" s="243">
        <v>2009</v>
      </c>
      <c r="D406" s="243">
        <v>2010</v>
      </c>
      <c r="E406" s="243">
        <v>2011</v>
      </c>
      <c r="F406" s="166"/>
      <c r="I406" s="307"/>
      <c r="J406" s="307"/>
      <c r="K406" s="307"/>
      <c r="L406" s="307"/>
      <c r="M406" s="307"/>
      <c r="N406" s="307"/>
      <c r="AB406" s="215">
        <f>AB404/AC404</f>
        <v>27782.104571102507</v>
      </c>
      <c r="AD406" s="359">
        <f>B407/$AC$404</f>
        <v>568752.25319907081</v>
      </c>
      <c r="AE406" s="359">
        <f t="shared" ref="AE406:AG409" si="0">C407/$AC$404</f>
        <v>527925.97759814735</v>
      </c>
      <c r="AF406" s="359">
        <f t="shared" si="0"/>
        <v>495128.57623986254</v>
      </c>
      <c r="AG406" s="359">
        <f t="shared" si="0"/>
        <v>487869.59404788801</v>
      </c>
    </row>
    <row r="407" spans="1:33">
      <c r="A407" s="360" t="s">
        <v>258</v>
      </c>
      <c r="B407" s="361">
        <v>2585.6</v>
      </c>
      <c r="C407" s="361">
        <v>2400</v>
      </c>
      <c r="D407" s="361">
        <v>2250.9</v>
      </c>
      <c r="E407" s="361">
        <v>2217.9</v>
      </c>
      <c r="F407" s="364"/>
      <c r="G407" s="362"/>
      <c r="H407" s="362"/>
      <c r="I407" s="362"/>
      <c r="J407" s="363"/>
      <c r="K407" s="363"/>
      <c r="L407" s="363"/>
      <c r="M407" s="363"/>
      <c r="N407" s="307"/>
      <c r="AD407" s="359">
        <f t="shared" ref="AD407:AD409" si="1">B408/$AC$404</f>
        <v>5829.1826693128778</v>
      </c>
      <c r="AE407" s="359">
        <f t="shared" si="0"/>
        <v>9084.7261978347851</v>
      </c>
      <c r="AF407" s="359">
        <f t="shared" si="0"/>
        <v>7676.9235909063937</v>
      </c>
      <c r="AG407" s="359">
        <f t="shared" si="0"/>
        <v>6753.0531301096353</v>
      </c>
    </row>
    <row r="408" spans="1:33">
      <c r="A408" s="360" t="s">
        <v>259</v>
      </c>
      <c r="B408" s="361">
        <v>26.5</v>
      </c>
      <c r="C408" s="746">
        <v>41.3</v>
      </c>
      <c r="D408" s="746">
        <v>34.9</v>
      </c>
      <c r="E408" s="738">
        <v>30.7</v>
      </c>
      <c r="F408" s="735"/>
      <c r="I408" s="307"/>
      <c r="J408" s="307"/>
      <c r="K408" s="307"/>
      <c r="L408" s="307"/>
      <c r="M408" s="307"/>
      <c r="N408" s="307"/>
      <c r="AD408" s="359">
        <f t="shared" si="1"/>
        <v>27298.172424970871</v>
      </c>
      <c r="AE408" s="359">
        <f t="shared" si="0"/>
        <v>26308.311216974344</v>
      </c>
      <c r="AF408" s="359">
        <f t="shared" si="0"/>
        <v>27782.104571102507</v>
      </c>
      <c r="AG408" s="359">
        <f t="shared" si="0"/>
        <v>29365.882503896948</v>
      </c>
    </row>
    <row r="409" spans="1:33">
      <c r="A409" s="360" t="s">
        <v>260</v>
      </c>
      <c r="B409" s="364">
        <v>124.1</v>
      </c>
      <c r="C409" s="364">
        <v>119.6</v>
      </c>
      <c r="D409" s="364">
        <v>126.3</v>
      </c>
      <c r="E409" s="364">
        <v>133.5</v>
      </c>
      <c r="F409" s="364"/>
      <c r="I409" s="307"/>
      <c r="J409" s="307"/>
      <c r="K409" s="307"/>
      <c r="L409" s="307"/>
      <c r="M409" s="307"/>
      <c r="N409" s="307"/>
      <c r="AD409" s="359">
        <f t="shared" si="1"/>
        <v>601879.60829335451</v>
      </c>
      <c r="AE409" s="359">
        <f t="shared" si="0"/>
        <v>563319.01501295657</v>
      </c>
      <c r="AF409" s="359">
        <f t="shared" si="0"/>
        <v>530587.60440187145</v>
      </c>
      <c r="AG409" s="359">
        <f t="shared" si="0"/>
        <v>523988.52968189452</v>
      </c>
    </row>
    <row r="410" spans="1:33">
      <c r="A410" s="365" t="s">
        <v>261</v>
      </c>
      <c r="B410" s="366">
        <v>2736.2</v>
      </c>
      <c r="C410" s="366">
        <v>2560.9</v>
      </c>
      <c r="D410" s="366">
        <v>2412.1000000000004</v>
      </c>
      <c r="E410" s="366">
        <v>2382.1</v>
      </c>
      <c r="F410" s="736"/>
      <c r="I410" s="367"/>
      <c r="J410" s="367"/>
      <c r="K410" s="307"/>
      <c r="L410" s="307"/>
      <c r="M410" s="307"/>
      <c r="N410" s="307"/>
      <c r="AB410" s="215">
        <f>(D412-C412)/D412</f>
        <v>-5.8145564569373531E-2</v>
      </c>
      <c r="AD410" s="164">
        <v>70374.8</v>
      </c>
      <c r="AE410" s="164">
        <v>73151.199999999997</v>
      </c>
      <c r="AF410" s="164">
        <v>73795.7</v>
      </c>
      <c r="AG410" s="164">
        <v>74767.899999999994</v>
      </c>
    </row>
    <row r="411" spans="1:33">
      <c r="A411" s="360" t="s">
        <v>389</v>
      </c>
      <c r="B411" s="361">
        <v>235169.09</v>
      </c>
      <c r="C411" s="361">
        <v>235741.61499999999</v>
      </c>
      <c r="D411" s="361">
        <v>234954.82</v>
      </c>
      <c r="E411" s="361">
        <v>235234.97000000003</v>
      </c>
      <c r="F411" s="364"/>
      <c r="G411" s="421"/>
      <c r="H411" s="368"/>
      <c r="I411" s="367"/>
      <c r="J411" s="367"/>
      <c r="K411" s="307"/>
      <c r="L411" s="307"/>
      <c r="M411" s="307"/>
      <c r="N411" s="307"/>
      <c r="AB411" s="215">
        <f>(C412-B412)/C412</f>
        <v>-7.1053671353639727E-2</v>
      </c>
      <c r="AD411" s="359">
        <f t="shared" ref="AD411:AF411" si="2">AD409/AD410</f>
        <v>8.5524876559983749</v>
      </c>
      <c r="AE411" s="359">
        <f t="shared" si="2"/>
        <v>7.7007487917212103</v>
      </c>
      <c r="AF411" s="359">
        <f t="shared" si="2"/>
        <v>7.189952861777468</v>
      </c>
      <c r="AG411" s="359">
        <f>AG409/AG410</f>
        <v>7.0082017775261116</v>
      </c>
    </row>
    <row r="412" spans="1:33" ht="26.25">
      <c r="A412" s="369" t="s">
        <v>391</v>
      </c>
      <c r="B412" s="364">
        <v>11635.032478120318</v>
      </c>
      <c r="C412" s="364">
        <v>10863.164740769253</v>
      </c>
      <c r="D412" s="364">
        <v>10266.229056292612</v>
      </c>
      <c r="E412" s="364">
        <v>10126.4705668549</v>
      </c>
      <c r="F412" s="364"/>
      <c r="G412" s="265"/>
      <c r="H412" s="265"/>
      <c r="I412" s="265"/>
      <c r="J412" s="367"/>
      <c r="K412" s="307"/>
      <c r="L412" s="307"/>
      <c r="M412" s="307"/>
      <c r="N412" s="307"/>
      <c r="AB412" s="215">
        <f>(E412-D412)/E412</f>
        <v>-1.3801303081367552E-2</v>
      </c>
      <c r="AC412" s="355"/>
      <c r="AD412" s="359"/>
      <c r="AE412" s="359"/>
      <c r="AF412" s="359"/>
      <c r="AG412" s="359"/>
    </row>
    <row r="413" spans="1:33" ht="26.25">
      <c r="A413" s="370" t="s">
        <v>390</v>
      </c>
      <c r="B413" s="371" t="s">
        <v>72</v>
      </c>
      <c r="C413" s="418">
        <v>6.6339972733429233</v>
      </c>
      <c r="D413" s="418">
        <v>5.4950440200575468</v>
      </c>
      <c r="E413" s="418">
        <v>1.3613420143984629</v>
      </c>
      <c r="F413" s="737"/>
      <c r="I413" s="367"/>
      <c r="J413" s="367"/>
      <c r="K413" s="307"/>
      <c r="L413" s="307"/>
      <c r="M413" s="307"/>
      <c r="N413" s="307"/>
      <c r="AB413" s="303">
        <f>(E410*1000000)/E411</f>
        <v>10126.470566854918</v>
      </c>
    </row>
    <row r="414" spans="1:33" ht="26.25" customHeight="1">
      <c r="A414" s="2551" t="s">
        <v>401</v>
      </c>
      <c r="B414" s="2551"/>
      <c r="C414" s="2551"/>
      <c r="D414" s="2551"/>
      <c r="E414" s="2551"/>
      <c r="F414" s="307"/>
      <c r="I414" s="367"/>
      <c r="J414" s="367"/>
      <c r="K414" s="307"/>
      <c r="L414" s="307"/>
      <c r="M414" s="307"/>
      <c r="N414" s="307"/>
    </row>
    <row r="415" spans="1:33">
      <c r="A415" s="747" t="s">
        <v>418</v>
      </c>
      <c r="B415" s="164"/>
      <c r="C415" s="164"/>
      <c r="D415" s="164"/>
      <c r="E415" s="164"/>
      <c r="F415" s="307"/>
      <c r="G415" s="326"/>
      <c r="I415" s="307"/>
      <c r="J415" s="307"/>
      <c r="K415" s="307"/>
      <c r="L415" s="307"/>
      <c r="M415" s="307"/>
      <c r="N415" s="307"/>
    </row>
    <row r="416" spans="1:33">
      <c r="A416" s="739"/>
      <c r="B416" s="164"/>
      <c r="C416" s="164"/>
      <c r="D416" s="164"/>
      <c r="E416" s="164"/>
      <c r="F416" s="307"/>
      <c r="G416" s="326"/>
      <c r="I416" s="307"/>
      <c r="J416" s="307"/>
      <c r="K416" s="307"/>
      <c r="L416" s="307"/>
      <c r="M416" s="307"/>
      <c r="N416" s="307"/>
    </row>
    <row r="417" spans="1:9" ht="18.75">
      <c r="A417" s="534" t="s">
        <v>4</v>
      </c>
      <c r="F417" s="307"/>
    </row>
    <row r="418" spans="1:9" ht="129.75" customHeight="1">
      <c r="A418" s="2550" t="s">
        <v>396</v>
      </c>
      <c r="B418" s="2550"/>
      <c r="C418" s="2550"/>
      <c r="D418" s="2550"/>
      <c r="E418" s="2550"/>
      <c r="F418" s="307"/>
    </row>
    <row r="419" spans="1:9">
      <c r="A419" s="161"/>
      <c r="B419" s="164"/>
      <c r="C419" s="164"/>
      <c r="D419" s="164"/>
      <c r="E419" s="164"/>
    </row>
    <row r="420" spans="1:9" s="372" customFormat="1">
      <c r="A420" s="163" t="s">
        <v>531</v>
      </c>
      <c r="B420" s="248"/>
      <c r="C420" s="248"/>
      <c r="D420" s="248"/>
      <c r="E420" s="248"/>
      <c r="F420" s="161"/>
    </row>
    <row r="421" spans="1:9" s="372" customFormat="1">
      <c r="A421" s="200" t="s">
        <v>21</v>
      </c>
      <c r="B421" s="351"/>
      <c r="C421" s="351"/>
      <c r="D421" s="351"/>
      <c r="E421" s="351"/>
      <c r="F421" s="161"/>
      <c r="G421" s="373"/>
    </row>
    <row r="422" spans="1:9" s="372" customFormat="1">
      <c r="A422" s="332" t="s">
        <v>177</v>
      </c>
      <c r="B422" s="333" t="s">
        <v>8</v>
      </c>
      <c r="C422" s="333" t="s">
        <v>11</v>
      </c>
      <c r="D422" s="333" t="s">
        <v>12</v>
      </c>
      <c r="E422" s="333" t="s">
        <v>207</v>
      </c>
      <c r="F422" s="161"/>
    </row>
    <row r="423" spans="1:9" s="372" customFormat="1">
      <c r="A423" s="365" t="s">
        <v>8</v>
      </c>
      <c r="B423" s="741">
        <v>10336635</v>
      </c>
      <c r="C423" s="740">
        <v>8484489</v>
      </c>
      <c r="D423" s="740">
        <v>1226421</v>
      </c>
      <c r="E423" s="740">
        <v>625725</v>
      </c>
      <c r="F423" s="277"/>
      <c r="G423" s="277"/>
      <c r="H423" s="277"/>
      <c r="I423" s="277"/>
    </row>
    <row r="424" spans="1:9" s="372" customFormat="1">
      <c r="A424" s="365" t="s">
        <v>186</v>
      </c>
      <c r="B424" s="742">
        <v>28319.547945205479</v>
      </c>
      <c r="C424" s="334">
        <v>23245.175342465755</v>
      </c>
      <c r="D424" s="334">
        <v>3360.0575342465754</v>
      </c>
      <c r="E424" s="334">
        <v>1714.3150684931506</v>
      </c>
      <c r="F424" s="277"/>
      <c r="G424" s="277"/>
      <c r="H424" s="277"/>
      <c r="I424" s="277"/>
    </row>
    <row r="425" spans="1:9" s="372" customFormat="1">
      <c r="A425" s="360" t="s">
        <v>392</v>
      </c>
      <c r="B425" s="742">
        <v>7624575</v>
      </c>
      <c r="C425" s="261">
        <v>6785331</v>
      </c>
      <c r="D425" s="261">
        <v>724914</v>
      </c>
      <c r="E425" s="261">
        <v>114330</v>
      </c>
      <c r="F425" s="277"/>
      <c r="G425" s="277"/>
      <c r="H425" s="277"/>
      <c r="I425" s="277"/>
    </row>
    <row r="426" spans="1:9" s="372" customFormat="1">
      <c r="A426" s="360" t="s">
        <v>393</v>
      </c>
      <c r="B426" s="742">
        <v>643338</v>
      </c>
      <c r="C426" s="261">
        <v>590808</v>
      </c>
      <c r="D426" s="261">
        <v>37080</v>
      </c>
      <c r="E426" s="261">
        <v>15450</v>
      </c>
      <c r="F426" s="277"/>
      <c r="G426" s="277"/>
      <c r="H426" s="277"/>
      <c r="I426" s="277"/>
    </row>
    <row r="427" spans="1:9" s="372" customFormat="1">
      <c r="A427" s="360" t="s">
        <v>394</v>
      </c>
      <c r="B427" s="742">
        <v>816069</v>
      </c>
      <c r="C427" s="261">
        <v>239166</v>
      </c>
      <c r="D427" s="261">
        <v>175203</v>
      </c>
      <c r="E427" s="261">
        <v>401700</v>
      </c>
      <c r="F427" s="375"/>
      <c r="I427" s="376"/>
    </row>
    <row r="428" spans="1:9" s="372" customFormat="1">
      <c r="A428" s="360" t="s">
        <v>395</v>
      </c>
      <c r="B428" s="742">
        <v>1105602</v>
      </c>
      <c r="C428" s="261">
        <v>726768</v>
      </c>
      <c r="D428" s="261">
        <v>287679</v>
      </c>
      <c r="E428" s="261">
        <v>91155</v>
      </c>
      <c r="F428" s="277"/>
      <c r="I428" s="376"/>
    </row>
    <row r="429" spans="1:9" s="372" customFormat="1">
      <c r="A429" s="360" t="s">
        <v>409</v>
      </c>
      <c r="B429" s="743">
        <v>147051</v>
      </c>
      <c r="C429" s="335">
        <v>142416</v>
      </c>
      <c r="D429" s="335">
        <v>1545</v>
      </c>
      <c r="E429" s="335">
        <v>3090</v>
      </c>
      <c r="F429" s="277"/>
      <c r="G429" s="377"/>
      <c r="I429" s="376"/>
    </row>
    <row r="430" spans="1:9" s="372" customFormat="1">
      <c r="A430" s="206" t="s">
        <v>187</v>
      </c>
      <c r="B430" s="161"/>
      <c r="C430" s="378"/>
      <c r="D430" s="378"/>
      <c r="E430" s="164"/>
      <c r="F430" s="161"/>
    </row>
    <row r="431" spans="1:9" s="372" customFormat="1">
      <c r="A431" s="755" t="s">
        <v>408</v>
      </c>
      <c r="B431" s="161"/>
      <c r="C431" s="378"/>
      <c r="D431" s="378"/>
      <c r="E431" s="164"/>
      <c r="F431" s="161"/>
    </row>
    <row r="432" spans="1:9" s="372" customFormat="1">
      <c r="A432" s="755" t="s">
        <v>407</v>
      </c>
      <c r="B432" s="161"/>
      <c r="C432" s="378"/>
      <c r="D432" s="378"/>
      <c r="E432" s="164"/>
      <c r="F432" s="161"/>
    </row>
    <row r="433" spans="1:6" s="372" customFormat="1">
      <c r="A433" s="212"/>
      <c r="B433" s="161"/>
      <c r="C433" s="378"/>
      <c r="D433" s="378"/>
      <c r="E433" s="164"/>
      <c r="F433" s="161"/>
    </row>
    <row r="434" spans="1:6" s="372" customFormat="1">
      <c r="A434" s="239" t="s">
        <v>532</v>
      </c>
      <c r="B434" s="161"/>
      <c r="C434" s="378"/>
      <c r="D434" s="378"/>
      <c r="E434" s="164"/>
      <c r="F434" s="161"/>
    </row>
    <row r="435" spans="1:6" s="372" customFormat="1">
      <c r="A435" s="212"/>
      <c r="B435" s="161"/>
      <c r="C435" s="378"/>
      <c r="D435" s="378"/>
      <c r="E435" s="164"/>
      <c r="F435" s="161"/>
    </row>
    <row r="436" spans="1:6" s="372" customFormat="1">
      <c r="A436" s="212"/>
      <c r="B436" s="161"/>
      <c r="C436" s="378"/>
      <c r="D436" s="378"/>
      <c r="E436" s="164"/>
      <c r="F436" s="161"/>
    </row>
    <row r="437" spans="1:6" s="372" customFormat="1">
      <c r="A437" s="212"/>
      <c r="B437" s="161"/>
      <c r="C437" s="378"/>
      <c r="D437" s="378"/>
      <c r="E437" s="164"/>
      <c r="F437" s="161"/>
    </row>
    <row r="438" spans="1:6" s="372" customFormat="1">
      <c r="A438" s="212"/>
      <c r="B438" s="161"/>
      <c r="C438" s="378"/>
      <c r="D438" s="378"/>
      <c r="E438" s="164"/>
      <c r="F438" s="161"/>
    </row>
    <row r="439" spans="1:6" s="372" customFormat="1">
      <c r="A439" s="212"/>
      <c r="B439" s="161"/>
      <c r="C439" s="378"/>
      <c r="D439" s="378"/>
      <c r="E439" s="164"/>
      <c r="F439" s="161"/>
    </row>
    <row r="440" spans="1:6" s="372" customFormat="1">
      <c r="A440" s="212"/>
      <c r="B440" s="161"/>
      <c r="C440" s="378"/>
      <c r="D440" s="378"/>
      <c r="E440" s="164"/>
      <c r="F440" s="161"/>
    </row>
    <row r="441" spans="1:6" s="372" customFormat="1">
      <c r="A441" s="212"/>
      <c r="B441" s="161"/>
      <c r="C441" s="378"/>
      <c r="D441" s="378"/>
      <c r="E441" s="164"/>
      <c r="F441" s="161"/>
    </row>
    <row r="442" spans="1:6" s="372" customFormat="1">
      <c r="A442" s="212"/>
      <c r="B442" s="161"/>
      <c r="C442" s="378"/>
      <c r="D442" s="378"/>
      <c r="E442" s="164"/>
      <c r="F442" s="161"/>
    </row>
    <row r="443" spans="1:6" s="372" customFormat="1">
      <c r="A443" s="212"/>
      <c r="B443" s="161"/>
      <c r="C443" s="378"/>
      <c r="D443" s="378"/>
      <c r="E443" s="164"/>
      <c r="F443" s="161"/>
    </row>
    <row r="444" spans="1:6" s="372" customFormat="1">
      <c r="A444" s="212"/>
      <c r="B444" s="161"/>
      <c r="C444" s="378"/>
      <c r="D444" s="378"/>
      <c r="E444" s="164"/>
      <c r="F444" s="161"/>
    </row>
    <row r="445" spans="1:6" s="372" customFormat="1">
      <c r="A445" s="212"/>
      <c r="B445" s="161"/>
      <c r="C445" s="378"/>
      <c r="D445" s="378"/>
      <c r="E445" s="164"/>
      <c r="F445" s="161"/>
    </row>
    <row r="446" spans="1:6" s="372" customFormat="1">
      <c r="A446" s="212"/>
      <c r="B446" s="161"/>
      <c r="C446" s="378"/>
      <c r="D446" s="378"/>
      <c r="E446" s="164"/>
      <c r="F446" s="161"/>
    </row>
    <row r="447" spans="1:6" s="372" customFormat="1">
      <c r="A447" s="212"/>
      <c r="B447" s="161"/>
      <c r="C447" s="378"/>
      <c r="D447" s="378"/>
      <c r="E447" s="164"/>
      <c r="F447" s="161"/>
    </row>
    <row r="448" spans="1:6" s="372" customFormat="1">
      <c r="A448" s="256" t="s">
        <v>73</v>
      </c>
      <c r="B448" s="161"/>
      <c r="C448" s="378"/>
      <c r="D448" s="378"/>
      <c r="E448" s="164"/>
      <c r="F448" s="161"/>
    </row>
    <row r="449" spans="1:32" ht="18.75">
      <c r="A449" s="535" t="s">
        <v>533</v>
      </c>
      <c r="B449" s="378"/>
      <c r="C449" s="378"/>
      <c r="D449" s="378"/>
    </row>
    <row r="450" spans="1:32" ht="103.5" customHeight="1">
      <c r="A450" s="2546" t="s">
        <v>419</v>
      </c>
      <c r="B450" s="2546"/>
      <c r="C450" s="2546"/>
      <c r="D450" s="2546"/>
      <c r="E450" s="2546"/>
      <c r="F450" s="307"/>
    </row>
    <row r="451" spans="1:32">
      <c r="A451" s="239" t="s">
        <v>534</v>
      </c>
      <c r="B451" s="26"/>
      <c r="C451" s="379"/>
      <c r="D451" s="26"/>
      <c r="F451" s="307"/>
      <c r="AB451" s="380"/>
      <c r="AC451" s="35"/>
      <c r="AD451" s="35"/>
      <c r="AE451" s="35"/>
      <c r="AF451" s="265"/>
    </row>
    <row r="452" spans="1:32">
      <c r="A452" s="536" t="s">
        <v>23</v>
      </c>
      <c r="B452" s="381">
        <v>2008</v>
      </c>
      <c r="C452" s="381">
        <v>2009</v>
      </c>
      <c r="D452" s="381">
        <v>2010</v>
      </c>
      <c r="E452" s="381">
        <v>2011</v>
      </c>
      <c r="F452" s="750"/>
      <c r="AB452" s="192"/>
      <c r="AC452" s="382"/>
      <c r="AD452" s="382"/>
      <c r="AE452" s="167"/>
      <c r="AF452" s="382"/>
    </row>
    <row r="453" spans="1:32">
      <c r="A453" s="383" t="s">
        <v>8</v>
      </c>
      <c r="B453" s="384">
        <v>489</v>
      </c>
      <c r="C453" s="384">
        <v>1114</v>
      </c>
      <c r="D453" s="384">
        <v>1259</v>
      </c>
      <c r="E453" s="384">
        <v>1356</v>
      </c>
      <c r="F453" s="384"/>
      <c r="AB453" s="192"/>
      <c r="AC453" s="382"/>
      <c r="AD453" s="382"/>
      <c r="AE453" s="167"/>
      <c r="AF453" s="382"/>
    </row>
    <row r="454" spans="1:32">
      <c r="A454" s="385" t="s">
        <v>188</v>
      </c>
      <c r="B454" s="386">
        <v>47</v>
      </c>
      <c r="C454" s="386">
        <v>205</v>
      </c>
      <c r="D454" s="386">
        <v>90</v>
      </c>
      <c r="E454" s="386" t="s">
        <v>72</v>
      </c>
      <c r="F454" s="386"/>
      <c r="AB454" s="192"/>
      <c r="AC454" s="382"/>
      <c r="AD454" s="382"/>
      <c r="AE454" s="167"/>
      <c r="AF454" s="382"/>
    </row>
    <row r="455" spans="1:32">
      <c r="A455" s="385" t="s">
        <v>262</v>
      </c>
      <c r="B455" s="386">
        <v>85</v>
      </c>
      <c r="C455" s="386">
        <v>309</v>
      </c>
      <c r="D455" s="386">
        <v>471</v>
      </c>
      <c r="E455" s="386">
        <v>667</v>
      </c>
      <c r="F455" s="386"/>
      <c r="AB455" s="192"/>
      <c r="AC455" s="382"/>
      <c r="AD455" s="382"/>
      <c r="AE455" s="167"/>
      <c r="AF455" s="382"/>
    </row>
    <row r="456" spans="1:32">
      <c r="A456" s="385" t="s">
        <v>263</v>
      </c>
      <c r="B456" s="386">
        <v>117</v>
      </c>
      <c r="C456" s="386">
        <v>133</v>
      </c>
      <c r="D456" s="386">
        <v>335</v>
      </c>
      <c r="E456" s="386">
        <v>394</v>
      </c>
      <c r="F456" s="386"/>
      <c r="AB456" s="192"/>
      <c r="AC456" s="382"/>
      <c r="AD456" s="382"/>
      <c r="AE456" s="167"/>
      <c r="AF456" s="382"/>
    </row>
    <row r="457" spans="1:32">
      <c r="A457" s="385" t="s">
        <v>264</v>
      </c>
      <c r="B457" s="386">
        <v>212</v>
      </c>
      <c r="C457" s="386">
        <v>181</v>
      </c>
      <c r="D457" s="386">
        <v>193</v>
      </c>
      <c r="E457" s="386">
        <v>138</v>
      </c>
      <c r="F457" s="386"/>
      <c r="AB457" s="192"/>
      <c r="AC457" s="382"/>
      <c r="AD457" s="382"/>
      <c r="AE457" s="167"/>
      <c r="AF457" s="382"/>
    </row>
    <row r="458" spans="1:32">
      <c r="A458" s="385" t="s">
        <v>265</v>
      </c>
      <c r="B458" s="386" t="s">
        <v>72</v>
      </c>
      <c r="C458" s="386">
        <v>36</v>
      </c>
      <c r="D458" s="386">
        <v>55</v>
      </c>
      <c r="E458" s="386">
        <v>82</v>
      </c>
      <c r="F458" s="386"/>
      <c r="AB458" s="192"/>
      <c r="AC458" s="382"/>
      <c r="AD458" s="382"/>
      <c r="AE458" s="167"/>
      <c r="AF458" s="382"/>
    </row>
    <row r="459" spans="1:32">
      <c r="A459" s="385" t="s">
        <v>266</v>
      </c>
      <c r="B459" s="386" t="s">
        <v>72</v>
      </c>
      <c r="C459" s="386">
        <v>52</v>
      </c>
      <c r="D459" s="386">
        <v>51</v>
      </c>
      <c r="E459" s="386" t="s">
        <v>72</v>
      </c>
      <c r="F459" s="386"/>
      <c r="AB459" s="192"/>
      <c r="AC459" s="382"/>
      <c r="AD459" s="382"/>
      <c r="AE459" s="167"/>
      <c r="AF459" s="382"/>
    </row>
    <row r="460" spans="1:32">
      <c r="A460" s="385" t="s">
        <v>267</v>
      </c>
      <c r="B460" s="386" t="s">
        <v>72</v>
      </c>
      <c r="C460" s="386">
        <v>123</v>
      </c>
      <c r="D460" s="386" t="s">
        <v>72</v>
      </c>
      <c r="E460" s="386" t="s">
        <v>72</v>
      </c>
      <c r="F460" s="386"/>
      <c r="AB460" s="192"/>
      <c r="AC460" s="382"/>
      <c r="AD460" s="382"/>
      <c r="AE460" s="167"/>
      <c r="AF460" s="382"/>
    </row>
    <row r="461" spans="1:32">
      <c r="A461" s="385" t="s">
        <v>268</v>
      </c>
      <c r="B461" s="386">
        <v>12</v>
      </c>
      <c r="C461" s="386">
        <v>30</v>
      </c>
      <c r="D461" s="386">
        <v>12</v>
      </c>
      <c r="E461" s="386" t="s">
        <v>72</v>
      </c>
      <c r="F461" s="386"/>
      <c r="AB461" s="192"/>
      <c r="AC461" s="382"/>
      <c r="AD461" s="382"/>
      <c r="AE461" s="167"/>
      <c r="AF461" s="382"/>
    </row>
    <row r="462" spans="1:32">
      <c r="A462" s="385" t="s">
        <v>189</v>
      </c>
      <c r="B462" s="386" t="s">
        <v>72</v>
      </c>
      <c r="C462" s="386">
        <v>45</v>
      </c>
      <c r="D462" s="386">
        <v>52</v>
      </c>
      <c r="E462" s="386">
        <v>75</v>
      </c>
      <c r="F462" s="386"/>
      <c r="AB462" s="192"/>
      <c r="AC462" s="382"/>
      <c r="AD462" s="382"/>
      <c r="AE462" s="167"/>
      <c r="AF462" s="382"/>
    </row>
    <row r="463" spans="1:32">
      <c r="A463" s="387" t="s">
        <v>190</v>
      </c>
      <c r="B463" s="388">
        <v>16</v>
      </c>
      <c r="C463" s="388" t="s">
        <v>72</v>
      </c>
      <c r="D463" s="388" t="s">
        <v>72</v>
      </c>
      <c r="E463" s="388" t="s">
        <v>72</v>
      </c>
      <c r="F463" s="386"/>
      <c r="AB463" s="192"/>
      <c r="AC463" s="382"/>
      <c r="AD463" s="382"/>
      <c r="AE463" s="167"/>
      <c r="AF463" s="382"/>
    </row>
    <row r="464" spans="1:32">
      <c r="A464" s="538" t="s">
        <v>191</v>
      </c>
      <c r="B464" s="389"/>
      <c r="C464" s="389"/>
      <c r="D464" s="389"/>
      <c r="E464" s="389"/>
      <c r="F464" s="751"/>
      <c r="AB464" s="192"/>
      <c r="AC464" s="382"/>
      <c r="AD464" s="382"/>
      <c r="AE464" s="167"/>
      <c r="AF464" s="382"/>
    </row>
    <row r="465" spans="1:32">
      <c r="A465" s="390"/>
      <c r="B465" s="391"/>
      <c r="C465" s="392"/>
      <c r="D465" s="392"/>
      <c r="E465" s="392"/>
      <c r="F465" s="392"/>
      <c r="AB465" s="390"/>
      <c r="AC465" s="391">
        <v>1967658.9103448601</v>
      </c>
      <c r="AD465" s="392">
        <f>AC465/100000</f>
        <v>19.676589103448599</v>
      </c>
      <c r="AE465" s="392"/>
      <c r="AF465" s="392"/>
    </row>
    <row r="466" spans="1:32" s="161" customFormat="1">
      <c r="A466" s="752" t="s">
        <v>535</v>
      </c>
      <c r="B466" s="164"/>
      <c r="C466" s="164"/>
      <c r="D466" s="164"/>
      <c r="E466" s="164"/>
      <c r="F466" s="209"/>
    </row>
    <row r="467" spans="1:32" s="164" customFormat="1">
      <c r="A467" s="332" t="s">
        <v>192</v>
      </c>
      <c r="B467" s="243">
        <v>2008</v>
      </c>
      <c r="C467" s="128">
        <v>2009</v>
      </c>
      <c r="D467" s="128">
        <v>2010</v>
      </c>
      <c r="E467" s="128">
        <v>2011</v>
      </c>
      <c r="F467" s="157"/>
      <c r="G467" s="161"/>
      <c r="H467" s="161"/>
      <c r="I467" s="161"/>
      <c r="J467" s="161"/>
      <c r="K467" s="161"/>
      <c r="L467" s="161"/>
      <c r="M467" s="161"/>
      <c r="N467" s="161"/>
      <c r="O467" s="161"/>
      <c r="P467" s="161"/>
      <c r="Q467" s="161"/>
      <c r="R467" s="161"/>
      <c r="S467" s="161"/>
      <c r="T467" s="161"/>
      <c r="U467" s="161"/>
      <c r="V467" s="161"/>
      <c r="W467" s="161"/>
      <c r="X467" s="161"/>
      <c r="Y467" s="161"/>
      <c r="Z467" s="161"/>
      <c r="AA467" s="161"/>
      <c r="AB467" s="161"/>
      <c r="AC467" s="161"/>
      <c r="AD467" s="161"/>
      <c r="AE467" s="161"/>
    </row>
    <row r="468" spans="1:32" s="161" customFormat="1">
      <c r="A468" s="258" t="s">
        <v>8</v>
      </c>
      <c r="B468" s="378">
        <v>76</v>
      </c>
      <c r="C468" s="378">
        <v>108</v>
      </c>
      <c r="D468" s="378">
        <v>101</v>
      </c>
      <c r="E468" s="378">
        <v>83</v>
      </c>
      <c r="F468" s="378"/>
    </row>
    <row r="469" spans="1:32" s="161" customFormat="1">
      <c r="A469" s="278" t="s">
        <v>269</v>
      </c>
      <c r="B469" s="537">
        <v>68</v>
      </c>
      <c r="C469" s="8">
        <v>82</v>
      </c>
      <c r="D469" s="8">
        <v>75</v>
      </c>
      <c r="E469" s="8">
        <v>71</v>
      </c>
      <c r="F469" s="435"/>
    </row>
    <row r="470" spans="1:32" s="161" customFormat="1">
      <c r="A470" s="278" t="s">
        <v>193</v>
      </c>
      <c r="B470" s="537">
        <v>8</v>
      </c>
      <c r="C470" s="435">
        <v>26</v>
      </c>
      <c r="D470" s="435">
        <v>26</v>
      </c>
      <c r="E470" s="435">
        <v>12</v>
      </c>
      <c r="F470" s="435"/>
    </row>
    <row r="471" spans="1:32" s="161" customFormat="1">
      <c r="A471" s="290" t="s">
        <v>402</v>
      </c>
      <c r="B471" s="455">
        <v>1.8957345971563981</v>
      </c>
      <c r="C471" s="687">
        <v>6.0465116279069768</v>
      </c>
      <c r="D471" s="687">
        <v>7.4285714285714288</v>
      </c>
      <c r="E471" s="687">
        <v>3.6363636363636362</v>
      </c>
      <c r="F471" s="435"/>
      <c r="G471" s="225"/>
    </row>
    <row r="472" spans="1:32" s="161" customFormat="1">
      <c r="A472" s="753" t="s">
        <v>202</v>
      </c>
      <c r="B472" s="164"/>
      <c r="C472" s="164"/>
      <c r="D472" s="164"/>
      <c r="E472" s="164"/>
      <c r="F472" s="209"/>
      <c r="G472" s="754"/>
    </row>
    <row r="473" spans="1:32">
      <c r="A473" s="393"/>
      <c r="B473" s="164"/>
      <c r="C473" s="164"/>
      <c r="D473" s="164"/>
      <c r="E473" s="164"/>
      <c r="F473" s="209"/>
      <c r="G473" s="310"/>
    </row>
    <row r="474" spans="1:32">
      <c r="A474" s="394" t="s">
        <v>536</v>
      </c>
      <c r="B474" s="164"/>
      <c r="C474" s="164"/>
      <c r="D474" s="164"/>
      <c r="E474" s="164"/>
      <c r="F474" s="209"/>
    </row>
    <row r="475" spans="1:32">
      <c r="A475" s="332" t="s">
        <v>14</v>
      </c>
      <c r="B475" s="243">
        <v>2005</v>
      </c>
      <c r="C475" s="243">
        <v>2009</v>
      </c>
      <c r="D475" s="243">
        <v>2010</v>
      </c>
      <c r="E475" s="243">
        <v>2011</v>
      </c>
      <c r="F475" s="307"/>
    </row>
    <row r="476" spans="1:32">
      <c r="A476" s="395" t="s">
        <v>270</v>
      </c>
      <c r="B476" s="396">
        <v>6</v>
      </c>
      <c r="C476" s="396">
        <v>7</v>
      </c>
      <c r="D476" s="397">
        <v>4</v>
      </c>
      <c r="E476" s="397">
        <v>18</v>
      </c>
    </row>
    <row r="477" spans="1:32">
      <c r="A477" s="278" t="s">
        <v>271</v>
      </c>
      <c r="B477" s="396" t="s">
        <v>72</v>
      </c>
      <c r="C477" s="396">
        <v>7</v>
      </c>
      <c r="D477" s="256">
        <v>11</v>
      </c>
      <c r="E477" s="256">
        <v>19</v>
      </c>
    </row>
    <row r="478" spans="1:32">
      <c r="A478" s="278" t="s">
        <v>272</v>
      </c>
      <c r="B478" s="396">
        <v>0</v>
      </c>
      <c r="C478" s="396">
        <v>1</v>
      </c>
      <c r="D478" s="256">
        <v>0</v>
      </c>
      <c r="E478" s="256">
        <v>17</v>
      </c>
    </row>
    <row r="479" spans="1:32">
      <c r="A479" s="278" t="s">
        <v>273</v>
      </c>
      <c r="B479" s="396">
        <v>53</v>
      </c>
      <c r="C479" s="396">
        <v>75</v>
      </c>
      <c r="D479" s="256">
        <v>66</v>
      </c>
      <c r="E479" s="256">
        <v>110</v>
      </c>
    </row>
    <row r="480" spans="1:32">
      <c r="A480" s="278" t="s">
        <v>284</v>
      </c>
      <c r="B480" s="396">
        <v>123</v>
      </c>
      <c r="C480" s="396">
        <v>93</v>
      </c>
      <c r="D480" s="256">
        <v>144</v>
      </c>
      <c r="E480" s="256">
        <v>279</v>
      </c>
    </row>
    <row r="481" spans="1:6">
      <c r="A481" s="395" t="s">
        <v>274</v>
      </c>
      <c r="B481" s="396">
        <v>41</v>
      </c>
      <c r="C481" s="396">
        <v>44</v>
      </c>
      <c r="D481" s="397">
        <v>58</v>
      </c>
      <c r="E481" s="397">
        <v>1</v>
      </c>
    </row>
    <row r="482" spans="1:6">
      <c r="A482" s="395" t="s">
        <v>275</v>
      </c>
      <c r="B482" s="396" t="s">
        <v>72</v>
      </c>
      <c r="C482" s="396" t="s">
        <v>72</v>
      </c>
      <c r="D482" s="396" t="s">
        <v>72</v>
      </c>
      <c r="E482" s="396" t="s">
        <v>72</v>
      </c>
    </row>
    <row r="483" spans="1:6">
      <c r="A483" s="395" t="s">
        <v>276</v>
      </c>
      <c r="B483" s="396" t="s">
        <v>72</v>
      </c>
      <c r="C483" s="396" t="s">
        <v>72</v>
      </c>
      <c r="D483" s="396" t="s">
        <v>72</v>
      </c>
      <c r="E483" s="396" t="s">
        <v>72</v>
      </c>
    </row>
    <row r="484" spans="1:6">
      <c r="A484" s="278" t="s">
        <v>277</v>
      </c>
      <c r="B484" s="396" t="s">
        <v>72</v>
      </c>
      <c r="C484" s="396" t="s">
        <v>72</v>
      </c>
      <c r="D484" s="396" t="s">
        <v>72</v>
      </c>
      <c r="E484" s="396" t="s">
        <v>72</v>
      </c>
    </row>
    <row r="485" spans="1:6">
      <c r="A485" s="278" t="s">
        <v>278</v>
      </c>
      <c r="B485" s="396">
        <v>171</v>
      </c>
      <c r="C485" s="396">
        <v>135</v>
      </c>
      <c r="D485" s="256">
        <v>177</v>
      </c>
      <c r="E485" s="256">
        <v>284</v>
      </c>
    </row>
    <row r="486" spans="1:6">
      <c r="A486" s="74" t="s">
        <v>293</v>
      </c>
      <c r="B486" s="398" t="s">
        <v>72</v>
      </c>
      <c r="C486" s="399">
        <v>24419</v>
      </c>
      <c r="D486" s="399">
        <v>30186</v>
      </c>
      <c r="E486" s="399">
        <v>50624</v>
      </c>
    </row>
    <row r="487" spans="1:6">
      <c r="A487" s="539" t="s">
        <v>194</v>
      </c>
      <c r="B487" s="164"/>
      <c r="C487" s="164"/>
      <c r="D487" s="164"/>
      <c r="E487" s="164"/>
    </row>
    <row r="488" spans="1:6">
      <c r="A488" s="161"/>
      <c r="B488" s="164"/>
      <c r="C488" s="164"/>
      <c r="D488" s="164"/>
      <c r="E488" s="164"/>
    </row>
    <row r="489" spans="1:6">
      <c r="A489" s="400" t="s">
        <v>537</v>
      </c>
      <c r="B489" s="401"/>
      <c r="C489" s="401"/>
      <c r="D489" s="164"/>
      <c r="E489" s="164"/>
    </row>
    <row r="490" spans="1:6">
      <c r="A490" s="332" t="s">
        <v>14</v>
      </c>
      <c r="B490" s="402">
        <v>2005</v>
      </c>
      <c r="C490" s="402">
        <v>2009</v>
      </c>
      <c r="D490" s="332">
        <v>2010</v>
      </c>
      <c r="E490" s="332">
        <v>2011</v>
      </c>
    </row>
    <row r="491" spans="1:6">
      <c r="A491" s="403" t="s">
        <v>279</v>
      </c>
      <c r="B491" s="404">
        <v>171</v>
      </c>
      <c r="C491" s="404">
        <v>313</v>
      </c>
      <c r="D491" s="405">
        <v>355</v>
      </c>
      <c r="E491" s="405">
        <v>588.54</v>
      </c>
    </row>
    <row r="492" spans="1:6">
      <c r="A492" s="406" t="s">
        <v>280</v>
      </c>
      <c r="B492" s="404">
        <v>0.31</v>
      </c>
      <c r="C492" s="404">
        <v>0.24</v>
      </c>
      <c r="D492" s="407">
        <v>0.19</v>
      </c>
      <c r="E492" s="407">
        <v>0.19</v>
      </c>
    </row>
    <row r="493" spans="1:6">
      <c r="A493" s="406" t="s">
        <v>281</v>
      </c>
      <c r="B493" s="404" t="s">
        <v>72</v>
      </c>
      <c r="C493" s="404" t="s">
        <v>72</v>
      </c>
      <c r="D493" s="185" t="s">
        <v>72</v>
      </c>
      <c r="E493" s="185" t="s">
        <v>72</v>
      </c>
    </row>
    <row r="494" spans="1:6">
      <c r="A494" s="406" t="s">
        <v>282</v>
      </c>
      <c r="B494" s="404">
        <v>1.27</v>
      </c>
      <c r="C494" s="404">
        <v>0.68</v>
      </c>
      <c r="D494" s="407">
        <v>0.76</v>
      </c>
      <c r="E494" s="407">
        <v>0.57999999999999996</v>
      </c>
    </row>
    <row r="495" spans="1:6">
      <c r="A495" s="408" t="s">
        <v>283</v>
      </c>
      <c r="B495" s="409">
        <v>3.5</v>
      </c>
      <c r="C495" s="409">
        <v>2.23</v>
      </c>
      <c r="D495" s="410">
        <v>1.1299999999999999</v>
      </c>
      <c r="E495" s="410">
        <v>3.06</v>
      </c>
    </row>
    <row r="496" spans="1:6">
      <c r="A496" s="542" t="s">
        <v>194</v>
      </c>
      <c r="B496" s="401"/>
      <c r="C496" s="401"/>
      <c r="D496" s="401"/>
      <c r="E496" s="164"/>
      <c r="F496" s="164"/>
    </row>
    <row r="497" spans="1:6">
      <c r="A497" s="161"/>
      <c r="B497" s="164"/>
      <c r="C497" s="164"/>
      <c r="D497" s="164"/>
      <c r="E497" s="164"/>
      <c r="F497" s="164"/>
    </row>
    <row r="498" spans="1:6">
      <c r="A498" s="411" t="s">
        <v>538</v>
      </c>
      <c r="B498" s="18"/>
      <c r="C498" s="18"/>
      <c r="D498" s="18"/>
      <c r="E498" s="164"/>
      <c r="F498" s="164"/>
    </row>
    <row r="499" spans="1:6">
      <c r="A499" s="332" t="s">
        <v>14</v>
      </c>
      <c r="B499" s="128">
        <v>2005</v>
      </c>
      <c r="C499" s="128">
        <v>2009</v>
      </c>
      <c r="D499" s="243">
        <v>2010</v>
      </c>
      <c r="E499" s="243">
        <v>2011</v>
      </c>
    </row>
    <row r="500" spans="1:6">
      <c r="A500" s="395" t="s">
        <v>270</v>
      </c>
      <c r="B500" s="8">
        <v>1</v>
      </c>
      <c r="C500" s="8">
        <v>3</v>
      </c>
      <c r="D500" s="397">
        <v>6</v>
      </c>
      <c r="E500" s="397">
        <v>0</v>
      </c>
    </row>
    <row r="501" spans="1:6">
      <c r="A501" s="278" t="s">
        <v>271</v>
      </c>
      <c r="B501" s="8">
        <v>0</v>
      </c>
      <c r="C501" s="8">
        <v>0</v>
      </c>
      <c r="D501" s="256">
        <v>0</v>
      </c>
      <c r="E501" s="256">
        <v>0</v>
      </c>
    </row>
    <row r="502" spans="1:6">
      <c r="A502" s="278" t="s">
        <v>272</v>
      </c>
      <c r="B502" s="8">
        <v>0</v>
      </c>
      <c r="C502" s="8">
        <v>0</v>
      </c>
      <c r="D502" s="256">
        <v>1</v>
      </c>
      <c r="E502" s="256">
        <v>0</v>
      </c>
    </row>
    <row r="503" spans="1:6">
      <c r="A503" s="278" t="s">
        <v>273</v>
      </c>
      <c r="B503" s="8">
        <v>9</v>
      </c>
      <c r="C503" s="8">
        <v>19</v>
      </c>
      <c r="D503" s="397">
        <v>22</v>
      </c>
      <c r="E503" s="397">
        <v>12</v>
      </c>
    </row>
    <row r="504" spans="1:6">
      <c r="A504" s="278" t="s">
        <v>284</v>
      </c>
      <c r="B504" s="8">
        <v>5</v>
      </c>
      <c r="C504" s="8">
        <v>531</v>
      </c>
      <c r="D504" s="256">
        <v>472</v>
      </c>
      <c r="E504" s="256">
        <v>8</v>
      </c>
    </row>
    <row r="505" spans="1:6">
      <c r="A505" s="395" t="s">
        <v>274</v>
      </c>
      <c r="B505" s="8">
        <v>0</v>
      </c>
      <c r="C505" s="8">
        <v>4</v>
      </c>
      <c r="D505" s="256">
        <v>1</v>
      </c>
      <c r="E505" s="256">
        <v>0</v>
      </c>
    </row>
    <row r="506" spans="1:6">
      <c r="A506" s="395" t="s">
        <v>275</v>
      </c>
      <c r="B506" s="8">
        <v>0</v>
      </c>
      <c r="C506" s="8">
        <v>3</v>
      </c>
      <c r="D506" s="256">
        <v>0</v>
      </c>
      <c r="E506" s="537" t="s">
        <v>72</v>
      </c>
    </row>
    <row r="507" spans="1:6">
      <c r="A507" s="395" t="s">
        <v>276</v>
      </c>
      <c r="B507" s="8">
        <v>0</v>
      </c>
      <c r="C507" s="8">
        <v>9</v>
      </c>
      <c r="D507" s="256">
        <v>4</v>
      </c>
      <c r="E507" s="256">
        <v>10</v>
      </c>
    </row>
    <row r="508" spans="1:6">
      <c r="A508" s="278" t="s">
        <v>277</v>
      </c>
      <c r="B508" s="8">
        <v>0</v>
      </c>
      <c r="C508" s="8">
        <v>0</v>
      </c>
      <c r="D508" s="397">
        <v>0</v>
      </c>
      <c r="E508" s="397">
        <v>0</v>
      </c>
    </row>
    <row r="509" spans="1:6">
      <c r="A509" s="278" t="s">
        <v>278</v>
      </c>
      <c r="B509" s="8">
        <v>44</v>
      </c>
      <c r="C509" s="8">
        <v>8</v>
      </c>
      <c r="D509" s="256">
        <v>3</v>
      </c>
      <c r="E509" s="256">
        <v>1</v>
      </c>
    </row>
    <row r="510" spans="1:6">
      <c r="A510" s="74" t="s">
        <v>293</v>
      </c>
      <c r="B510" s="412">
        <v>47</v>
      </c>
      <c r="C510" s="44">
        <v>1495</v>
      </c>
      <c r="D510" s="254">
        <v>596</v>
      </c>
      <c r="E510" s="44">
        <v>1355</v>
      </c>
    </row>
    <row r="511" spans="1:6">
      <c r="A511" s="541" t="s">
        <v>179</v>
      </c>
      <c r="B511" s="18"/>
      <c r="C511" s="18"/>
      <c r="D511" s="18"/>
      <c r="E511" s="18"/>
      <c r="F511" s="164"/>
    </row>
    <row r="512" spans="1:6">
      <c r="A512" s="416"/>
      <c r="B512" s="164"/>
      <c r="C512" s="164"/>
      <c r="D512" s="164"/>
      <c r="E512" s="164"/>
      <c r="F512" s="164"/>
    </row>
    <row r="513" spans="1:6" ht="15" customHeight="1">
      <c r="A513" s="695" t="s">
        <v>539</v>
      </c>
      <c r="B513" s="695"/>
      <c r="C513" s="695"/>
      <c r="D513" s="695"/>
      <c r="E513" s="164"/>
      <c r="F513" s="164"/>
    </row>
    <row r="514" spans="1:6">
      <c r="A514" s="332" t="s">
        <v>14</v>
      </c>
      <c r="B514" s="243">
        <v>2005</v>
      </c>
      <c r="C514" s="243">
        <v>2009</v>
      </c>
      <c r="D514" s="243">
        <v>2010</v>
      </c>
      <c r="E514" s="243" t="s">
        <v>210</v>
      </c>
    </row>
    <row r="515" spans="1:6">
      <c r="A515" s="403" t="s">
        <v>279</v>
      </c>
      <c r="B515" s="413">
        <v>9.8549790000000002</v>
      </c>
      <c r="C515" s="413">
        <v>50.568640000000002</v>
      </c>
      <c r="D515" s="413">
        <v>42.131225999999998</v>
      </c>
      <c r="E515" s="413">
        <v>36.079008000000002</v>
      </c>
    </row>
    <row r="516" spans="1:6">
      <c r="A516" s="278" t="s">
        <v>280</v>
      </c>
      <c r="B516" s="413">
        <v>0.91324395516215717</v>
      </c>
      <c r="C516" s="413">
        <v>0.37572693273934199</v>
      </c>
      <c r="D516" s="413">
        <v>0.52217801589728252</v>
      </c>
      <c r="E516" s="413">
        <v>0.33200000000000002</v>
      </c>
    </row>
    <row r="517" spans="1:6">
      <c r="A517" s="278" t="s">
        <v>281</v>
      </c>
      <c r="B517" s="413">
        <v>2.1</v>
      </c>
      <c r="C517" s="413">
        <v>4.7</v>
      </c>
      <c r="D517" s="413">
        <v>17.100000000000001</v>
      </c>
      <c r="E517" s="413">
        <v>7.5110000000000001</v>
      </c>
    </row>
    <row r="518" spans="1:6">
      <c r="A518" s="290" t="s">
        <v>285</v>
      </c>
      <c r="B518" s="756">
        <v>0.1</v>
      </c>
      <c r="C518" s="756">
        <v>10.6</v>
      </c>
      <c r="D518" s="756">
        <v>11.3</v>
      </c>
      <c r="E518" s="756">
        <v>0.498</v>
      </c>
    </row>
    <row r="519" spans="1:6" hidden="1">
      <c r="A519" s="262" t="s">
        <v>195</v>
      </c>
      <c r="B519" s="414"/>
      <c r="C519" s="415"/>
      <c r="D519" s="415"/>
      <c r="E519" s="215"/>
    </row>
    <row r="520" spans="1:6">
      <c r="A520" s="540" t="s">
        <v>179</v>
      </c>
      <c r="B520" s="164"/>
      <c r="C520" s="164"/>
      <c r="D520" s="164"/>
      <c r="E520" s="164"/>
    </row>
    <row r="521" spans="1:6">
      <c r="A521" s="416" t="s">
        <v>356</v>
      </c>
      <c r="B521" s="164"/>
      <c r="C521" s="164"/>
      <c r="D521" s="164"/>
      <c r="E521" s="164"/>
    </row>
    <row r="522" spans="1:6">
      <c r="A522" s="416" t="s">
        <v>211</v>
      </c>
    </row>
  </sheetData>
  <protectedRanges>
    <protectedRange sqref="E330:E331 B356:C356 B329:D331 B320:C322 B363:B365" name="Range1"/>
    <protectedRange sqref="D9:E9 D8 B7:B9 D7:E7 B372:B374" name="Range1_1"/>
    <protectedRange sqref="C427:C429" name="Range1_2_1"/>
    <protectedRange sqref="D427:D429" name="Range1_2_1_1"/>
    <protectedRange sqref="E427:E429" name="Range1_2_1_2"/>
  </protectedRanges>
  <mergeCells count="13">
    <mergeCell ref="A2:E2"/>
    <mergeCell ref="B12:C12"/>
    <mergeCell ref="A13:D13"/>
    <mergeCell ref="A418:E418"/>
    <mergeCell ref="A450:E450"/>
    <mergeCell ref="A414:E414"/>
    <mergeCell ref="F13:I13"/>
    <mergeCell ref="A160:C160"/>
    <mergeCell ref="B5:C5"/>
    <mergeCell ref="A5:A6"/>
    <mergeCell ref="A297:E297"/>
    <mergeCell ref="F5:F6"/>
    <mergeCell ref="G5:H5"/>
  </mergeCells>
  <pageMargins left="0.7" right="0.7" top="0.75" bottom="0.56999999999999995" header="0.3" footer="0.3"/>
  <pageSetup paperSize="9" scale="80" orientation="portrait" r:id="rId1"/>
  <headerFooter>
    <oddFooter>&amp;C&amp;P</oddFooter>
  </headerFooter>
  <rowBreaks count="11" manualBreakCount="11">
    <brk id="30" max="4" man="1"/>
    <brk id="81" max="4" man="1"/>
    <brk id="122" max="4" man="1"/>
    <brk id="178" max="4" man="1"/>
    <brk id="235" max="4" man="1"/>
    <brk id="294" max="4" man="1"/>
    <brk id="332" max="4" man="1"/>
    <brk id="384" max="4" man="1"/>
    <brk id="415" max="4" man="1"/>
    <brk id="448" max="4" man="1"/>
    <brk id="472" max="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M849"/>
  <sheetViews>
    <sheetView view="pageBreakPreview" topLeftCell="A82" zoomScaleSheetLayoutView="100" workbookViewId="0">
      <selection activeCell="D6" sqref="D6"/>
    </sheetView>
  </sheetViews>
  <sheetFormatPr defaultRowHeight="15"/>
  <cols>
    <col min="1" max="1" width="45.7109375" style="1055" customWidth="1"/>
    <col min="2" max="5" width="11.7109375" style="1055" customWidth="1"/>
    <col min="6" max="6" width="10.85546875" style="1053" customWidth="1"/>
    <col min="7" max="7" width="11" style="1053" customWidth="1"/>
    <col min="8" max="16384" width="9.140625" style="1053"/>
  </cols>
  <sheetData>
    <row r="1" spans="1:5" ht="24.95" customHeight="1">
      <c r="A1" s="1207" t="s">
        <v>915</v>
      </c>
    </row>
    <row r="3" spans="1:5" ht="135" customHeight="1">
      <c r="A3" s="2394" t="s">
        <v>914</v>
      </c>
      <c r="B3" s="2394"/>
      <c r="C3" s="2394"/>
      <c r="D3" s="2394"/>
      <c r="E3" s="2394"/>
    </row>
    <row r="4" spans="1:5" ht="9.9499999999999993" customHeight="1">
      <c r="A4" s="1253"/>
      <c r="B4" s="1253"/>
      <c r="C4" s="1253"/>
      <c r="D4" s="1253"/>
      <c r="E4" s="1253"/>
    </row>
    <row r="5" spans="1:5" ht="33" customHeight="1">
      <c r="A5" s="2393" t="s">
        <v>913</v>
      </c>
      <c r="B5" s="2393"/>
      <c r="C5" s="2393"/>
      <c r="D5" s="2393"/>
      <c r="E5" s="2393"/>
    </row>
    <row r="6" spans="1:5" ht="9.9499999999999993" customHeight="1">
      <c r="A6" s="1253"/>
      <c r="B6" s="1253"/>
      <c r="C6" s="1253"/>
      <c r="D6" s="1253"/>
      <c r="E6" s="1253"/>
    </row>
    <row r="7" spans="1:5" ht="33" customHeight="1">
      <c r="A7" s="2394" t="s">
        <v>912</v>
      </c>
      <c r="B7" s="2394"/>
      <c r="C7" s="2394"/>
      <c r="D7" s="2394"/>
      <c r="E7" s="2394"/>
    </row>
    <row r="8" spans="1:5" ht="9.9499999999999993" customHeight="1">
      <c r="A8" s="1253"/>
      <c r="B8" s="1253"/>
      <c r="C8" s="1253"/>
      <c r="D8" s="1253"/>
      <c r="E8" s="1253"/>
    </row>
    <row r="9" spans="1:5" ht="50.1" customHeight="1">
      <c r="A9" s="2393" t="s">
        <v>911</v>
      </c>
      <c r="B9" s="2393"/>
      <c r="C9" s="2393"/>
      <c r="D9" s="2393"/>
      <c r="E9" s="2393"/>
    </row>
    <row r="10" spans="1:5" ht="9.9499999999999993" customHeight="1">
      <c r="A10" s="1253"/>
      <c r="B10" s="1253"/>
      <c r="C10" s="1253"/>
      <c r="D10" s="1253"/>
      <c r="E10" s="1253"/>
    </row>
    <row r="11" spans="1:5" ht="33" customHeight="1">
      <c r="A11" s="2393" t="s">
        <v>910</v>
      </c>
      <c r="B11" s="2393"/>
      <c r="C11" s="2393"/>
      <c r="D11" s="2393"/>
      <c r="E11" s="2393"/>
    </row>
    <row r="12" spans="1:5" ht="9.9499999999999993" customHeight="1">
      <c r="A12" s="1253"/>
      <c r="B12" s="1253"/>
      <c r="C12" s="1253"/>
      <c r="D12" s="1253"/>
      <c r="E12" s="1253"/>
    </row>
    <row r="13" spans="1:5" ht="50.1" customHeight="1">
      <c r="A13" s="2393" t="s">
        <v>909</v>
      </c>
      <c r="B13" s="2393"/>
      <c r="C13" s="2393"/>
      <c r="D13" s="2393"/>
      <c r="E13" s="2393"/>
    </row>
    <row r="14" spans="1:5" ht="15" customHeight="1">
      <c r="A14" s="1250"/>
      <c r="B14" s="1250"/>
      <c r="C14" s="1250"/>
      <c r="D14" s="1250"/>
      <c r="E14" s="1250"/>
    </row>
    <row r="15" spans="1:5" ht="15" customHeight="1">
      <c r="A15" s="1242" t="s">
        <v>908</v>
      </c>
      <c r="B15" s="1250"/>
      <c r="C15" s="1250"/>
      <c r="D15" s="1250"/>
      <c r="E15" s="1250"/>
    </row>
    <row r="16" spans="1:5" ht="15" customHeight="1">
      <c r="A16" s="1242"/>
      <c r="B16" s="1250"/>
      <c r="C16" s="1250"/>
      <c r="D16" s="1250"/>
      <c r="E16" s="1250"/>
    </row>
    <row r="17" spans="1:11" ht="15" customHeight="1">
      <c r="A17" s="1250"/>
      <c r="B17" s="1250"/>
      <c r="C17" s="1250"/>
      <c r="D17" s="1250"/>
      <c r="G17" s="1176"/>
      <c r="H17" s="1251"/>
      <c r="I17" s="1251"/>
      <c r="J17" s="1251"/>
      <c r="K17" s="1251"/>
    </row>
    <row r="18" spans="1:11" ht="15" customHeight="1">
      <c r="A18" s="1250"/>
      <c r="B18" s="1250"/>
      <c r="C18" s="1250"/>
      <c r="D18" s="1250"/>
      <c r="H18" s="1176">
        <v>2005</v>
      </c>
      <c r="I18" s="1236">
        <v>6.2</v>
      </c>
      <c r="J18" s="1251"/>
      <c r="K18" s="1251"/>
    </row>
    <row r="19" spans="1:11" ht="15" customHeight="1">
      <c r="A19" s="1250"/>
      <c r="B19" s="1250"/>
      <c r="C19" s="1250"/>
      <c r="D19" s="1250"/>
      <c r="H19" s="1176">
        <v>2006</v>
      </c>
      <c r="I19" s="1236">
        <v>8.3000000000000007</v>
      </c>
      <c r="J19" s="1251"/>
      <c r="K19" s="1251"/>
    </row>
    <row r="20" spans="1:11" ht="15" customHeight="1">
      <c r="A20" s="1250"/>
      <c r="B20" s="1250"/>
      <c r="C20" s="1250"/>
      <c r="D20" s="1250"/>
      <c r="H20" s="1176">
        <v>2007</v>
      </c>
      <c r="I20" s="1236">
        <v>10.7</v>
      </c>
      <c r="J20" s="1251"/>
      <c r="K20" s="1251"/>
    </row>
    <row r="21" spans="1:11" ht="15" customHeight="1">
      <c r="A21" s="1250"/>
      <c r="B21" s="1250"/>
      <c r="C21" s="1250"/>
      <c r="D21" s="1250"/>
      <c r="H21" s="1176">
        <v>2008</v>
      </c>
      <c r="I21" s="1236">
        <v>14.88</v>
      </c>
      <c r="J21" s="1251"/>
      <c r="K21" s="1251"/>
    </row>
    <row r="22" spans="1:11" ht="15" customHeight="1">
      <c r="A22" s="1250"/>
      <c r="B22" s="1250"/>
      <c r="C22" s="1250"/>
      <c r="D22" s="1250"/>
      <c r="H22" s="1176">
        <v>2009</v>
      </c>
      <c r="I22" s="1236">
        <v>0.8</v>
      </c>
      <c r="J22" s="1251"/>
      <c r="K22" s="1251"/>
    </row>
    <row r="23" spans="1:11" ht="15" customHeight="1">
      <c r="A23" s="1250"/>
      <c r="B23" s="1250"/>
      <c r="C23" s="1250"/>
      <c r="D23" s="1250"/>
      <c r="E23" s="1250"/>
      <c r="H23" s="1252">
        <v>2010</v>
      </c>
      <c r="I23" s="1236">
        <v>3.0611235310251033</v>
      </c>
      <c r="J23" s="1251"/>
      <c r="K23" s="1251"/>
    </row>
    <row r="24" spans="1:11" ht="15" customHeight="1">
      <c r="A24" s="1250"/>
      <c r="B24" s="1250"/>
      <c r="C24" s="1250"/>
      <c r="D24" s="1250"/>
      <c r="E24" s="1250"/>
      <c r="H24" s="1252">
        <v>2011</v>
      </c>
      <c r="I24" s="1236">
        <v>1.8771568834009997</v>
      </c>
      <c r="J24" s="1251"/>
      <c r="K24" s="1251"/>
    </row>
    <row r="25" spans="1:11" ht="15" customHeight="1">
      <c r="A25" s="1250"/>
      <c r="B25" s="1250"/>
      <c r="C25" s="1250"/>
      <c r="D25" s="1250"/>
      <c r="E25" s="1250"/>
      <c r="H25" s="1176"/>
      <c r="I25" s="1176"/>
      <c r="J25" s="1251"/>
      <c r="K25" s="1251"/>
    </row>
    <row r="26" spans="1:11" ht="15" customHeight="1">
      <c r="A26" s="1250"/>
      <c r="B26" s="1250"/>
      <c r="C26" s="1250"/>
      <c r="D26" s="1250"/>
      <c r="E26" s="1250"/>
      <c r="H26" s="1176"/>
      <c r="I26" s="1176"/>
      <c r="J26" s="1251"/>
      <c r="K26" s="1251"/>
    </row>
    <row r="27" spans="1:11" ht="15" customHeight="1">
      <c r="A27" s="1250"/>
      <c r="B27" s="1250"/>
      <c r="C27" s="1250"/>
      <c r="D27" s="1250"/>
      <c r="E27" s="1250"/>
    </row>
    <row r="28" spans="1:11" ht="15" customHeight="1">
      <c r="A28" s="1250"/>
      <c r="B28" s="1250"/>
      <c r="C28" s="1250"/>
      <c r="D28" s="1250"/>
      <c r="E28" s="1250"/>
    </row>
    <row r="29" spans="1:11" ht="15" customHeight="1">
      <c r="A29" s="1250"/>
      <c r="B29" s="1250"/>
      <c r="C29" s="1250"/>
      <c r="D29" s="1250"/>
      <c r="E29" s="1250"/>
    </row>
    <row r="30" spans="1:11" ht="32.25" customHeight="1">
      <c r="A30" s="2396" t="s">
        <v>907</v>
      </c>
      <c r="B30" s="2396"/>
      <c r="C30" s="2396"/>
      <c r="D30" s="2396"/>
      <c r="E30" s="2396"/>
      <c r="F30" s="1249"/>
      <c r="G30" s="1249"/>
    </row>
    <row r="31" spans="1:11" ht="15" customHeight="1">
      <c r="A31" s="1248" t="s">
        <v>151</v>
      </c>
      <c r="B31" s="1247"/>
      <c r="C31" s="1247"/>
      <c r="D31" s="1247"/>
      <c r="E31" s="1247"/>
    </row>
    <row r="32" spans="1:11" ht="26.1" customHeight="1">
      <c r="A32" s="1220" t="s">
        <v>906</v>
      </c>
      <c r="B32" s="1212" t="s">
        <v>899</v>
      </c>
      <c r="C32" s="1212" t="s">
        <v>905</v>
      </c>
      <c r="D32" s="1212" t="s">
        <v>904</v>
      </c>
      <c r="E32" s="1219"/>
    </row>
    <row r="33" spans="1:5" ht="26.1" customHeight="1">
      <c r="A33" s="1240" t="s">
        <v>898</v>
      </c>
      <c r="B33" s="1246">
        <v>16.100000000000001</v>
      </c>
      <c r="C33" s="1245">
        <v>7.5479857031688624</v>
      </c>
      <c r="D33" s="1077">
        <v>67.673451624791355</v>
      </c>
      <c r="E33" s="1237"/>
    </row>
    <row r="34" spans="1:5" ht="26.1" customHeight="1">
      <c r="A34" s="1240" t="s">
        <v>897</v>
      </c>
      <c r="B34" s="1246">
        <v>0.3</v>
      </c>
      <c r="C34" s="1245">
        <v>2.4776670949389512</v>
      </c>
      <c r="D34" s="1077">
        <v>0.33117872830992767</v>
      </c>
      <c r="E34" s="1237"/>
    </row>
    <row r="35" spans="1:5" ht="26.1" customHeight="1">
      <c r="A35" s="1239" t="s">
        <v>896</v>
      </c>
      <c r="B35" s="1246">
        <v>9.8000000000000007</v>
      </c>
      <c r="C35" s="1245">
        <v>-13.768653804138182</v>
      </c>
      <c r="D35" s="1077">
        <v>-67.438253897315519</v>
      </c>
      <c r="E35" s="1237"/>
    </row>
    <row r="36" spans="1:5" ht="26.1" customHeight="1">
      <c r="A36" s="1240" t="s">
        <v>903</v>
      </c>
      <c r="B36" s="1246">
        <v>37.9</v>
      </c>
      <c r="C36" s="1245">
        <v>1.528897807561961</v>
      </c>
      <c r="D36" s="1077">
        <v>31.858432198537134</v>
      </c>
      <c r="E36" s="1237"/>
    </row>
    <row r="37" spans="1:5" ht="26.1" customHeight="1">
      <c r="A37" s="1240" t="s">
        <v>894</v>
      </c>
      <c r="B37" s="1246">
        <v>4.8</v>
      </c>
      <c r="C37" s="1245">
        <v>3.9072932848047501</v>
      </c>
      <c r="D37" s="1077">
        <v>9.8346739296561125</v>
      </c>
      <c r="E37" s="1237"/>
    </row>
    <row r="38" spans="1:5" ht="26.1" customHeight="1">
      <c r="A38" s="1240" t="s">
        <v>580</v>
      </c>
      <c r="B38" s="1246">
        <v>0.8</v>
      </c>
      <c r="C38" s="1245">
        <v>4.2364967542596298E-3</v>
      </c>
      <c r="D38" s="1077">
        <v>1.8150961195343299E-3</v>
      </c>
      <c r="E38" s="1237"/>
    </row>
    <row r="39" spans="1:5" ht="26.1" customHeight="1">
      <c r="A39" s="1239" t="s">
        <v>893</v>
      </c>
      <c r="B39" s="1246">
        <v>9.6999999999999993</v>
      </c>
      <c r="C39" s="1245">
        <v>5.0899287444226502</v>
      </c>
      <c r="D39" s="1077">
        <v>25.398904743773599</v>
      </c>
      <c r="E39" s="1237"/>
    </row>
    <row r="40" spans="1:5" ht="26.1" customHeight="1">
      <c r="A40" s="1240" t="s">
        <v>892</v>
      </c>
      <c r="B40" s="1246">
        <v>7.7</v>
      </c>
      <c r="C40" s="1245">
        <v>3.7251757006045807</v>
      </c>
      <c r="D40" s="1077">
        <v>12.323027301577772</v>
      </c>
      <c r="E40" s="1237"/>
    </row>
    <row r="41" spans="1:5" ht="26.1" customHeight="1">
      <c r="A41" s="1240" t="s">
        <v>891</v>
      </c>
      <c r="B41" s="1246">
        <v>2.4</v>
      </c>
      <c r="C41" s="1245">
        <v>0.99553440862621301</v>
      </c>
      <c r="D41" s="1077">
        <v>1.1533298216480339</v>
      </c>
      <c r="E41" s="1237"/>
    </row>
    <row r="42" spans="1:5" ht="26.1" customHeight="1">
      <c r="A42" s="1240" t="s">
        <v>581</v>
      </c>
      <c r="B42" s="1246">
        <v>2.6</v>
      </c>
      <c r="C42" s="1245">
        <v>4.4525392097127963</v>
      </c>
      <c r="D42" s="1077">
        <v>7.7888933765236867</v>
      </c>
      <c r="E42" s="1237"/>
    </row>
    <row r="43" spans="1:5" ht="26.1" customHeight="1">
      <c r="A43" s="1239" t="s">
        <v>890</v>
      </c>
      <c r="B43" s="1246">
        <v>3.4</v>
      </c>
      <c r="C43" s="1245">
        <v>3.2740191886366858</v>
      </c>
      <c r="D43" s="1077">
        <v>6.1801697036973611</v>
      </c>
      <c r="E43" s="1237"/>
    </row>
    <row r="44" spans="1:5" ht="26.1" customHeight="1">
      <c r="A44" s="1238" t="s">
        <v>889</v>
      </c>
      <c r="B44" s="1244">
        <v>4.5999999999999996</v>
      </c>
      <c r="C44" s="1243">
        <v>2.0423881604842791</v>
      </c>
      <c r="D44" s="1075">
        <v>4.8980075649196806</v>
      </c>
      <c r="E44" s="1237"/>
    </row>
    <row r="45" spans="1:5" ht="15" customHeight="1">
      <c r="A45" s="2395" t="s">
        <v>73</v>
      </c>
      <c r="B45" s="2395"/>
      <c r="C45" s="2395"/>
      <c r="D45" s="2395"/>
      <c r="E45" s="2395"/>
    </row>
    <row r="46" spans="1:5" ht="15" customHeight="1">
      <c r="A46" s="1105"/>
      <c r="B46" s="1105"/>
      <c r="C46" s="1105"/>
      <c r="D46" s="1105"/>
      <c r="E46" s="1105"/>
    </row>
    <row r="47" spans="1:5" ht="34.5" customHeight="1">
      <c r="A47" s="2396" t="s">
        <v>902</v>
      </c>
      <c r="B47" s="2396"/>
      <c r="C47" s="2396"/>
      <c r="D47" s="2396"/>
      <c r="E47" s="2396"/>
    </row>
    <row r="48" spans="1:5" ht="15" customHeight="1"/>
    <row r="49" spans="1:5">
      <c r="A49" s="1105"/>
      <c r="B49" s="1105"/>
      <c r="C49" s="1105"/>
      <c r="D49" s="1105"/>
      <c r="E49" s="1105"/>
    </row>
    <row r="50" spans="1:5">
      <c r="A50" s="1105"/>
      <c r="B50" s="1105"/>
      <c r="C50" s="1105"/>
      <c r="D50" s="1105"/>
      <c r="E50" s="1105"/>
    </row>
    <row r="51" spans="1:5">
      <c r="A51" s="1105"/>
      <c r="B51" s="1105"/>
      <c r="C51" s="1105"/>
      <c r="D51" s="1105"/>
      <c r="E51" s="1105"/>
    </row>
    <row r="52" spans="1:5">
      <c r="A52" s="1105"/>
      <c r="B52" s="1105"/>
      <c r="C52" s="1105"/>
      <c r="D52" s="1105"/>
      <c r="E52" s="1105"/>
    </row>
    <row r="53" spans="1:5">
      <c r="A53" s="1105"/>
      <c r="B53" s="1105"/>
      <c r="C53" s="1105"/>
      <c r="D53" s="1105"/>
      <c r="E53" s="1105"/>
    </row>
    <row r="54" spans="1:5">
      <c r="A54" s="1105"/>
      <c r="B54" s="1105"/>
      <c r="C54" s="1105"/>
      <c r="D54" s="1105"/>
      <c r="E54" s="1105"/>
    </row>
    <row r="55" spans="1:5">
      <c r="A55" s="1105"/>
      <c r="B55" s="1105"/>
      <c r="C55" s="1105"/>
      <c r="D55" s="1105"/>
      <c r="E55" s="1105"/>
    </row>
    <row r="56" spans="1:5">
      <c r="A56" s="1105"/>
      <c r="B56" s="1105"/>
      <c r="C56" s="1105"/>
      <c r="D56" s="1105"/>
      <c r="E56" s="1105"/>
    </row>
    <row r="57" spans="1:5">
      <c r="A57" s="1105"/>
      <c r="B57" s="1105"/>
      <c r="C57" s="1105"/>
      <c r="D57" s="1105"/>
      <c r="E57" s="1105"/>
    </row>
    <row r="58" spans="1:5">
      <c r="A58" s="1105"/>
      <c r="B58" s="1105"/>
      <c r="C58" s="1105"/>
      <c r="D58" s="1105"/>
      <c r="E58" s="1105"/>
    </row>
    <row r="59" spans="1:5">
      <c r="A59" s="1105"/>
      <c r="B59" s="1105"/>
      <c r="C59" s="1105"/>
      <c r="D59" s="1105"/>
      <c r="E59" s="1105"/>
    </row>
    <row r="60" spans="1:5">
      <c r="A60" s="1105"/>
      <c r="B60" s="1105"/>
      <c r="C60" s="1105"/>
      <c r="D60" s="1105"/>
      <c r="E60" s="1105"/>
    </row>
    <row r="61" spans="1:5">
      <c r="A61" s="1105"/>
      <c r="B61" s="1105"/>
      <c r="C61" s="1105"/>
      <c r="D61" s="1105"/>
      <c r="E61" s="1105"/>
    </row>
    <row r="62" spans="1:5">
      <c r="A62" s="1105"/>
      <c r="B62" s="1105"/>
      <c r="C62" s="1105"/>
      <c r="D62" s="1105"/>
      <c r="E62" s="1105"/>
    </row>
    <row r="63" spans="1:5" ht="15" customHeight="1">
      <c r="A63" s="1105"/>
      <c r="B63" s="1105"/>
      <c r="C63" s="1105"/>
      <c r="D63" s="1105"/>
      <c r="E63" s="1105"/>
    </row>
    <row r="64" spans="1:5" ht="20.100000000000001" customHeight="1">
      <c r="A64" s="1242" t="s">
        <v>901</v>
      </c>
      <c r="B64" s="1108"/>
      <c r="C64" s="1108"/>
      <c r="D64" s="1108"/>
      <c r="E64" s="1108"/>
    </row>
    <row r="65" spans="1:5" ht="15" customHeight="1">
      <c r="A65" s="1126" t="s">
        <v>886</v>
      </c>
      <c r="B65" s="1221"/>
      <c r="C65" s="1221"/>
      <c r="D65" s="1108"/>
      <c r="E65" s="1108"/>
    </row>
    <row r="66" spans="1:5" ht="15" customHeight="1">
      <c r="A66" s="2376" t="s">
        <v>900</v>
      </c>
      <c r="B66" s="2398" t="s">
        <v>899</v>
      </c>
      <c r="C66" s="2400" t="s">
        <v>871</v>
      </c>
      <c r="D66" s="2401"/>
    </row>
    <row r="67" spans="1:5" ht="20.100000000000001" customHeight="1">
      <c r="A67" s="2377"/>
      <c r="B67" s="2399"/>
      <c r="C67" s="1241">
        <v>2010</v>
      </c>
      <c r="D67" s="1231">
        <v>2011</v>
      </c>
    </row>
    <row r="68" spans="1:5" ht="26.1" customHeight="1">
      <c r="A68" s="1240" t="s">
        <v>898</v>
      </c>
      <c r="B68" s="1095">
        <v>16.100000000000001</v>
      </c>
      <c r="C68" s="1077">
        <v>6.9466706977997319</v>
      </c>
      <c r="D68" s="1077">
        <v>7.5479857031688624</v>
      </c>
    </row>
    <row r="69" spans="1:5" ht="26.1" customHeight="1">
      <c r="A69" s="1240" t="s">
        <v>897</v>
      </c>
      <c r="B69" s="1095">
        <v>0.3</v>
      </c>
      <c r="C69" s="1077">
        <v>2.9349650669070968</v>
      </c>
      <c r="D69" s="1077">
        <v>2.4776670949389512</v>
      </c>
    </row>
    <row r="70" spans="1:5" ht="26.1" customHeight="1">
      <c r="A70" s="1240" t="s">
        <v>896</v>
      </c>
      <c r="B70" s="1095">
        <v>9.8000000000000007</v>
      </c>
      <c r="C70" s="1077">
        <v>-8.2816534667865938</v>
      </c>
      <c r="D70" s="1077">
        <v>-13.768653804138182</v>
      </c>
    </row>
    <row r="71" spans="1:5" ht="26.1" customHeight="1">
      <c r="A71" s="1239" t="s">
        <v>895</v>
      </c>
      <c r="B71" s="1095">
        <v>37.9</v>
      </c>
      <c r="C71" s="1077">
        <v>4.3883642984431646</v>
      </c>
      <c r="D71" s="1077">
        <v>1.528897807561961</v>
      </c>
    </row>
    <row r="72" spans="1:5" ht="26.1" customHeight="1">
      <c r="A72" s="1240" t="s">
        <v>894</v>
      </c>
      <c r="B72" s="1095">
        <v>4.8</v>
      </c>
      <c r="C72" s="1077">
        <v>3.7501083064198895</v>
      </c>
      <c r="D72" s="1077">
        <v>3.9072932848047515</v>
      </c>
    </row>
    <row r="73" spans="1:5" ht="26.1" customHeight="1">
      <c r="A73" s="1240" t="s">
        <v>580</v>
      </c>
      <c r="B73" s="1095">
        <v>0.8</v>
      </c>
      <c r="C73" s="1077">
        <v>0.76123291083736433</v>
      </c>
      <c r="D73" s="1077">
        <v>4.2364967542596298E-3</v>
      </c>
    </row>
    <row r="74" spans="1:5" ht="26.1" customHeight="1">
      <c r="A74" s="1240" t="s">
        <v>893</v>
      </c>
      <c r="B74" s="1095">
        <v>9.6999999999999993</v>
      </c>
      <c r="C74" s="1077">
        <v>6.4785658559374184</v>
      </c>
      <c r="D74" s="1077">
        <v>5.0899287444226502</v>
      </c>
    </row>
    <row r="75" spans="1:5" ht="26.1" customHeight="1">
      <c r="A75" s="1240" t="s">
        <v>892</v>
      </c>
      <c r="B75" s="1095">
        <v>7.7</v>
      </c>
      <c r="C75" s="1077">
        <v>-3.8313872854219255</v>
      </c>
      <c r="D75" s="1077">
        <v>3.7251757006045807</v>
      </c>
    </row>
    <row r="76" spans="1:5" ht="26.1" customHeight="1">
      <c r="A76" s="1240" t="s">
        <v>891</v>
      </c>
      <c r="B76" s="1095">
        <v>2.4</v>
      </c>
      <c r="C76" s="1077">
        <v>1.3016127194922689</v>
      </c>
      <c r="D76" s="1077">
        <v>0.99553440862621301</v>
      </c>
    </row>
    <row r="77" spans="1:5" ht="26.1" customHeight="1">
      <c r="A77" s="1240" t="s">
        <v>581</v>
      </c>
      <c r="B77" s="1095">
        <v>2.6</v>
      </c>
      <c r="C77" s="1077">
        <v>14.161537472591419</v>
      </c>
      <c r="D77" s="1077">
        <v>4.4525392097127963</v>
      </c>
    </row>
    <row r="78" spans="1:5" ht="26.1" customHeight="1">
      <c r="A78" s="1239" t="s">
        <v>890</v>
      </c>
      <c r="B78" s="1095">
        <v>3.4</v>
      </c>
      <c r="C78" s="1077">
        <v>1.2864254311749477</v>
      </c>
      <c r="D78" s="1077">
        <v>3.2740191886366858</v>
      </c>
    </row>
    <row r="79" spans="1:5" ht="26.1" customHeight="1">
      <c r="A79" s="1238" t="s">
        <v>889</v>
      </c>
      <c r="B79" s="1084">
        <v>4.5999999999999996</v>
      </c>
      <c r="C79" s="1075">
        <v>1.7172894149097857</v>
      </c>
      <c r="D79" s="1075">
        <v>2.0423881604842791</v>
      </c>
      <c r="E79" s="1237"/>
    </row>
    <row r="80" spans="1:5" ht="15" customHeight="1">
      <c r="A80" s="2395" t="s">
        <v>73</v>
      </c>
      <c r="B80" s="2395"/>
      <c r="C80" s="2395"/>
      <c r="D80" s="2395"/>
      <c r="E80" s="2395"/>
    </row>
    <row r="81" spans="1:9" ht="15" customHeight="1"/>
    <row r="82" spans="1:9" ht="20.100000000000001" customHeight="1">
      <c r="A82" s="2396" t="s">
        <v>888</v>
      </c>
      <c r="B82" s="2396"/>
      <c r="C82" s="2396"/>
      <c r="D82" s="2396"/>
      <c r="E82" s="2396"/>
    </row>
    <row r="83" spans="1:9">
      <c r="A83" s="1235"/>
      <c r="B83" s="1235"/>
      <c r="C83" s="1235"/>
      <c r="D83" s="1235"/>
      <c r="E83" s="1235"/>
    </row>
    <row r="84" spans="1:9">
      <c r="A84" s="1235"/>
      <c r="B84" s="1235"/>
      <c r="C84" s="1235"/>
      <c r="D84" s="1235"/>
      <c r="E84" s="1235"/>
      <c r="G84" s="1176" t="s">
        <v>122</v>
      </c>
      <c r="H84" s="1236">
        <v>3.4626329946145518</v>
      </c>
      <c r="I84" s="1226"/>
    </row>
    <row r="85" spans="1:9">
      <c r="A85" s="1235"/>
      <c r="B85" s="1235"/>
      <c r="C85" s="1235"/>
      <c r="D85" s="1235"/>
      <c r="E85" s="1235"/>
      <c r="G85" s="1176" t="s">
        <v>123</v>
      </c>
      <c r="H85" s="1236">
        <v>3.1136324515602922</v>
      </c>
      <c r="I85" s="1226"/>
    </row>
    <row r="86" spans="1:9">
      <c r="A86" s="1235"/>
      <c r="B86" s="1235"/>
      <c r="C86" s="1235"/>
      <c r="D86" s="1235"/>
      <c r="E86" s="1235"/>
      <c r="G86" s="1176" t="s">
        <v>124</v>
      </c>
      <c r="H86" s="1236">
        <v>1.9439186928163821</v>
      </c>
      <c r="I86" s="1226"/>
    </row>
    <row r="87" spans="1:9">
      <c r="A87" s="1235"/>
      <c r="B87" s="1235"/>
      <c r="C87" s="1235"/>
      <c r="D87" s="1235"/>
      <c r="E87" s="1235"/>
      <c r="G87" s="1176" t="s">
        <v>125</v>
      </c>
      <c r="H87" s="1236">
        <v>2.0398842127771246</v>
      </c>
      <c r="I87" s="1226"/>
    </row>
    <row r="88" spans="1:9">
      <c r="A88" s="1235"/>
      <c r="B88" s="1235"/>
      <c r="C88" s="1235"/>
      <c r="D88" s="1235"/>
      <c r="E88" s="1235"/>
      <c r="G88" s="1176" t="s">
        <v>126</v>
      </c>
      <c r="H88" s="1236">
        <v>2.0844246945902256</v>
      </c>
      <c r="I88" s="1226"/>
    </row>
    <row r="89" spans="1:9">
      <c r="A89" s="1235"/>
      <c r="B89" s="1235"/>
      <c r="C89" s="1235"/>
      <c r="D89" s="1235"/>
      <c r="E89" s="1235"/>
      <c r="G89" s="1176" t="s">
        <v>127</v>
      </c>
      <c r="H89" s="1236">
        <v>2.3927979699060842</v>
      </c>
      <c r="I89" s="1226"/>
    </row>
    <row r="90" spans="1:9">
      <c r="A90" s="1235"/>
      <c r="B90" s="1235"/>
      <c r="C90" s="1235"/>
      <c r="D90" s="1235"/>
      <c r="E90" s="1235"/>
      <c r="G90" s="1176" t="s">
        <v>128</v>
      </c>
      <c r="H90" s="1236">
        <v>2.2980215105428528</v>
      </c>
      <c r="I90" s="1226"/>
    </row>
    <row r="91" spans="1:9">
      <c r="A91" s="1235"/>
      <c r="B91" s="1235"/>
      <c r="C91" s="1235"/>
      <c r="D91" s="1235"/>
      <c r="E91" s="1235"/>
      <c r="G91" s="1176" t="s">
        <v>129</v>
      </c>
      <c r="H91" s="1236">
        <v>1.6252661308683685</v>
      </c>
      <c r="I91" s="1226"/>
    </row>
    <row r="92" spans="1:9">
      <c r="A92" s="1235"/>
      <c r="B92" s="1235"/>
      <c r="C92" s="1235"/>
      <c r="D92" s="1235"/>
      <c r="E92" s="1235"/>
      <c r="G92" s="1176" t="s">
        <v>130</v>
      </c>
      <c r="H92" s="1236">
        <v>0.9736314142809448</v>
      </c>
      <c r="I92" s="1226"/>
    </row>
    <row r="93" spans="1:9">
      <c r="A93" s="1235"/>
      <c r="B93" s="1235"/>
      <c r="C93" s="1235"/>
      <c r="D93" s="1235"/>
      <c r="E93" s="1235"/>
      <c r="G93" s="1176" t="s">
        <v>131</v>
      </c>
      <c r="H93" s="1236">
        <v>0.86640390824048552</v>
      </c>
      <c r="I93" s="1226"/>
    </row>
    <row r="94" spans="1:9">
      <c r="A94" s="1235"/>
      <c r="B94" s="1235"/>
      <c r="C94" s="1235"/>
      <c r="D94" s="1235"/>
      <c r="E94" s="1235"/>
      <c r="G94" s="1176" t="s">
        <v>132</v>
      </c>
      <c r="H94" s="1236">
        <v>0.61662799536452439</v>
      </c>
      <c r="I94" s="1226"/>
    </row>
    <row r="95" spans="1:9">
      <c r="A95" s="1235"/>
      <c r="B95" s="1235"/>
      <c r="C95" s="1235"/>
      <c r="D95" s="1235"/>
      <c r="E95" s="1235"/>
      <c r="G95" s="1176" t="s">
        <v>133</v>
      </c>
      <c r="H95" s="1236">
        <v>1.2378487790762449</v>
      </c>
      <c r="I95" s="1226"/>
    </row>
    <row r="96" spans="1:9">
      <c r="A96" s="1235"/>
      <c r="B96" s="1235"/>
      <c r="C96" s="1235"/>
      <c r="D96" s="1235"/>
      <c r="E96" s="1235"/>
      <c r="G96" s="1176"/>
      <c r="H96" s="1236"/>
      <c r="I96" s="1226"/>
    </row>
    <row r="97" spans="1:9">
      <c r="A97" s="1235"/>
      <c r="B97" s="1235"/>
      <c r="C97" s="1235"/>
      <c r="D97" s="1235"/>
      <c r="E97" s="1235"/>
      <c r="H97" s="1226"/>
      <c r="I97" s="1226"/>
    </row>
    <row r="98" spans="1:9" ht="15" customHeight="1">
      <c r="A98" s="1235"/>
      <c r="B98" s="1235"/>
      <c r="C98" s="1235"/>
      <c r="D98" s="1235"/>
      <c r="E98" s="1235"/>
    </row>
    <row r="99" spans="1:9" ht="20.100000000000001" customHeight="1">
      <c r="A99" s="2397" t="s">
        <v>887</v>
      </c>
      <c r="B99" s="2397"/>
      <c r="C99" s="2397"/>
      <c r="D99" s="2397"/>
      <c r="E99" s="2397"/>
    </row>
    <row r="100" spans="1:9" ht="15" customHeight="1">
      <c r="A100" s="1126" t="s">
        <v>886</v>
      </c>
      <c r="B100" s="1234"/>
      <c r="C100" s="1234"/>
      <c r="D100" s="1234"/>
      <c r="E100" s="1234"/>
    </row>
    <row r="101" spans="1:9" ht="15" customHeight="1">
      <c r="A101" s="1065"/>
      <c r="B101" s="2378">
        <v>2010</v>
      </c>
      <c r="C101" s="2379"/>
      <c r="D101" s="2403">
        <v>2011</v>
      </c>
      <c r="E101" s="2404"/>
    </row>
    <row r="102" spans="1:9" ht="51.95" customHeight="1">
      <c r="A102" s="1233" t="s">
        <v>147</v>
      </c>
      <c r="B102" s="1068" t="s">
        <v>880</v>
      </c>
      <c r="C102" s="1232" t="s">
        <v>885</v>
      </c>
      <c r="D102" s="1067" t="s">
        <v>880</v>
      </c>
      <c r="E102" s="1231" t="s">
        <v>885</v>
      </c>
    </row>
    <row r="103" spans="1:9" ht="20.100000000000001" customHeight="1">
      <c r="A103" s="1133" t="s">
        <v>135</v>
      </c>
      <c r="B103" s="1228">
        <v>116.99063846263418</v>
      </c>
      <c r="C103" s="1229">
        <v>-7.831594611408832E-2</v>
      </c>
      <c r="D103" s="1228">
        <v>121.04159491065158</v>
      </c>
      <c r="E103" s="1228">
        <v>0.13038121564147787</v>
      </c>
      <c r="F103" s="1227"/>
      <c r="G103" s="1226"/>
    </row>
    <row r="104" spans="1:9" ht="20.100000000000001" customHeight="1">
      <c r="A104" s="1133" t="s">
        <v>136</v>
      </c>
      <c r="B104" s="1228">
        <v>117.55052227203339</v>
      </c>
      <c r="C104" s="1229">
        <v>0.55988380939921001</v>
      </c>
      <c r="D104" s="1228">
        <v>121.21061348047404</v>
      </c>
      <c r="E104" s="1228">
        <v>0.16901856982245533</v>
      </c>
      <c r="F104" s="1227"/>
      <c r="G104" s="1226"/>
    </row>
    <row r="105" spans="1:9" ht="20.100000000000001" customHeight="1">
      <c r="A105" s="1133" t="s">
        <v>137</v>
      </c>
      <c r="B105" s="1228">
        <v>118.3725813507871</v>
      </c>
      <c r="C105" s="1229">
        <v>0.82205907875371054</v>
      </c>
      <c r="D105" s="1228">
        <v>120.67364808683432</v>
      </c>
      <c r="E105" s="1228">
        <v>-0.53696539363971851</v>
      </c>
      <c r="F105" s="1227"/>
      <c r="G105" s="1226"/>
    </row>
    <row r="106" spans="1:9" ht="20.100000000000001" customHeight="1">
      <c r="A106" s="1133" t="s">
        <v>138</v>
      </c>
      <c r="B106" s="1228">
        <v>117.89300235491137</v>
      </c>
      <c r="C106" s="1229">
        <v>-0.47957899587572683</v>
      </c>
      <c r="D106" s="1228">
        <v>120.29788309791816</v>
      </c>
      <c r="E106" s="1228">
        <v>-0.37576498891615984</v>
      </c>
      <c r="F106" s="1227"/>
      <c r="G106" s="1226"/>
    </row>
    <row r="107" spans="1:9" ht="20.100000000000001" customHeight="1">
      <c r="A107" s="1133" t="s">
        <v>126</v>
      </c>
      <c r="B107" s="1228">
        <v>118.2201084982847</v>
      </c>
      <c r="C107" s="1229">
        <v>0.327106143373328</v>
      </c>
      <c r="D107" s="1228">
        <v>120.68431763379431</v>
      </c>
      <c r="E107" s="1228">
        <v>0.38643453587614829</v>
      </c>
      <c r="F107" s="1227"/>
      <c r="G107" s="1226"/>
    </row>
    <row r="108" spans="1:9" ht="20.100000000000001" customHeight="1">
      <c r="A108" s="1133" t="s">
        <v>139</v>
      </c>
      <c r="B108" s="1228">
        <v>118.46883826274706</v>
      </c>
      <c r="C108" s="1229">
        <v>0.24872976446235384</v>
      </c>
      <c r="D108" s="1228">
        <v>121.30355821966938</v>
      </c>
      <c r="E108" s="1228">
        <v>0.61924058587507602</v>
      </c>
      <c r="F108" s="1227"/>
      <c r="G108" s="1226"/>
    </row>
    <row r="109" spans="1:9" ht="20.100000000000001" customHeight="1">
      <c r="A109" s="1133" t="s">
        <v>140</v>
      </c>
      <c r="B109" s="1228">
        <v>118.94758300655161</v>
      </c>
      <c r="C109" s="1229">
        <v>0.47874474380455467</v>
      </c>
      <c r="D109" s="1228">
        <v>121.68102405031298</v>
      </c>
      <c r="E109" s="1228">
        <v>0.37746583064360095</v>
      </c>
      <c r="F109" s="1227"/>
      <c r="G109" s="1226"/>
    </row>
    <row r="110" spans="1:9" ht="20.100000000000001" customHeight="1">
      <c r="A110" s="1133" t="s">
        <v>141</v>
      </c>
      <c r="B110" s="1228">
        <v>119.90694739509486</v>
      </c>
      <c r="C110" s="1230">
        <v>0.9593643885432499</v>
      </c>
      <c r="D110" s="1228">
        <v>121.8557543996655</v>
      </c>
      <c r="E110" s="1228">
        <v>0.17473034935251519</v>
      </c>
      <c r="F110" s="1227"/>
      <c r="G110" s="1226"/>
    </row>
    <row r="111" spans="1:9" ht="20.100000000000001" customHeight="1">
      <c r="A111" s="1133" t="s">
        <v>142</v>
      </c>
      <c r="B111" s="1228">
        <v>121.15147921084855</v>
      </c>
      <c r="C111" s="1229">
        <v>1.2445318157536889</v>
      </c>
      <c r="D111" s="1228">
        <v>122.33104807131143</v>
      </c>
      <c r="E111" s="1228">
        <v>0.47529367164592884</v>
      </c>
      <c r="F111" s="1227"/>
      <c r="G111" s="1226"/>
    </row>
    <row r="112" spans="1:9" ht="20.100000000000001" customHeight="1">
      <c r="A112" s="1133" t="s">
        <v>143</v>
      </c>
      <c r="B112" s="1228">
        <v>121.66786552806306</v>
      </c>
      <c r="C112" s="1229">
        <v>0.51638631721451134</v>
      </c>
      <c r="D112" s="1228">
        <v>122.72200067007097</v>
      </c>
      <c r="E112" s="1228">
        <v>0.39095259875954014</v>
      </c>
      <c r="F112" s="1227"/>
      <c r="G112" s="1226"/>
    </row>
    <row r="113" spans="1:13" ht="20.100000000000001" customHeight="1">
      <c r="A113" s="1133" t="s">
        <v>144</v>
      </c>
      <c r="B113" s="1228">
        <v>121.87762892547632</v>
      </c>
      <c r="C113" s="1229">
        <v>0.20976339741325489</v>
      </c>
      <c r="D113" s="1228">
        <v>122.62916050551731</v>
      </c>
      <c r="E113" s="1228">
        <v>-9.284016455366384E-2</v>
      </c>
      <c r="F113" s="1227"/>
      <c r="G113" s="1226"/>
    </row>
    <row r="114" spans="1:13" ht="20.100000000000001" customHeight="1">
      <c r="A114" s="1124" t="s">
        <v>145</v>
      </c>
      <c r="B114" s="1228">
        <v>120.9112136950101</v>
      </c>
      <c r="C114" s="1229">
        <v>-0.96641523046621103</v>
      </c>
      <c r="D114" s="1228">
        <v>122.40791167750007</v>
      </c>
      <c r="E114" s="1228">
        <v>-0.221248828017238</v>
      </c>
      <c r="F114" s="1227"/>
      <c r="G114" s="1226"/>
    </row>
    <row r="115" spans="1:13" ht="15" customHeight="1">
      <c r="A115" s="2402" t="s">
        <v>73</v>
      </c>
      <c r="B115" s="2402"/>
      <c r="C115" s="2402"/>
      <c r="D115" s="2402"/>
      <c r="E115" s="2402"/>
      <c r="H115" s="1176"/>
      <c r="I115" s="1176"/>
      <c r="J115" s="1176"/>
      <c r="K115" s="1176"/>
      <c r="L115" s="1176"/>
      <c r="M115" s="1176"/>
    </row>
    <row r="116" spans="1:13" ht="15" customHeight="1">
      <c r="A116" s="1063"/>
      <c r="B116" s="1063"/>
      <c r="C116" s="1063"/>
      <c r="D116" s="1063"/>
      <c r="E116" s="1063"/>
      <c r="H116" s="1176"/>
      <c r="I116" s="1176"/>
      <c r="J116" s="1176"/>
      <c r="K116" s="1176"/>
      <c r="L116" s="1176"/>
      <c r="M116" s="1176"/>
    </row>
    <row r="117" spans="1:13" ht="20.100000000000001" customHeight="1">
      <c r="A117" s="2396" t="s">
        <v>884</v>
      </c>
      <c r="B117" s="2396"/>
      <c r="C117" s="2396"/>
      <c r="D117" s="2396"/>
      <c r="E117" s="2396"/>
      <c r="H117" s="1176"/>
      <c r="I117" s="1176"/>
      <c r="J117" s="1176"/>
      <c r="K117" s="1176"/>
      <c r="L117" s="1176"/>
      <c r="M117" s="1176"/>
    </row>
    <row r="118" spans="1:13">
      <c r="A118" s="1063"/>
      <c r="B118" s="1063"/>
      <c r="C118" s="1063"/>
      <c r="D118" s="1063"/>
      <c r="E118" s="1063"/>
      <c r="H118" s="1176"/>
      <c r="I118" s="1176"/>
      <c r="J118" s="1176">
        <v>2010</v>
      </c>
      <c r="K118" s="1176">
        <v>2011</v>
      </c>
      <c r="L118" s="1176"/>
      <c r="M118" s="1176"/>
    </row>
    <row r="119" spans="1:13">
      <c r="A119" s="1063"/>
      <c r="B119" s="1063"/>
      <c r="C119" s="1063"/>
      <c r="D119" s="1063"/>
      <c r="E119" s="1063"/>
      <c r="H119" s="1176"/>
      <c r="I119" s="1225" t="s">
        <v>122</v>
      </c>
      <c r="J119" s="1223">
        <v>116.99063846263418</v>
      </c>
      <c r="K119" s="1222">
        <v>121.04159491065158</v>
      </c>
      <c r="L119" s="1176"/>
      <c r="M119" s="1176"/>
    </row>
    <row r="120" spans="1:13">
      <c r="A120" s="1063"/>
      <c r="B120" s="1063"/>
      <c r="C120" s="1063"/>
      <c r="D120" s="1063"/>
      <c r="E120" s="1063"/>
      <c r="H120" s="1176"/>
      <c r="I120" s="1225" t="s">
        <v>123</v>
      </c>
      <c r="J120" s="1223">
        <v>117.55052227203339</v>
      </c>
      <c r="K120" s="1222">
        <v>121.21061348047404</v>
      </c>
      <c r="L120" s="1176"/>
      <c r="M120" s="1176"/>
    </row>
    <row r="121" spans="1:13">
      <c r="A121" s="1063"/>
      <c r="B121" s="1063"/>
      <c r="C121" s="1063"/>
      <c r="D121" s="1063"/>
      <c r="E121" s="1063"/>
      <c r="H121" s="1176"/>
      <c r="I121" s="1225" t="s">
        <v>124</v>
      </c>
      <c r="J121" s="1223">
        <v>118.3725813507871</v>
      </c>
      <c r="K121" s="1222">
        <v>120.67364808683432</v>
      </c>
      <c r="L121" s="1176"/>
      <c r="M121" s="1176"/>
    </row>
    <row r="122" spans="1:13">
      <c r="A122" s="1063"/>
      <c r="B122" s="1063"/>
      <c r="C122" s="1063"/>
      <c r="D122" s="1063"/>
      <c r="E122" s="1063"/>
      <c r="H122" s="1176"/>
      <c r="I122" s="1225" t="s">
        <v>125</v>
      </c>
      <c r="J122" s="1223">
        <v>117.89300235491137</v>
      </c>
      <c r="K122" s="1222">
        <v>120.29788309791816</v>
      </c>
      <c r="L122" s="1176"/>
      <c r="M122" s="1176"/>
    </row>
    <row r="123" spans="1:13">
      <c r="A123" s="1063"/>
      <c r="B123" s="1063"/>
      <c r="C123" s="1063"/>
      <c r="D123" s="1063"/>
      <c r="E123" s="1063"/>
      <c r="H123" s="1176"/>
      <c r="I123" s="1225" t="s">
        <v>126</v>
      </c>
      <c r="J123" s="1223">
        <v>118.2201084982847</v>
      </c>
      <c r="K123" s="1222">
        <v>120.68431763379431</v>
      </c>
      <c r="L123" s="1176"/>
      <c r="M123" s="1176"/>
    </row>
    <row r="124" spans="1:13">
      <c r="A124" s="1063"/>
      <c r="B124" s="1063"/>
      <c r="C124" s="1063"/>
      <c r="D124" s="1063"/>
      <c r="E124" s="1063"/>
      <c r="H124" s="1176"/>
      <c r="I124" s="1225" t="s">
        <v>127</v>
      </c>
      <c r="J124" s="1223">
        <v>118.46883826274706</v>
      </c>
      <c r="K124" s="1222">
        <v>121.30355821966938</v>
      </c>
      <c r="L124" s="1176"/>
      <c r="M124" s="1176"/>
    </row>
    <row r="125" spans="1:13">
      <c r="A125" s="1063"/>
      <c r="B125" s="1063"/>
      <c r="C125" s="1063"/>
      <c r="D125" s="1063"/>
      <c r="E125" s="1063"/>
      <c r="H125" s="1176"/>
      <c r="I125" s="1225" t="s">
        <v>128</v>
      </c>
      <c r="J125" s="1223">
        <v>118.94758300655161</v>
      </c>
      <c r="K125" s="1222">
        <v>121.68102405031298</v>
      </c>
      <c r="L125" s="1176"/>
      <c r="M125" s="1176"/>
    </row>
    <row r="126" spans="1:13">
      <c r="A126" s="1063"/>
      <c r="B126" s="1063"/>
      <c r="C126" s="1063"/>
      <c r="D126" s="1063"/>
      <c r="E126" s="1063"/>
      <c r="H126" s="1176"/>
      <c r="I126" s="1225" t="s">
        <v>129</v>
      </c>
      <c r="J126" s="1223">
        <v>119.90694739509486</v>
      </c>
      <c r="K126" s="1222">
        <v>121.8557543996655</v>
      </c>
      <c r="L126" s="1176"/>
      <c r="M126" s="1176"/>
    </row>
    <row r="127" spans="1:13">
      <c r="A127" s="1063"/>
      <c r="B127" s="1063"/>
      <c r="C127" s="1063"/>
      <c r="D127" s="1063"/>
      <c r="E127" s="1063"/>
      <c r="H127" s="1176"/>
      <c r="I127" s="1225" t="s">
        <v>883</v>
      </c>
      <c r="J127" s="1223">
        <v>121.15147921084855</v>
      </c>
      <c r="K127" s="1222">
        <v>122.33104807131143</v>
      </c>
      <c r="L127" s="1176"/>
      <c r="M127" s="1176"/>
    </row>
    <row r="128" spans="1:13">
      <c r="A128" s="1063"/>
      <c r="B128" s="1063"/>
      <c r="C128" s="1063"/>
      <c r="D128" s="1063"/>
      <c r="E128" s="1063"/>
      <c r="H128" s="1176"/>
      <c r="I128" s="1225" t="s">
        <v>131</v>
      </c>
      <c r="J128" s="1223">
        <v>121.66786552806306</v>
      </c>
      <c r="K128" s="1222">
        <v>122.72200067007097</v>
      </c>
      <c r="L128" s="1176"/>
      <c r="M128" s="1176"/>
    </row>
    <row r="129" spans="1:13">
      <c r="A129" s="1063"/>
      <c r="B129" s="1063"/>
      <c r="C129" s="1063"/>
      <c r="D129" s="1063"/>
      <c r="E129" s="1063"/>
      <c r="H129" s="1176"/>
      <c r="I129" s="1225" t="s">
        <v>132</v>
      </c>
      <c r="J129" s="1223">
        <v>121.87762892547632</v>
      </c>
      <c r="K129" s="1222">
        <v>122.62916050551731</v>
      </c>
      <c r="L129" s="1176"/>
      <c r="M129" s="1176"/>
    </row>
    <row r="130" spans="1:13">
      <c r="A130" s="1063"/>
      <c r="B130" s="1063"/>
      <c r="C130" s="1063"/>
      <c r="D130" s="1063"/>
      <c r="E130" s="1063"/>
      <c r="H130" s="1176"/>
      <c r="I130" s="1224" t="s">
        <v>133</v>
      </c>
      <c r="J130" s="1223">
        <v>120.9112136950101</v>
      </c>
      <c r="K130" s="1222">
        <v>122.40791167750007</v>
      </c>
      <c r="L130" s="1176"/>
      <c r="M130" s="1176"/>
    </row>
    <row r="131" spans="1:13">
      <c r="A131" s="1063"/>
      <c r="B131" s="1063"/>
      <c r="C131" s="1063"/>
      <c r="D131" s="1063"/>
      <c r="E131" s="1063"/>
      <c r="H131" s="1176"/>
      <c r="I131" s="1176"/>
      <c r="J131" s="1176"/>
      <c r="K131" s="1176"/>
      <c r="L131" s="1176"/>
      <c r="M131" s="1176"/>
    </row>
    <row r="132" spans="1:13" ht="15" customHeight="1">
      <c r="A132" s="1206"/>
      <c r="B132" s="1206"/>
      <c r="C132" s="1206"/>
      <c r="D132" s="1206"/>
      <c r="E132" s="1206"/>
      <c r="H132" s="1176"/>
      <c r="I132" s="1176"/>
      <c r="J132" s="1176"/>
      <c r="K132" s="1176"/>
      <c r="L132" s="1176"/>
      <c r="M132" s="1176"/>
    </row>
    <row r="133" spans="1:13">
      <c r="A133" s="1206"/>
      <c r="B133" s="1206"/>
      <c r="C133" s="1206"/>
      <c r="D133" s="1206"/>
      <c r="E133" s="1206"/>
      <c r="H133" s="1176"/>
      <c r="I133" s="1176"/>
      <c r="J133" s="1176"/>
      <c r="K133" s="1176"/>
      <c r="L133" s="1176"/>
      <c r="M133" s="1176"/>
    </row>
    <row r="134" spans="1:13" ht="20.100000000000001" customHeight="1">
      <c r="A134" s="1072" t="s">
        <v>882</v>
      </c>
      <c r="B134" s="1072"/>
      <c r="C134" s="1221"/>
      <c r="D134" s="1108"/>
      <c r="E134" s="1072"/>
      <c r="H134" s="1176"/>
      <c r="I134" s="1176"/>
      <c r="J134" s="1176"/>
      <c r="K134" s="1176"/>
      <c r="L134" s="1176"/>
      <c r="M134" s="1176"/>
    </row>
    <row r="135" spans="1:13" ht="20.100000000000001" customHeight="1">
      <c r="A135" s="1220" t="s">
        <v>881</v>
      </c>
      <c r="B135" s="1212" t="s">
        <v>880</v>
      </c>
      <c r="C135" s="1212" t="s">
        <v>879</v>
      </c>
      <c r="D135" s="1219"/>
      <c r="E135" s="1206"/>
      <c r="H135" s="1176"/>
      <c r="I135" s="1176"/>
      <c r="J135" s="1176"/>
      <c r="K135" s="1176"/>
      <c r="L135" s="1176"/>
      <c r="M135" s="1176"/>
    </row>
    <row r="136" spans="1:13" ht="20.100000000000001" customHeight="1">
      <c r="A136" s="1218">
        <v>2007</v>
      </c>
      <c r="B136" s="1217">
        <v>100</v>
      </c>
      <c r="C136" s="1216" t="s">
        <v>878</v>
      </c>
      <c r="D136" s="1206"/>
      <c r="H136" s="1176"/>
      <c r="I136" s="1176"/>
      <c r="J136" s="1176"/>
      <c r="K136" s="1176"/>
      <c r="L136" s="1176"/>
      <c r="M136" s="1176"/>
    </row>
    <row r="137" spans="1:13" ht="20.100000000000001" customHeight="1">
      <c r="A137" s="1063">
        <v>2008</v>
      </c>
      <c r="B137" s="1215">
        <v>114.88</v>
      </c>
      <c r="C137" s="1088">
        <v>14.88</v>
      </c>
      <c r="D137" s="1206"/>
      <c r="H137" s="1176"/>
      <c r="I137" s="1176"/>
      <c r="J137" s="1176"/>
      <c r="K137" s="1176"/>
      <c r="L137" s="1176"/>
      <c r="M137" s="1176"/>
    </row>
    <row r="138" spans="1:13" ht="20.100000000000001" customHeight="1">
      <c r="A138" s="1063">
        <v>2009</v>
      </c>
      <c r="B138" s="1215">
        <v>115.79</v>
      </c>
      <c r="C138" s="1088">
        <v>0.78</v>
      </c>
      <c r="D138" s="1206"/>
    </row>
    <row r="139" spans="1:13" ht="20.100000000000001" customHeight="1">
      <c r="A139" s="1063">
        <v>2010</v>
      </c>
      <c r="B139" s="1215">
        <v>119.33</v>
      </c>
      <c r="C139" s="1088">
        <v>3.06</v>
      </c>
      <c r="D139" s="1206"/>
    </row>
    <row r="140" spans="1:13" ht="20.100000000000001" customHeight="1">
      <c r="A140" s="1061">
        <v>2011</v>
      </c>
      <c r="B140" s="1214">
        <v>121.569876233643</v>
      </c>
      <c r="C140" s="1109">
        <v>1.8771568834009997</v>
      </c>
      <c r="D140" s="1206"/>
    </row>
    <row r="141" spans="1:13" ht="15" customHeight="1">
      <c r="A141" s="1162" t="s">
        <v>877</v>
      </c>
      <c r="B141" s="1125"/>
      <c r="C141" s="1125"/>
      <c r="D141" s="1133"/>
    </row>
    <row r="142" spans="1:13" ht="15" customHeight="1">
      <c r="A142" s="1208"/>
      <c r="B142" s="1208"/>
      <c r="C142" s="1208"/>
      <c r="D142" s="1208"/>
      <c r="E142" s="1208"/>
    </row>
    <row r="143" spans="1:13" ht="32.25" customHeight="1">
      <c r="A143" s="2396" t="s">
        <v>876</v>
      </c>
      <c r="B143" s="2396"/>
      <c r="C143" s="2396"/>
      <c r="D143" s="2396"/>
      <c r="E143" s="2396"/>
    </row>
    <row r="144" spans="1:13" ht="15" customHeight="1">
      <c r="A144" s="1126" t="s">
        <v>875</v>
      </c>
      <c r="B144" s="1208"/>
      <c r="C144" s="1208"/>
      <c r="D144" s="1208"/>
      <c r="E144" s="1208"/>
    </row>
    <row r="145" spans="1:5" ht="30" customHeight="1">
      <c r="A145" s="1213" t="s">
        <v>874</v>
      </c>
      <c r="B145" s="1212" t="s">
        <v>873</v>
      </c>
      <c r="C145" s="1212" t="s">
        <v>872</v>
      </c>
      <c r="D145" s="1212" t="s">
        <v>871</v>
      </c>
      <c r="E145" s="1208"/>
    </row>
    <row r="146" spans="1:5" ht="20.100000000000001" customHeight="1">
      <c r="A146" s="1133" t="s">
        <v>870</v>
      </c>
      <c r="B146" s="1077">
        <v>511.3</v>
      </c>
      <c r="C146" s="1077">
        <v>515.5</v>
      </c>
      <c r="D146" s="1140">
        <v>0.82143555642480237</v>
      </c>
      <c r="E146" s="1208"/>
    </row>
    <row r="147" spans="1:5" ht="20.100000000000001" customHeight="1">
      <c r="A147" s="1133" t="s">
        <v>869</v>
      </c>
      <c r="B147" s="1077">
        <v>47.6</v>
      </c>
      <c r="C147" s="1077">
        <v>52.1</v>
      </c>
      <c r="D147" s="1140">
        <v>9.4537815126050475</v>
      </c>
      <c r="E147" s="1208"/>
    </row>
    <row r="148" spans="1:5" ht="20.100000000000001" customHeight="1">
      <c r="A148" s="1133" t="s">
        <v>868</v>
      </c>
      <c r="B148" s="1077">
        <v>261.3</v>
      </c>
      <c r="C148" s="1077">
        <v>244.6</v>
      </c>
      <c r="D148" s="1140">
        <v>-6.3911213164944485</v>
      </c>
      <c r="E148" s="1211"/>
    </row>
    <row r="149" spans="1:5" ht="20.100000000000001" customHeight="1">
      <c r="A149" s="1133" t="s">
        <v>867</v>
      </c>
      <c r="B149" s="1077">
        <v>2153</v>
      </c>
      <c r="C149" s="1077">
        <v>2477.25</v>
      </c>
      <c r="D149" s="1140">
        <v>15.1</v>
      </c>
      <c r="E149" s="1211"/>
    </row>
    <row r="150" spans="1:5" ht="20.100000000000001" customHeight="1">
      <c r="A150" s="1133" t="s">
        <v>866</v>
      </c>
      <c r="B150" s="1077">
        <v>196.1</v>
      </c>
      <c r="C150" s="1077">
        <v>197.3</v>
      </c>
      <c r="D150" s="1140">
        <v>0.61193268740440487</v>
      </c>
      <c r="E150" s="1208"/>
    </row>
    <row r="151" spans="1:5" ht="20.100000000000001" customHeight="1">
      <c r="A151" s="1133" t="s">
        <v>865</v>
      </c>
      <c r="B151" s="1077">
        <v>2689.2</v>
      </c>
      <c r="C151" s="1077">
        <v>2430.9</v>
      </c>
      <c r="D151" s="1140">
        <v>-9.6050870147255552</v>
      </c>
      <c r="E151" s="1208"/>
    </row>
    <row r="152" spans="1:5" ht="20.100000000000001" customHeight="1">
      <c r="A152" s="1133" t="s">
        <v>864</v>
      </c>
      <c r="B152" s="1077">
        <v>17.3</v>
      </c>
      <c r="C152" s="1077">
        <v>18.600000000000001</v>
      </c>
      <c r="D152" s="1140">
        <v>7.5144508670520196</v>
      </c>
      <c r="E152" s="1208"/>
    </row>
    <row r="153" spans="1:5" ht="20.100000000000001" customHeight="1">
      <c r="A153" s="1133" t="s">
        <v>863</v>
      </c>
      <c r="B153" s="1077">
        <v>118.33</v>
      </c>
      <c r="C153" s="1077">
        <v>117.1</v>
      </c>
      <c r="D153" s="1140">
        <v>-1.0394659004478939</v>
      </c>
      <c r="E153" s="1208"/>
    </row>
    <row r="154" spans="1:5" ht="20.100000000000001" customHeight="1">
      <c r="A154" s="1133" t="s">
        <v>862</v>
      </c>
      <c r="B154" s="1077">
        <v>114.1</v>
      </c>
      <c r="C154" s="1077">
        <v>115.84</v>
      </c>
      <c r="D154" s="1140">
        <v>1.5249780893952618</v>
      </c>
      <c r="E154" s="1208"/>
    </row>
    <row r="155" spans="1:5" ht="20.100000000000001" customHeight="1">
      <c r="A155" s="1133" t="s">
        <v>861</v>
      </c>
      <c r="B155" s="1077">
        <v>3552.1</v>
      </c>
      <c r="C155" s="1077">
        <v>3550.9</v>
      </c>
      <c r="D155" s="1140">
        <v>3.3782832690519599E-2</v>
      </c>
      <c r="E155" s="1208"/>
    </row>
    <row r="156" spans="1:5" ht="20.100000000000001" customHeight="1">
      <c r="A156" s="1133" t="s">
        <v>860</v>
      </c>
      <c r="B156" s="1077">
        <v>67.13</v>
      </c>
      <c r="C156" s="1077">
        <v>58.7</v>
      </c>
      <c r="D156" s="1140">
        <v>-12.557723819454779</v>
      </c>
      <c r="E156" s="1208"/>
    </row>
    <row r="157" spans="1:5" ht="20.100000000000001" customHeight="1">
      <c r="A157" s="1133" t="s">
        <v>859</v>
      </c>
      <c r="B157" s="1077">
        <v>50.4</v>
      </c>
      <c r="C157" s="1077">
        <v>49.6</v>
      </c>
      <c r="D157" s="1140">
        <v>-1.5873015873015817</v>
      </c>
      <c r="E157" s="1208"/>
    </row>
    <row r="158" spans="1:5" ht="20.100000000000001" customHeight="1">
      <c r="A158" s="1124" t="s">
        <v>858</v>
      </c>
      <c r="B158" s="1075">
        <v>9.7753452380952393</v>
      </c>
      <c r="C158" s="1075">
        <v>10.7</v>
      </c>
      <c r="D158" s="1140">
        <v>9.4590496742899006</v>
      </c>
      <c r="E158" s="1208"/>
    </row>
    <row r="159" spans="1:5">
      <c r="A159" s="1058" t="s">
        <v>73</v>
      </c>
      <c r="B159" s="1209"/>
      <c r="C159" s="1209"/>
      <c r="D159" s="1210"/>
      <c r="E159" s="1208"/>
    </row>
    <row r="160" spans="1:5" ht="15" customHeight="1">
      <c r="A160" s="1133"/>
      <c r="B160" s="1209"/>
      <c r="C160" s="1209"/>
      <c r="D160" s="1209"/>
      <c r="E160" s="1208"/>
    </row>
    <row r="161" spans="1:5" ht="31.5" customHeight="1">
      <c r="A161" s="2396" t="s">
        <v>857</v>
      </c>
      <c r="B161" s="2396"/>
      <c r="C161" s="2396"/>
      <c r="D161" s="2396"/>
      <c r="E161" s="2396"/>
    </row>
    <row r="162" spans="1:5" ht="36.75" customHeight="1">
      <c r="A162" s="2392"/>
      <c r="B162" s="2392"/>
      <c r="C162" s="2392"/>
      <c r="D162" s="2392"/>
      <c r="E162" s="2392"/>
    </row>
    <row r="163" spans="1:5">
      <c r="A163" s="1208"/>
      <c r="B163" s="1208"/>
      <c r="C163" s="1208"/>
      <c r="D163" s="1208"/>
      <c r="E163" s="1208"/>
    </row>
    <row r="164" spans="1:5">
      <c r="A164" s="1208"/>
      <c r="B164" s="1208"/>
      <c r="C164" s="1208"/>
      <c r="D164" s="1208"/>
      <c r="E164" s="1208"/>
    </row>
    <row r="165" spans="1:5">
      <c r="A165" s="1208"/>
      <c r="B165" s="1208"/>
      <c r="C165" s="1208"/>
      <c r="D165" s="1208"/>
      <c r="E165" s="1208"/>
    </row>
    <row r="166" spans="1:5">
      <c r="A166" s="1208"/>
      <c r="B166" s="1208"/>
      <c r="C166" s="1208"/>
      <c r="D166" s="1208"/>
      <c r="E166" s="1208"/>
    </row>
    <row r="167" spans="1:5">
      <c r="A167" s="1208"/>
      <c r="B167" s="1208"/>
      <c r="C167" s="1208"/>
      <c r="D167" s="1208"/>
      <c r="E167" s="1208"/>
    </row>
    <row r="168" spans="1:5">
      <c r="A168" s="1208"/>
      <c r="B168" s="1208"/>
      <c r="C168" s="1208"/>
      <c r="D168" s="1208"/>
      <c r="E168" s="1208"/>
    </row>
    <row r="169" spans="1:5">
      <c r="A169" s="1208"/>
      <c r="B169" s="1208"/>
      <c r="C169" s="1208"/>
      <c r="D169" s="1208"/>
      <c r="E169" s="1208"/>
    </row>
    <row r="170" spans="1:5">
      <c r="A170" s="1208"/>
      <c r="B170" s="1208"/>
      <c r="C170" s="1208"/>
      <c r="D170" s="1208"/>
      <c r="E170" s="1208"/>
    </row>
    <row r="171" spans="1:5">
      <c r="A171" s="1208"/>
      <c r="B171" s="1208"/>
      <c r="C171" s="1208"/>
      <c r="D171" s="1208"/>
      <c r="E171" s="1208"/>
    </row>
    <row r="172" spans="1:5">
      <c r="A172" s="1208"/>
      <c r="B172" s="1208"/>
      <c r="C172" s="1208"/>
      <c r="D172" s="1208"/>
      <c r="E172" s="1208"/>
    </row>
    <row r="173" spans="1:5">
      <c r="A173" s="1208"/>
      <c r="B173" s="1208"/>
      <c r="C173" s="1208"/>
      <c r="D173" s="1208"/>
      <c r="E173" s="1208"/>
    </row>
    <row r="174" spans="1:5">
      <c r="A174" s="1208"/>
      <c r="B174" s="1208"/>
      <c r="C174" s="1208"/>
      <c r="D174" s="1208"/>
      <c r="E174" s="1208"/>
    </row>
    <row r="175" spans="1:5">
      <c r="A175" s="1208"/>
      <c r="B175" s="1208"/>
      <c r="C175" s="1208"/>
      <c r="D175" s="1208"/>
      <c r="E175" s="1208"/>
    </row>
    <row r="176" spans="1:5">
      <c r="A176" s="1208"/>
      <c r="B176" s="1208"/>
      <c r="C176" s="1208"/>
      <c r="D176" s="1208"/>
      <c r="E176" s="1208"/>
    </row>
    <row r="177" spans="1:5">
      <c r="A177" s="1208"/>
      <c r="B177" s="1208"/>
      <c r="C177" s="1208"/>
      <c r="D177" s="1208"/>
      <c r="E177" s="1208"/>
    </row>
    <row r="178" spans="1:5">
      <c r="A178" s="1208"/>
      <c r="B178" s="1208"/>
      <c r="C178" s="1208"/>
      <c r="D178" s="1208"/>
      <c r="E178" s="1208"/>
    </row>
    <row r="179" spans="1:5">
      <c r="A179" s="1208"/>
      <c r="B179" s="1208"/>
      <c r="C179" s="1208"/>
      <c r="D179" s="1208"/>
      <c r="E179" s="1208"/>
    </row>
    <row r="180" spans="1:5">
      <c r="A180" s="1208"/>
      <c r="B180" s="1208"/>
      <c r="C180" s="1208"/>
      <c r="D180" s="1208"/>
      <c r="E180" s="1208"/>
    </row>
    <row r="181" spans="1:5">
      <c r="A181" s="1208"/>
      <c r="B181" s="1208"/>
      <c r="C181" s="1208"/>
      <c r="D181" s="1208"/>
      <c r="E181" s="1208"/>
    </row>
    <row r="182" spans="1:5">
      <c r="A182" s="1208"/>
      <c r="B182" s="1208"/>
      <c r="C182" s="1208"/>
      <c r="D182" s="1208"/>
      <c r="E182" s="1208"/>
    </row>
    <row r="183" spans="1:5">
      <c r="A183" s="1208"/>
      <c r="B183" s="1208"/>
      <c r="C183" s="1208"/>
      <c r="D183" s="1208"/>
      <c r="E183" s="1208"/>
    </row>
    <row r="184" spans="1:5">
      <c r="A184" s="1208"/>
      <c r="B184" s="1208"/>
      <c r="C184" s="1208"/>
      <c r="D184" s="1208"/>
      <c r="E184" s="1208"/>
    </row>
    <row r="185" spans="1:5">
      <c r="A185" s="1208"/>
      <c r="B185" s="1208"/>
      <c r="C185" s="1208"/>
      <c r="D185" s="1208"/>
      <c r="E185" s="1208"/>
    </row>
    <row r="186" spans="1:5">
      <c r="A186" s="1208"/>
      <c r="B186" s="1208"/>
      <c r="C186" s="1208"/>
      <c r="D186" s="1208"/>
      <c r="E186" s="1208"/>
    </row>
    <row r="187" spans="1:5">
      <c r="A187" s="1208"/>
      <c r="B187" s="1208"/>
      <c r="C187" s="1208"/>
      <c r="D187" s="1208"/>
      <c r="E187" s="1208"/>
    </row>
    <row r="188" spans="1:5">
      <c r="A188" s="1208"/>
      <c r="B188" s="1208"/>
      <c r="C188" s="1208"/>
      <c r="D188" s="1208"/>
      <c r="E188" s="1208"/>
    </row>
    <row r="189" spans="1:5">
      <c r="A189" s="1208"/>
      <c r="B189" s="1208"/>
      <c r="C189" s="1208"/>
      <c r="D189" s="1208"/>
      <c r="E189" s="1208"/>
    </row>
    <row r="190" spans="1:5">
      <c r="A190" s="1208"/>
      <c r="B190" s="1208"/>
      <c r="C190" s="1208"/>
      <c r="D190" s="1208"/>
      <c r="E190" s="1208"/>
    </row>
    <row r="191" spans="1:5">
      <c r="A191" s="1208"/>
      <c r="B191" s="1208"/>
      <c r="C191" s="1208"/>
      <c r="D191" s="1208"/>
      <c r="E191" s="1208"/>
    </row>
    <row r="192" spans="1:5">
      <c r="A192" s="1208"/>
      <c r="B192" s="1208"/>
      <c r="C192" s="1208"/>
      <c r="D192" s="1208"/>
      <c r="E192" s="1208"/>
    </row>
    <row r="193" spans="1:5">
      <c r="A193" s="1208"/>
      <c r="B193" s="1208"/>
      <c r="C193" s="1208"/>
      <c r="D193" s="1208"/>
      <c r="E193" s="1208"/>
    </row>
    <row r="194" spans="1:5">
      <c r="A194" s="1208"/>
      <c r="B194" s="1208"/>
      <c r="C194" s="1208"/>
      <c r="D194" s="1208"/>
      <c r="E194" s="1208"/>
    </row>
    <row r="195" spans="1:5">
      <c r="A195" s="1208"/>
      <c r="B195" s="1208"/>
      <c r="C195" s="1208"/>
      <c r="D195" s="1208"/>
      <c r="E195" s="1208"/>
    </row>
    <row r="196" spans="1:5">
      <c r="A196" s="1208"/>
      <c r="B196" s="1208"/>
      <c r="C196" s="1208"/>
      <c r="D196" s="1208"/>
      <c r="E196" s="1208"/>
    </row>
    <row r="197" spans="1:5">
      <c r="A197" s="1208"/>
      <c r="B197" s="1208"/>
      <c r="C197" s="1208"/>
      <c r="D197" s="1208"/>
      <c r="E197" s="1208"/>
    </row>
    <row r="198" spans="1:5">
      <c r="A198" s="1208"/>
      <c r="B198" s="1208"/>
      <c r="C198" s="1208"/>
      <c r="D198" s="1208"/>
      <c r="E198" s="1208"/>
    </row>
    <row r="199" spans="1:5">
      <c r="A199" s="1208"/>
      <c r="B199" s="1208"/>
      <c r="C199" s="1208"/>
      <c r="D199" s="1208"/>
      <c r="E199" s="1208"/>
    </row>
    <row r="200" spans="1:5">
      <c r="A200" s="1208"/>
      <c r="B200" s="1208"/>
      <c r="C200" s="1208"/>
      <c r="D200" s="1208"/>
      <c r="E200" s="1208"/>
    </row>
    <row r="201" spans="1:5">
      <c r="A201" s="1208"/>
      <c r="B201" s="1208"/>
      <c r="C201" s="1208"/>
      <c r="D201" s="1208"/>
      <c r="E201" s="1208"/>
    </row>
    <row r="202" spans="1:5">
      <c r="A202" s="1208"/>
      <c r="B202" s="1208"/>
      <c r="C202" s="1208"/>
      <c r="D202" s="1208"/>
      <c r="E202" s="1208"/>
    </row>
    <row r="203" spans="1:5">
      <c r="A203" s="1208"/>
      <c r="B203" s="1208"/>
      <c r="C203" s="1208"/>
      <c r="D203" s="1208"/>
      <c r="E203" s="1208"/>
    </row>
    <row r="204" spans="1:5">
      <c r="A204" s="1208"/>
      <c r="B204" s="1208"/>
      <c r="C204" s="1208"/>
      <c r="D204" s="1208"/>
      <c r="E204" s="1208"/>
    </row>
    <row r="205" spans="1:5">
      <c r="A205" s="1208"/>
      <c r="B205" s="1208"/>
      <c r="C205" s="1208"/>
      <c r="D205" s="1208"/>
      <c r="E205" s="1208"/>
    </row>
    <row r="206" spans="1:5">
      <c r="A206" s="1208"/>
      <c r="B206" s="1208"/>
      <c r="C206" s="1208"/>
      <c r="D206" s="1208"/>
      <c r="E206" s="1208"/>
    </row>
    <row r="207" spans="1:5">
      <c r="A207" s="1208"/>
      <c r="B207" s="1208"/>
      <c r="C207" s="1208"/>
      <c r="D207" s="1208"/>
      <c r="E207" s="1208"/>
    </row>
    <row r="208" spans="1:5">
      <c r="A208" s="1208"/>
      <c r="B208" s="1208"/>
      <c r="C208" s="1208"/>
      <c r="D208" s="1208"/>
      <c r="E208" s="1208"/>
    </row>
    <row r="209" spans="1:5">
      <c r="A209" s="1208"/>
      <c r="B209" s="1208"/>
      <c r="C209" s="1208"/>
      <c r="D209" s="1208"/>
      <c r="E209" s="1208"/>
    </row>
    <row r="210" spans="1:5">
      <c r="A210" s="1208"/>
      <c r="B210" s="1208"/>
      <c r="C210" s="1208"/>
      <c r="D210" s="1208"/>
      <c r="E210" s="1208"/>
    </row>
    <row r="211" spans="1:5">
      <c r="A211" s="1208"/>
      <c r="B211" s="1208"/>
      <c r="C211" s="1208"/>
      <c r="D211" s="1208"/>
      <c r="E211" s="1208"/>
    </row>
    <row r="212" spans="1:5">
      <c r="A212" s="1208"/>
      <c r="B212" s="1208"/>
      <c r="C212" s="1208"/>
      <c r="D212" s="1208"/>
      <c r="E212" s="1208"/>
    </row>
    <row r="213" spans="1:5">
      <c r="A213" s="1208"/>
      <c r="B213" s="1208"/>
      <c r="C213" s="1208"/>
      <c r="D213" s="1208"/>
      <c r="E213" s="1208"/>
    </row>
    <row r="214" spans="1:5">
      <c r="A214" s="1208"/>
      <c r="B214" s="1208"/>
      <c r="C214" s="1208"/>
      <c r="D214" s="1208"/>
      <c r="E214" s="1208"/>
    </row>
    <row r="215" spans="1:5">
      <c r="A215" s="1208"/>
      <c r="B215" s="1208"/>
      <c r="C215" s="1208"/>
      <c r="D215" s="1208"/>
      <c r="E215" s="1208"/>
    </row>
    <row r="216" spans="1:5">
      <c r="A216" s="1208"/>
      <c r="B216" s="1208"/>
      <c r="C216" s="1208"/>
      <c r="D216" s="1208"/>
      <c r="E216" s="1208"/>
    </row>
    <row r="217" spans="1:5">
      <c r="A217" s="1208"/>
      <c r="B217" s="1208"/>
      <c r="C217" s="1208"/>
      <c r="D217" s="1208"/>
      <c r="E217" s="1208"/>
    </row>
    <row r="218" spans="1:5">
      <c r="A218" s="1208"/>
      <c r="B218" s="1208"/>
      <c r="C218" s="1208"/>
      <c r="D218" s="1208"/>
      <c r="E218" s="1208"/>
    </row>
    <row r="219" spans="1:5">
      <c r="A219" s="1208"/>
      <c r="B219" s="1208"/>
      <c r="C219" s="1208"/>
      <c r="D219" s="1208"/>
      <c r="E219" s="1208"/>
    </row>
    <row r="220" spans="1:5">
      <c r="A220" s="1208"/>
      <c r="B220" s="1208"/>
      <c r="C220" s="1208"/>
      <c r="D220" s="1208"/>
      <c r="E220" s="1208"/>
    </row>
    <row r="221" spans="1:5">
      <c r="A221" s="1208"/>
      <c r="B221" s="1208"/>
      <c r="C221" s="1208"/>
      <c r="D221" s="1208"/>
      <c r="E221" s="1208"/>
    </row>
    <row r="222" spans="1:5">
      <c r="A222" s="1208"/>
      <c r="B222" s="1208"/>
      <c r="C222" s="1208"/>
      <c r="D222" s="1208"/>
      <c r="E222" s="1208"/>
    </row>
    <row r="223" spans="1:5">
      <c r="A223" s="1208"/>
      <c r="B223" s="1208"/>
      <c r="C223" s="1208"/>
      <c r="D223" s="1208"/>
      <c r="E223" s="1208"/>
    </row>
    <row r="224" spans="1:5">
      <c r="A224" s="1208"/>
      <c r="B224" s="1208"/>
      <c r="C224" s="1208"/>
      <c r="D224" s="1208"/>
      <c r="E224" s="1208"/>
    </row>
    <row r="225" spans="1:5">
      <c r="A225" s="1208"/>
      <c r="B225" s="1208"/>
      <c r="C225" s="1208"/>
      <c r="D225" s="1208"/>
      <c r="E225" s="1208"/>
    </row>
    <row r="226" spans="1:5">
      <c r="A226" s="1208"/>
      <c r="B226" s="1208"/>
      <c r="C226" s="1208"/>
      <c r="D226" s="1208"/>
      <c r="E226" s="1208"/>
    </row>
    <row r="227" spans="1:5">
      <c r="A227" s="1208"/>
      <c r="B227" s="1208"/>
      <c r="C227" s="1208"/>
      <c r="D227" s="1208"/>
      <c r="E227" s="1208"/>
    </row>
    <row r="228" spans="1:5">
      <c r="A228" s="1208"/>
      <c r="B228" s="1208"/>
      <c r="C228" s="1208"/>
      <c r="D228" s="1208"/>
      <c r="E228" s="1208"/>
    </row>
    <row r="229" spans="1:5">
      <c r="A229" s="1208"/>
      <c r="B229" s="1208"/>
      <c r="C229" s="1208"/>
      <c r="D229" s="1208"/>
      <c r="E229" s="1208"/>
    </row>
    <row r="230" spans="1:5">
      <c r="A230" s="1208"/>
      <c r="B230" s="1208"/>
      <c r="C230" s="1208"/>
      <c r="D230" s="1208"/>
      <c r="E230" s="1208"/>
    </row>
    <row r="231" spans="1:5">
      <c r="A231" s="1208"/>
      <c r="B231" s="1208"/>
      <c r="C231" s="1208"/>
      <c r="D231" s="1208"/>
      <c r="E231" s="1208"/>
    </row>
    <row r="232" spans="1:5">
      <c r="A232" s="1208"/>
      <c r="B232" s="1208"/>
      <c r="C232" s="1208"/>
      <c r="D232" s="1208"/>
      <c r="E232" s="1208"/>
    </row>
    <row r="233" spans="1:5">
      <c r="A233" s="1208"/>
      <c r="B233" s="1208"/>
      <c r="C233" s="1208"/>
      <c r="D233" s="1208"/>
      <c r="E233" s="1208"/>
    </row>
    <row r="234" spans="1:5">
      <c r="A234" s="1208"/>
      <c r="B234" s="1208"/>
      <c r="C234" s="1208"/>
      <c r="D234" s="1208"/>
      <c r="E234" s="1208"/>
    </row>
    <row r="235" spans="1:5">
      <c r="A235" s="1208"/>
      <c r="B235" s="1208"/>
      <c r="C235" s="1208"/>
      <c r="D235" s="1208"/>
      <c r="E235" s="1208"/>
    </row>
    <row r="236" spans="1:5">
      <c r="A236" s="1208"/>
      <c r="B236" s="1208"/>
      <c r="C236" s="1208"/>
      <c r="D236" s="1208"/>
      <c r="E236" s="1208"/>
    </row>
    <row r="237" spans="1:5">
      <c r="A237" s="1208"/>
      <c r="B237" s="1208"/>
      <c r="C237" s="1208"/>
      <c r="D237" s="1208"/>
      <c r="E237" s="1208"/>
    </row>
    <row r="238" spans="1:5">
      <c r="A238" s="1208"/>
      <c r="B238" s="1208"/>
      <c r="C238" s="1208"/>
      <c r="D238" s="1208"/>
      <c r="E238" s="1208"/>
    </row>
    <row r="239" spans="1:5">
      <c r="A239" s="1208"/>
      <c r="B239" s="1208"/>
      <c r="C239" s="1208"/>
      <c r="D239" s="1208"/>
      <c r="E239" s="1208"/>
    </row>
    <row r="240" spans="1:5">
      <c r="A240" s="1208"/>
      <c r="B240" s="1208"/>
      <c r="C240" s="1208"/>
      <c r="D240" s="1208"/>
      <c r="E240" s="1208"/>
    </row>
    <row r="241" spans="1:5">
      <c r="A241" s="1208"/>
      <c r="B241" s="1208"/>
      <c r="C241" s="1208"/>
      <c r="D241" s="1208"/>
      <c r="E241" s="1208"/>
    </row>
    <row r="242" spans="1:5">
      <c r="A242" s="1208"/>
      <c r="B242" s="1208"/>
      <c r="C242" s="1208"/>
      <c r="D242" s="1208"/>
      <c r="E242" s="1208"/>
    </row>
    <row r="243" spans="1:5">
      <c r="A243" s="1208"/>
      <c r="B243" s="1208"/>
      <c r="C243" s="1208"/>
      <c r="D243" s="1208"/>
      <c r="E243" s="1208"/>
    </row>
    <row r="244" spans="1:5">
      <c r="A244" s="1208"/>
      <c r="B244" s="1208"/>
      <c r="C244" s="1208"/>
      <c r="D244" s="1208"/>
      <c r="E244" s="1208"/>
    </row>
    <row r="245" spans="1:5">
      <c r="A245" s="1208"/>
      <c r="B245" s="1208"/>
      <c r="C245" s="1208"/>
      <c r="D245" s="1208"/>
      <c r="E245" s="1208"/>
    </row>
    <row r="246" spans="1:5">
      <c r="A246" s="1208"/>
      <c r="B246" s="1208"/>
      <c r="C246" s="1208"/>
      <c r="D246" s="1208"/>
      <c r="E246" s="1208"/>
    </row>
    <row r="247" spans="1:5">
      <c r="A247" s="1208"/>
      <c r="B247" s="1208"/>
      <c r="C247" s="1208"/>
      <c r="D247" s="1208"/>
      <c r="E247" s="1208"/>
    </row>
    <row r="248" spans="1:5">
      <c r="A248" s="1208"/>
      <c r="B248" s="1208"/>
      <c r="C248" s="1208"/>
      <c r="D248" s="1208"/>
      <c r="E248" s="1208"/>
    </row>
    <row r="249" spans="1:5">
      <c r="A249" s="1208"/>
      <c r="B249" s="1208"/>
      <c r="C249" s="1208"/>
      <c r="D249" s="1208"/>
      <c r="E249" s="1208"/>
    </row>
    <row r="250" spans="1:5">
      <c r="A250" s="1208"/>
      <c r="B250" s="1208"/>
      <c r="C250" s="1208"/>
      <c r="D250" s="1208"/>
      <c r="E250" s="1208"/>
    </row>
    <row r="251" spans="1:5">
      <c r="A251" s="1208"/>
      <c r="B251" s="1208"/>
      <c r="C251" s="1208"/>
      <c r="D251" s="1208"/>
      <c r="E251" s="1208"/>
    </row>
    <row r="252" spans="1:5">
      <c r="A252" s="1208"/>
      <c r="B252" s="1208"/>
      <c r="C252" s="1208"/>
      <c r="D252" s="1208"/>
      <c r="E252" s="1208"/>
    </row>
    <row r="253" spans="1:5">
      <c r="A253" s="1208"/>
      <c r="B253" s="1208"/>
      <c r="C253" s="1208"/>
      <c r="D253" s="1208"/>
      <c r="E253" s="1208"/>
    </row>
    <row r="254" spans="1:5">
      <c r="A254" s="1208"/>
      <c r="B254" s="1208"/>
      <c r="C254" s="1208"/>
      <c r="D254" s="1208"/>
      <c r="E254" s="1208"/>
    </row>
    <row r="255" spans="1:5">
      <c r="A255" s="1208"/>
      <c r="B255" s="1208"/>
      <c r="C255" s="1208"/>
      <c r="D255" s="1208"/>
      <c r="E255" s="1208"/>
    </row>
    <row r="256" spans="1:5">
      <c r="A256" s="1208"/>
      <c r="B256" s="1208"/>
      <c r="C256" s="1208"/>
      <c r="D256" s="1208"/>
      <c r="E256" s="1208"/>
    </row>
    <row r="257" spans="1:5">
      <c r="A257" s="1208"/>
      <c r="B257" s="1208"/>
      <c r="C257" s="1208"/>
      <c r="D257" s="1208"/>
      <c r="E257" s="1208"/>
    </row>
    <row r="258" spans="1:5">
      <c r="A258" s="1208"/>
      <c r="B258" s="1208"/>
      <c r="C258" s="1208"/>
      <c r="D258" s="1208"/>
      <c r="E258" s="1208"/>
    </row>
    <row r="259" spans="1:5">
      <c r="A259" s="1208"/>
      <c r="B259" s="1208"/>
      <c r="C259" s="1208"/>
      <c r="D259" s="1208"/>
      <c r="E259" s="1208"/>
    </row>
    <row r="260" spans="1:5">
      <c r="A260" s="1208"/>
      <c r="B260" s="1208"/>
      <c r="C260" s="1208"/>
      <c r="D260" s="1208"/>
      <c r="E260" s="1208"/>
    </row>
    <row r="261" spans="1:5">
      <c r="A261" s="1208"/>
      <c r="B261" s="1208"/>
      <c r="C261" s="1208"/>
      <c r="D261" s="1208"/>
      <c r="E261" s="1208"/>
    </row>
    <row r="262" spans="1:5">
      <c r="A262" s="1208"/>
      <c r="B262" s="1208"/>
      <c r="C262" s="1208"/>
      <c r="D262" s="1208"/>
      <c r="E262" s="1208"/>
    </row>
    <row r="263" spans="1:5">
      <c r="A263" s="1208"/>
      <c r="B263" s="1208"/>
      <c r="C263" s="1208"/>
      <c r="D263" s="1208"/>
      <c r="E263" s="1208"/>
    </row>
    <row r="264" spans="1:5">
      <c r="A264" s="1208"/>
      <c r="B264" s="1208"/>
      <c r="C264" s="1208"/>
      <c r="D264" s="1208"/>
      <c r="E264" s="1208"/>
    </row>
    <row r="265" spans="1:5">
      <c r="A265" s="1208"/>
      <c r="B265" s="1208"/>
      <c r="C265" s="1208"/>
      <c r="D265" s="1208"/>
      <c r="E265" s="1208"/>
    </row>
    <row r="266" spans="1:5">
      <c r="A266" s="1208"/>
      <c r="B266" s="1208"/>
      <c r="C266" s="1208"/>
      <c r="D266" s="1208"/>
      <c r="E266" s="1208"/>
    </row>
    <row r="267" spans="1:5">
      <c r="A267" s="1208"/>
      <c r="B267" s="1208"/>
      <c r="C267" s="1208"/>
      <c r="D267" s="1208"/>
      <c r="E267" s="1208"/>
    </row>
    <row r="268" spans="1:5">
      <c r="A268" s="1208"/>
      <c r="B268" s="1208"/>
      <c r="C268" s="1208"/>
      <c r="D268" s="1208"/>
      <c r="E268" s="1208"/>
    </row>
    <row r="269" spans="1:5">
      <c r="A269" s="1208"/>
      <c r="B269" s="1208"/>
      <c r="C269" s="1208"/>
      <c r="D269" s="1208"/>
      <c r="E269" s="1208"/>
    </row>
    <row r="270" spans="1:5">
      <c r="A270" s="1208"/>
      <c r="B270" s="1208"/>
      <c r="C270" s="1208"/>
      <c r="D270" s="1208"/>
      <c r="E270" s="1208"/>
    </row>
    <row r="271" spans="1:5">
      <c r="A271" s="1208"/>
      <c r="B271" s="1208"/>
      <c r="C271" s="1208"/>
      <c r="D271" s="1208"/>
      <c r="E271" s="1208"/>
    </row>
    <row r="272" spans="1:5">
      <c r="A272" s="1208"/>
      <c r="B272" s="1208"/>
      <c r="C272" s="1208"/>
      <c r="D272" s="1208"/>
      <c r="E272" s="1208"/>
    </row>
    <row r="273" spans="1:5">
      <c r="A273" s="1208"/>
      <c r="B273" s="1208"/>
      <c r="C273" s="1208"/>
      <c r="D273" s="1208"/>
      <c r="E273" s="1208"/>
    </row>
    <row r="274" spans="1:5">
      <c r="A274" s="1208"/>
      <c r="B274" s="1208"/>
      <c r="C274" s="1208"/>
      <c r="D274" s="1208"/>
      <c r="E274" s="1208"/>
    </row>
    <row r="275" spans="1:5">
      <c r="A275" s="1208"/>
      <c r="B275" s="1208"/>
      <c r="C275" s="1208"/>
      <c r="D275" s="1208"/>
      <c r="E275" s="1208"/>
    </row>
    <row r="276" spans="1:5">
      <c r="A276" s="1208"/>
      <c r="B276" s="1208"/>
      <c r="C276" s="1208"/>
      <c r="D276" s="1208"/>
      <c r="E276" s="1208"/>
    </row>
    <row r="277" spans="1:5">
      <c r="A277" s="1208"/>
      <c r="B277" s="1208"/>
      <c r="C277" s="1208"/>
      <c r="D277" s="1208"/>
      <c r="E277" s="1208"/>
    </row>
    <row r="278" spans="1:5">
      <c r="A278" s="1208"/>
      <c r="B278" s="1208"/>
      <c r="C278" s="1208"/>
      <c r="D278" s="1208"/>
      <c r="E278" s="1208"/>
    </row>
    <row r="279" spans="1:5">
      <c r="A279" s="1208"/>
      <c r="B279" s="1208"/>
      <c r="C279" s="1208"/>
      <c r="D279" s="1208"/>
      <c r="E279" s="1208"/>
    </row>
    <row r="280" spans="1:5">
      <c r="A280" s="1208"/>
      <c r="B280" s="1208"/>
      <c r="C280" s="1208"/>
      <c r="D280" s="1208"/>
      <c r="E280" s="1208"/>
    </row>
    <row r="281" spans="1:5">
      <c r="A281" s="1208"/>
      <c r="B281" s="1208"/>
      <c r="C281" s="1208"/>
      <c r="D281" s="1208"/>
      <c r="E281" s="1208"/>
    </row>
    <row r="282" spans="1:5">
      <c r="A282" s="1208"/>
      <c r="B282" s="1208"/>
      <c r="C282" s="1208"/>
      <c r="D282" s="1208"/>
      <c r="E282" s="1208"/>
    </row>
    <row r="283" spans="1:5">
      <c r="A283" s="1208"/>
      <c r="B283" s="1208"/>
      <c r="C283" s="1208"/>
      <c r="D283" s="1208"/>
      <c r="E283" s="1208"/>
    </row>
    <row r="284" spans="1:5">
      <c r="A284" s="1208"/>
      <c r="B284" s="1208"/>
      <c r="C284" s="1208"/>
      <c r="D284" s="1208"/>
      <c r="E284" s="1208"/>
    </row>
    <row r="285" spans="1:5">
      <c r="A285" s="1208"/>
      <c r="B285" s="1208"/>
      <c r="C285" s="1208"/>
      <c r="D285" s="1208"/>
      <c r="E285" s="1208"/>
    </row>
    <row r="286" spans="1:5">
      <c r="A286" s="1208"/>
      <c r="B286" s="1208"/>
      <c r="C286" s="1208"/>
      <c r="D286" s="1208"/>
      <c r="E286" s="1208"/>
    </row>
    <row r="287" spans="1:5">
      <c r="A287" s="1208"/>
      <c r="B287" s="1208"/>
      <c r="C287" s="1208"/>
      <c r="D287" s="1208"/>
      <c r="E287" s="1208"/>
    </row>
    <row r="288" spans="1:5">
      <c r="A288" s="1208"/>
      <c r="B288" s="1208"/>
      <c r="C288" s="1208"/>
      <c r="D288" s="1208"/>
      <c r="E288" s="1208"/>
    </row>
    <row r="289" spans="1:5">
      <c r="A289" s="1208"/>
      <c r="B289" s="1208"/>
      <c r="C289" s="1208"/>
      <c r="D289" s="1208"/>
      <c r="E289" s="1208"/>
    </row>
    <row r="290" spans="1:5">
      <c r="A290" s="1208"/>
      <c r="B290" s="1208"/>
      <c r="C290" s="1208"/>
      <c r="D290" s="1208"/>
      <c r="E290" s="1208"/>
    </row>
    <row r="291" spans="1:5">
      <c r="A291" s="1208"/>
      <c r="B291" s="1208"/>
      <c r="C291" s="1208"/>
      <c r="D291" s="1208"/>
      <c r="E291" s="1208"/>
    </row>
    <row r="292" spans="1:5">
      <c r="A292" s="1208"/>
      <c r="B292" s="1208"/>
      <c r="C292" s="1208"/>
      <c r="D292" s="1208"/>
      <c r="E292" s="1208"/>
    </row>
    <row r="293" spans="1:5">
      <c r="A293" s="1208"/>
      <c r="B293" s="1208"/>
      <c r="C293" s="1208"/>
      <c r="D293" s="1208"/>
      <c r="E293" s="1208"/>
    </row>
    <row r="294" spans="1:5">
      <c r="A294" s="1208"/>
      <c r="B294" s="1208"/>
      <c r="C294" s="1208"/>
      <c r="D294" s="1208"/>
      <c r="E294" s="1208"/>
    </row>
    <row r="295" spans="1:5">
      <c r="A295" s="1208"/>
      <c r="B295" s="1208"/>
      <c r="C295" s="1208"/>
      <c r="D295" s="1208"/>
      <c r="E295" s="1208"/>
    </row>
    <row r="296" spans="1:5">
      <c r="A296" s="1208"/>
      <c r="B296" s="1208"/>
      <c r="C296" s="1208"/>
      <c r="D296" s="1208"/>
      <c r="E296" s="1208"/>
    </row>
    <row r="297" spans="1:5">
      <c r="A297" s="1208"/>
      <c r="B297" s="1208"/>
      <c r="C297" s="1208"/>
      <c r="D297" s="1208"/>
      <c r="E297" s="1208"/>
    </row>
    <row r="298" spans="1:5">
      <c r="A298" s="1208"/>
      <c r="B298" s="1208"/>
      <c r="C298" s="1208"/>
      <c r="D298" s="1208"/>
      <c r="E298" s="1208"/>
    </row>
    <row r="299" spans="1:5">
      <c r="A299" s="1208"/>
      <c r="B299" s="1208"/>
      <c r="C299" s="1208"/>
      <c r="D299" s="1208"/>
      <c r="E299" s="1208"/>
    </row>
    <row r="300" spans="1:5">
      <c r="A300" s="1208"/>
      <c r="B300" s="1208"/>
      <c r="C300" s="1208"/>
      <c r="D300" s="1208"/>
      <c r="E300" s="1208"/>
    </row>
    <row r="301" spans="1:5">
      <c r="A301" s="1208"/>
      <c r="B301" s="1208"/>
      <c r="C301" s="1208"/>
      <c r="D301" s="1208"/>
      <c r="E301" s="1208"/>
    </row>
    <row r="302" spans="1:5">
      <c r="A302" s="1208"/>
      <c r="B302" s="1208"/>
      <c r="C302" s="1208"/>
      <c r="D302" s="1208"/>
      <c r="E302" s="1208"/>
    </row>
    <row r="303" spans="1:5">
      <c r="A303" s="1208"/>
      <c r="B303" s="1208"/>
      <c r="C303" s="1208"/>
      <c r="D303" s="1208"/>
      <c r="E303" s="1208"/>
    </row>
    <row r="304" spans="1:5">
      <c r="A304" s="1208"/>
      <c r="B304" s="1208"/>
      <c r="C304" s="1208"/>
      <c r="D304" s="1208"/>
      <c r="E304" s="1208"/>
    </row>
    <row r="305" spans="1:5">
      <c r="A305" s="1208"/>
      <c r="B305" s="1208"/>
      <c r="C305" s="1208"/>
      <c r="D305" s="1208"/>
      <c r="E305" s="1208"/>
    </row>
    <row r="306" spans="1:5">
      <c r="A306" s="1208"/>
      <c r="B306" s="1208"/>
      <c r="C306" s="1208"/>
      <c r="D306" s="1208"/>
      <c r="E306" s="1208"/>
    </row>
    <row r="307" spans="1:5">
      <c r="A307" s="1208"/>
      <c r="B307" s="1208"/>
      <c r="C307" s="1208"/>
      <c r="D307" s="1208"/>
      <c r="E307" s="1208"/>
    </row>
    <row r="308" spans="1:5">
      <c r="A308" s="1208"/>
      <c r="B308" s="1208"/>
      <c r="C308" s="1208"/>
      <c r="D308" s="1208"/>
      <c r="E308" s="1208"/>
    </row>
    <row r="309" spans="1:5">
      <c r="A309" s="1208"/>
      <c r="B309" s="1208"/>
      <c r="C309" s="1208"/>
      <c r="D309" s="1208"/>
      <c r="E309" s="1208"/>
    </row>
    <row r="310" spans="1:5">
      <c r="A310" s="1208"/>
      <c r="B310" s="1208"/>
      <c r="C310" s="1208"/>
      <c r="D310" s="1208"/>
      <c r="E310" s="1208"/>
    </row>
    <row r="311" spans="1:5">
      <c r="A311" s="1208"/>
      <c r="B311" s="1208"/>
      <c r="C311" s="1208"/>
      <c r="D311" s="1208"/>
      <c r="E311" s="1208"/>
    </row>
    <row r="312" spans="1:5">
      <c r="A312" s="1208"/>
      <c r="B312" s="1208"/>
      <c r="C312" s="1208"/>
      <c r="D312" s="1208"/>
      <c r="E312" s="1208"/>
    </row>
    <row r="313" spans="1:5">
      <c r="A313" s="1208"/>
      <c r="B313" s="1208"/>
      <c r="C313" s="1208"/>
      <c r="D313" s="1208"/>
      <c r="E313" s="1208"/>
    </row>
    <row r="314" spans="1:5">
      <c r="A314" s="1208"/>
      <c r="B314" s="1208"/>
      <c r="C314" s="1208"/>
      <c r="D314" s="1208"/>
      <c r="E314" s="1208"/>
    </row>
    <row r="315" spans="1:5">
      <c r="A315" s="1208"/>
      <c r="B315" s="1208"/>
      <c r="C315" s="1208"/>
      <c r="D315" s="1208"/>
      <c r="E315" s="1208"/>
    </row>
    <row r="316" spans="1:5">
      <c r="A316" s="1208"/>
      <c r="B316" s="1208"/>
      <c r="C316" s="1208"/>
      <c r="D316" s="1208"/>
      <c r="E316" s="1208"/>
    </row>
    <row r="317" spans="1:5">
      <c r="A317" s="1208"/>
      <c r="B317" s="1208"/>
      <c r="C317" s="1208"/>
      <c r="D317" s="1208"/>
      <c r="E317" s="1208"/>
    </row>
    <row r="318" spans="1:5">
      <c r="A318" s="1208"/>
      <c r="B318" s="1208"/>
      <c r="C318" s="1208"/>
      <c r="D318" s="1208"/>
      <c r="E318" s="1208"/>
    </row>
    <row r="319" spans="1:5">
      <c r="A319" s="1208"/>
      <c r="B319" s="1208"/>
      <c r="C319" s="1208"/>
      <c r="D319" s="1208"/>
      <c r="E319" s="1208"/>
    </row>
    <row r="320" spans="1:5">
      <c r="A320" s="1208"/>
      <c r="B320" s="1208"/>
      <c r="C320" s="1208"/>
      <c r="D320" s="1208"/>
      <c r="E320" s="1208"/>
    </row>
    <row r="321" spans="1:5">
      <c r="A321" s="1208"/>
      <c r="B321" s="1208"/>
      <c r="C321" s="1208"/>
      <c r="D321" s="1208"/>
      <c r="E321" s="1208"/>
    </row>
    <row r="322" spans="1:5">
      <c r="A322" s="1208"/>
      <c r="B322" s="1208"/>
      <c r="C322" s="1208"/>
      <c r="D322" s="1208"/>
      <c r="E322" s="1208"/>
    </row>
    <row r="323" spans="1:5">
      <c r="A323" s="1208"/>
      <c r="B323" s="1208"/>
      <c r="C323" s="1208"/>
      <c r="D323" s="1208"/>
      <c r="E323" s="1208"/>
    </row>
    <row r="324" spans="1:5">
      <c r="A324" s="1208"/>
      <c r="B324" s="1208"/>
      <c r="C324" s="1208"/>
      <c r="D324" s="1208"/>
      <c r="E324" s="1208"/>
    </row>
    <row r="325" spans="1:5">
      <c r="A325" s="1208"/>
      <c r="B325" s="1208"/>
      <c r="C325" s="1208"/>
      <c r="D325" s="1208"/>
      <c r="E325" s="1208"/>
    </row>
    <row r="326" spans="1:5">
      <c r="A326" s="1208"/>
      <c r="B326" s="1208"/>
      <c r="C326" s="1208"/>
      <c r="D326" s="1208"/>
      <c r="E326" s="1208"/>
    </row>
    <row r="327" spans="1:5">
      <c r="A327" s="1208"/>
      <c r="B327" s="1208"/>
      <c r="C327" s="1208"/>
      <c r="D327" s="1208"/>
      <c r="E327" s="1208"/>
    </row>
    <row r="328" spans="1:5">
      <c r="A328" s="1208"/>
      <c r="B328" s="1208"/>
      <c r="C328" s="1208"/>
      <c r="D328" s="1208"/>
      <c r="E328" s="1208"/>
    </row>
    <row r="329" spans="1:5">
      <c r="A329" s="1208"/>
      <c r="B329" s="1208"/>
      <c r="C329" s="1208"/>
      <c r="D329" s="1208"/>
      <c r="E329" s="1208"/>
    </row>
    <row r="330" spans="1:5">
      <c r="A330" s="1208"/>
      <c r="B330" s="1208"/>
      <c r="C330" s="1208"/>
      <c r="D330" s="1208"/>
      <c r="E330" s="1208"/>
    </row>
    <row r="331" spans="1:5">
      <c r="A331" s="1208"/>
      <c r="B331" s="1208"/>
      <c r="C331" s="1208"/>
      <c r="D331" s="1208"/>
      <c r="E331" s="1208"/>
    </row>
    <row r="332" spans="1:5">
      <c r="A332" s="1208"/>
      <c r="B332" s="1208"/>
      <c r="C332" s="1208"/>
      <c r="D332" s="1208"/>
      <c r="E332" s="1208"/>
    </row>
    <row r="333" spans="1:5">
      <c r="A333" s="1208"/>
      <c r="B333" s="1208"/>
      <c r="C333" s="1208"/>
      <c r="D333" s="1208"/>
      <c r="E333" s="1208"/>
    </row>
    <row r="334" spans="1:5">
      <c r="A334" s="1208"/>
      <c r="B334" s="1208"/>
      <c r="C334" s="1208"/>
      <c r="D334" s="1208"/>
      <c r="E334" s="1208"/>
    </row>
    <row r="335" spans="1:5">
      <c r="A335" s="1208"/>
      <c r="B335" s="1208"/>
      <c r="C335" s="1208"/>
      <c r="D335" s="1208"/>
      <c r="E335" s="1208"/>
    </row>
    <row r="336" spans="1:5">
      <c r="A336" s="1208"/>
      <c r="B336" s="1208"/>
      <c r="C336" s="1208"/>
      <c r="D336" s="1208"/>
      <c r="E336" s="1208"/>
    </row>
    <row r="337" spans="1:5">
      <c r="A337" s="1208"/>
      <c r="B337" s="1208"/>
      <c r="C337" s="1208"/>
      <c r="D337" s="1208"/>
      <c r="E337" s="1208"/>
    </row>
    <row r="338" spans="1:5">
      <c r="A338" s="1208"/>
      <c r="B338" s="1208"/>
      <c r="C338" s="1208"/>
      <c r="D338" s="1208"/>
      <c r="E338" s="1208"/>
    </row>
    <row r="339" spans="1:5">
      <c r="A339" s="1208"/>
      <c r="B339" s="1208"/>
      <c r="C339" s="1208"/>
      <c r="D339" s="1208"/>
      <c r="E339" s="1208"/>
    </row>
    <row r="340" spans="1:5">
      <c r="A340" s="1208"/>
      <c r="B340" s="1208"/>
      <c r="C340" s="1208"/>
      <c r="D340" s="1208"/>
      <c r="E340" s="1208"/>
    </row>
    <row r="341" spans="1:5">
      <c r="A341" s="1208"/>
      <c r="B341" s="1208"/>
      <c r="C341" s="1208"/>
      <c r="D341" s="1208"/>
      <c r="E341" s="1208"/>
    </row>
    <row r="342" spans="1:5">
      <c r="A342" s="1208"/>
      <c r="B342" s="1208"/>
      <c r="C342" s="1208"/>
      <c r="D342" s="1208"/>
      <c r="E342" s="1208"/>
    </row>
    <row r="343" spans="1:5">
      <c r="A343" s="1208"/>
      <c r="B343" s="1208"/>
      <c r="C343" s="1208"/>
      <c r="D343" s="1208"/>
      <c r="E343" s="1208"/>
    </row>
    <row r="344" spans="1:5">
      <c r="A344" s="1208"/>
      <c r="B344" s="1208"/>
      <c r="C344" s="1208"/>
      <c r="D344" s="1208"/>
      <c r="E344" s="1208"/>
    </row>
    <row r="345" spans="1:5">
      <c r="A345" s="1208"/>
      <c r="B345" s="1208"/>
      <c r="C345" s="1208"/>
      <c r="D345" s="1208"/>
      <c r="E345" s="1208"/>
    </row>
    <row r="346" spans="1:5">
      <c r="A346" s="1208"/>
      <c r="B346" s="1208"/>
      <c r="C346" s="1208"/>
      <c r="D346" s="1208"/>
      <c r="E346" s="1208"/>
    </row>
    <row r="347" spans="1:5">
      <c r="A347" s="1208"/>
      <c r="B347" s="1208"/>
      <c r="C347" s="1208"/>
      <c r="D347" s="1208"/>
      <c r="E347" s="1208"/>
    </row>
    <row r="348" spans="1:5">
      <c r="A348" s="1208"/>
      <c r="B348" s="1208"/>
      <c r="C348" s="1208"/>
      <c r="D348" s="1208"/>
      <c r="E348" s="1208"/>
    </row>
    <row r="349" spans="1:5">
      <c r="A349" s="1208"/>
      <c r="B349" s="1208"/>
      <c r="C349" s="1208"/>
      <c r="D349" s="1208"/>
      <c r="E349" s="1208"/>
    </row>
    <row r="350" spans="1:5">
      <c r="A350" s="1208"/>
      <c r="B350" s="1208"/>
      <c r="C350" s="1208"/>
      <c r="D350" s="1208"/>
      <c r="E350" s="1208"/>
    </row>
    <row r="351" spans="1:5">
      <c r="A351" s="1208"/>
      <c r="B351" s="1208"/>
      <c r="C351" s="1208"/>
      <c r="D351" s="1208"/>
      <c r="E351" s="1208"/>
    </row>
    <row r="352" spans="1:5">
      <c r="A352" s="1208"/>
      <c r="B352" s="1208"/>
      <c r="C352" s="1208"/>
      <c r="D352" s="1208"/>
      <c r="E352" s="1208"/>
    </row>
    <row r="353" spans="1:5">
      <c r="A353" s="1208"/>
      <c r="B353" s="1208"/>
      <c r="C353" s="1208"/>
      <c r="D353" s="1208"/>
      <c r="E353" s="1208"/>
    </row>
    <row r="354" spans="1:5">
      <c r="A354" s="1208"/>
      <c r="B354" s="1208"/>
      <c r="C354" s="1208"/>
      <c r="D354" s="1208"/>
      <c r="E354" s="1208"/>
    </row>
    <row r="355" spans="1:5">
      <c r="A355" s="1208"/>
      <c r="B355" s="1208"/>
      <c r="C355" s="1208"/>
      <c r="D355" s="1208"/>
      <c r="E355" s="1208"/>
    </row>
    <row r="356" spans="1:5">
      <c r="A356" s="1208"/>
      <c r="B356" s="1208"/>
      <c r="C356" s="1208"/>
      <c r="D356" s="1208"/>
      <c r="E356" s="1208"/>
    </row>
    <row r="357" spans="1:5">
      <c r="A357" s="1208"/>
      <c r="B357" s="1208"/>
      <c r="C357" s="1208"/>
      <c r="D357" s="1208"/>
      <c r="E357" s="1208"/>
    </row>
    <row r="358" spans="1:5">
      <c r="A358" s="1208"/>
      <c r="B358" s="1208"/>
      <c r="C358" s="1208"/>
      <c r="D358" s="1208"/>
      <c r="E358" s="1208"/>
    </row>
    <row r="359" spans="1:5">
      <c r="A359" s="1208"/>
      <c r="B359" s="1208"/>
      <c r="C359" s="1208"/>
      <c r="D359" s="1208"/>
      <c r="E359" s="1208"/>
    </row>
    <row r="360" spans="1:5">
      <c r="A360" s="1208"/>
      <c r="B360" s="1208"/>
      <c r="C360" s="1208"/>
      <c r="D360" s="1208"/>
      <c r="E360" s="1208"/>
    </row>
    <row r="361" spans="1:5">
      <c r="A361" s="1208"/>
      <c r="B361" s="1208"/>
      <c r="C361" s="1208"/>
      <c r="D361" s="1208"/>
      <c r="E361" s="1208"/>
    </row>
    <row r="362" spans="1:5">
      <c r="A362" s="1208"/>
      <c r="B362" s="1208"/>
      <c r="C362" s="1208"/>
      <c r="D362" s="1208"/>
      <c r="E362" s="1208"/>
    </row>
    <row r="363" spans="1:5">
      <c r="A363" s="1208"/>
      <c r="B363" s="1208"/>
      <c r="C363" s="1208"/>
      <c r="D363" s="1208"/>
      <c r="E363" s="1208"/>
    </row>
    <row r="364" spans="1:5">
      <c r="A364" s="1208"/>
      <c r="B364" s="1208"/>
      <c r="C364" s="1208"/>
      <c r="D364" s="1208"/>
      <c r="E364" s="1208"/>
    </row>
    <row r="365" spans="1:5">
      <c r="A365" s="1208"/>
      <c r="B365" s="1208"/>
      <c r="C365" s="1208"/>
      <c r="D365" s="1208"/>
      <c r="E365" s="1208"/>
    </row>
    <row r="366" spans="1:5">
      <c r="A366" s="1208"/>
      <c r="B366" s="1208"/>
      <c r="C366" s="1208"/>
      <c r="D366" s="1208"/>
      <c r="E366" s="1208"/>
    </row>
    <row r="367" spans="1:5">
      <c r="A367" s="1208"/>
      <c r="B367" s="1208"/>
      <c r="C367" s="1208"/>
      <c r="D367" s="1208"/>
      <c r="E367" s="1208"/>
    </row>
    <row r="368" spans="1:5">
      <c r="A368" s="1208"/>
      <c r="B368" s="1208"/>
      <c r="C368" s="1208"/>
      <c r="D368" s="1208"/>
      <c r="E368" s="1208"/>
    </row>
    <row r="369" spans="1:5">
      <c r="A369" s="1208"/>
      <c r="B369" s="1208"/>
      <c r="C369" s="1208"/>
      <c r="D369" s="1208"/>
      <c r="E369" s="1208"/>
    </row>
    <row r="370" spans="1:5">
      <c r="A370" s="1208"/>
      <c r="B370" s="1208"/>
      <c r="C370" s="1208"/>
      <c r="D370" s="1208"/>
      <c r="E370" s="1208"/>
    </row>
    <row r="371" spans="1:5">
      <c r="A371" s="1208"/>
      <c r="B371" s="1208"/>
      <c r="C371" s="1208"/>
      <c r="D371" s="1208"/>
      <c r="E371" s="1208"/>
    </row>
    <row r="372" spans="1:5">
      <c r="A372" s="1208"/>
      <c r="B372" s="1208"/>
      <c r="C372" s="1208"/>
      <c r="D372" s="1208"/>
      <c r="E372" s="1208"/>
    </row>
    <row r="373" spans="1:5">
      <c r="A373" s="1208"/>
      <c r="B373" s="1208"/>
      <c r="C373" s="1208"/>
      <c r="D373" s="1208"/>
      <c r="E373" s="1208"/>
    </row>
    <row r="374" spans="1:5">
      <c r="A374" s="1208"/>
      <c r="B374" s="1208"/>
      <c r="C374" s="1208"/>
      <c r="D374" s="1208"/>
      <c r="E374" s="1208"/>
    </row>
    <row r="375" spans="1:5">
      <c r="A375" s="1208"/>
      <c r="B375" s="1208"/>
      <c r="C375" s="1208"/>
      <c r="D375" s="1208"/>
      <c r="E375" s="1208"/>
    </row>
    <row r="376" spans="1:5">
      <c r="A376" s="1208"/>
      <c r="B376" s="1208"/>
      <c r="C376" s="1208"/>
      <c r="D376" s="1208"/>
      <c r="E376" s="1208"/>
    </row>
    <row r="377" spans="1:5">
      <c r="A377" s="1208"/>
      <c r="B377" s="1208"/>
      <c r="C377" s="1208"/>
      <c r="D377" s="1208"/>
      <c r="E377" s="1208"/>
    </row>
    <row r="378" spans="1:5">
      <c r="A378" s="1208"/>
      <c r="B378" s="1208"/>
      <c r="C378" s="1208"/>
      <c r="D378" s="1208"/>
      <c r="E378" s="1208"/>
    </row>
    <row r="379" spans="1:5">
      <c r="A379" s="1208"/>
      <c r="B379" s="1208"/>
      <c r="C379" s="1208"/>
      <c r="D379" s="1208"/>
      <c r="E379" s="1208"/>
    </row>
    <row r="380" spans="1:5">
      <c r="A380" s="1208"/>
      <c r="B380" s="1208"/>
      <c r="C380" s="1208"/>
      <c r="D380" s="1208"/>
      <c r="E380" s="1208"/>
    </row>
    <row r="381" spans="1:5">
      <c r="A381" s="1208"/>
      <c r="B381" s="1208"/>
      <c r="C381" s="1208"/>
      <c r="D381" s="1208"/>
      <c r="E381" s="1208"/>
    </row>
    <row r="382" spans="1:5">
      <c r="A382" s="1208"/>
      <c r="B382" s="1208"/>
      <c r="C382" s="1208"/>
      <c r="D382" s="1208"/>
      <c r="E382" s="1208"/>
    </row>
    <row r="383" spans="1:5">
      <c r="A383" s="1208"/>
      <c r="B383" s="1208"/>
      <c r="C383" s="1208"/>
      <c r="D383" s="1208"/>
      <c r="E383" s="1208"/>
    </row>
    <row r="384" spans="1:5">
      <c r="A384" s="1208"/>
      <c r="B384" s="1208"/>
      <c r="C384" s="1208"/>
      <c r="D384" s="1208"/>
      <c r="E384" s="1208"/>
    </row>
    <row r="385" spans="1:5">
      <c r="A385" s="1208"/>
      <c r="B385" s="1208"/>
      <c r="C385" s="1208"/>
      <c r="D385" s="1208"/>
      <c r="E385" s="1208"/>
    </row>
    <row r="386" spans="1:5">
      <c r="A386" s="1208"/>
      <c r="B386" s="1208"/>
      <c r="C386" s="1208"/>
      <c r="D386" s="1208"/>
      <c r="E386" s="1208"/>
    </row>
    <row r="387" spans="1:5">
      <c r="A387" s="1208"/>
      <c r="B387" s="1208"/>
      <c r="C387" s="1208"/>
      <c r="D387" s="1208"/>
      <c r="E387" s="1208"/>
    </row>
    <row r="388" spans="1:5">
      <c r="A388" s="1208"/>
      <c r="B388" s="1208"/>
      <c r="C388" s="1208"/>
      <c r="D388" s="1208"/>
      <c r="E388" s="1208"/>
    </row>
    <row r="389" spans="1:5">
      <c r="A389" s="1208"/>
      <c r="B389" s="1208"/>
      <c r="C389" s="1208"/>
      <c r="D389" s="1208"/>
      <c r="E389" s="1208"/>
    </row>
    <row r="390" spans="1:5">
      <c r="A390" s="1208"/>
      <c r="B390" s="1208"/>
      <c r="C390" s="1208"/>
      <c r="D390" s="1208"/>
      <c r="E390" s="1208"/>
    </row>
    <row r="391" spans="1:5">
      <c r="A391" s="1208"/>
      <c r="B391" s="1208"/>
      <c r="C391" s="1208"/>
      <c r="D391" s="1208"/>
      <c r="E391" s="1208"/>
    </row>
    <row r="392" spans="1:5">
      <c r="A392" s="1208"/>
      <c r="B392" s="1208"/>
      <c r="C392" s="1208"/>
      <c r="D392" s="1208"/>
      <c r="E392" s="1208"/>
    </row>
    <row r="393" spans="1:5">
      <c r="A393" s="1208"/>
      <c r="B393" s="1208"/>
      <c r="C393" s="1208"/>
      <c r="D393" s="1208"/>
      <c r="E393" s="1208"/>
    </row>
    <row r="394" spans="1:5">
      <c r="A394" s="1208"/>
      <c r="B394" s="1208"/>
      <c r="C394" s="1208"/>
      <c r="D394" s="1208"/>
      <c r="E394" s="1208"/>
    </row>
    <row r="395" spans="1:5">
      <c r="A395" s="1208"/>
      <c r="B395" s="1208"/>
      <c r="C395" s="1208"/>
      <c r="D395" s="1208"/>
      <c r="E395" s="1208"/>
    </row>
    <row r="396" spans="1:5">
      <c r="A396" s="1208"/>
      <c r="B396" s="1208"/>
      <c r="C396" s="1208"/>
      <c r="D396" s="1208"/>
      <c r="E396" s="1208"/>
    </row>
    <row r="397" spans="1:5">
      <c r="A397" s="1208"/>
      <c r="B397" s="1208"/>
      <c r="C397" s="1208"/>
      <c r="D397" s="1208"/>
      <c r="E397" s="1208"/>
    </row>
    <row r="398" spans="1:5">
      <c r="A398" s="1208"/>
      <c r="B398" s="1208"/>
      <c r="C398" s="1208"/>
      <c r="D398" s="1208"/>
      <c r="E398" s="1208"/>
    </row>
    <row r="399" spans="1:5">
      <c r="A399" s="1208"/>
      <c r="B399" s="1208"/>
      <c r="C399" s="1208"/>
      <c r="D399" s="1208"/>
      <c r="E399" s="1208"/>
    </row>
    <row r="400" spans="1:5">
      <c r="A400" s="1208"/>
      <c r="B400" s="1208"/>
      <c r="C400" s="1208"/>
      <c r="D400" s="1208"/>
      <c r="E400" s="1208"/>
    </row>
    <row r="401" spans="1:5">
      <c r="A401" s="1208"/>
      <c r="B401" s="1208"/>
      <c r="C401" s="1208"/>
      <c r="D401" s="1208"/>
      <c r="E401" s="1208"/>
    </row>
    <row r="402" spans="1:5">
      <c r="A402" s="1208"/>
      <c r="B402" s="1208"/>
      <c r="C402" s="1208"/>
      <c r="D402" s="1208"/>
      <c r="E402" s="1208"/>
    </row>
    <row r="403" spans="1:5">
      <c r="A403" s="1208"/>
      <c r="B403" s="1208"/>
      <c r="C403" s="1208"/>
      <c r="D403" s="1208"/>
      <c r="E403" s="1208"/>
    </row>
    <row r="404" spans="1:5">
      <c r="A404" s="1208"/>
      <c r="B404" s="1208"/>
      <c r="C404" s="1208"/>
      <c r="D404" s="1208"/>
      <c r="E404" s="1208"/>
    </row>
    <row r="405" spans="1:5">
      <c r="A405" s="1208"/>
      <c r="B405" s="1208"/>
      <c r="C405" s="1208"/>
      <c r="D405" s="1208"/>
      <c r="E405" s="1208"/>
    </row>
    <row r="406" spans="1:5">
      <c r="A406" s="1208"/>
      <c r="B406" s="1208"/>
      <c r="C406" s="1208"/>
      <c r="D406" s="1208"/>
      <c r="E406" s="1208"/>
    </row>
    <row r="407" spans="1:5">
      <c r="A407" s="1208"/>
      <c r="B407" s="1208"/>
      <c r="C407" s="1208"/>
      <c r="D407" s="1208"/>
      <c r="E407" s="1208"/>
    </row>
    <row r="408" spans="1:5">
      <c r="A408" s="1208"/>
      <c r="B408" s="1208"/>
      <c r="C408" s="1208"/>
      <c r="D408" s="1208"/>
      <c r="E408" s="1208"/>
    </row>
    <row r="409" spans="1:5">
      <c r="A409" s="1208"/>
      <c r="B409" s="1208"/>
      <c r="C409" s="1208"/>
      <c r="D409" s="1208"/>
      <c r="E409" s="1208"/>
    </row>
    <row r="410" spans="1:5">
      <c r="A410" s="1208"/>
      <c r="B410" s="1208"/>
      <c r="C410" s="1208"/>
      <c r="D410" s="1208"/>
      <c r="E410" s="1208"/>
    </row>
    <row r="411" spans="1:5">
      <c r="A411" s="1208"/>
      <c r="B411" s="1208"/>
      <c r="C411" s="1208"/>
      <c r="D411" s="1208"/>
      <c r="E411" s="1208"/>
    </row>
    <row r="412" spans="1:5">
      <c r="A412" s="1208"/>
      <c r="B412" s="1208"/>
      <c r="C412" s="1208"/>
      <c r="D412" s="1208"/>
      <c r="E412" s="1208"/>
    </row>
    <row r="413" spans="1:5">
      <c r="A413" s="1208"/>
      <c r="B413" s="1208"/>
      <c r="C413" s="1208"/>
      <c r="D413" s="1208"/>
      <c r="E413" s="1208"/>
    </row>
    <row r="414" spans="1:5">
      <c r="A414" s="1208"/>
      <c r="B414" s="1208"/>
      <c r="C414" s="1208"/>
      <c r="D414" s="1208"/>
      <c r="E414" s="1208"/>
    </row>
    <row r="415" spans="1:5">
      <c r="A415" s="1208"/>
      <c r="B415" s="1208"/>
      <c r="C415" s="1208"/>
      <c r="D415" s="1208"/>
      <c r="E415" s="1208"/>
    </row>
    <row r="416" spans="1:5">
      <c r="A416" s="1208"/>
      <c r="B416" s="1208"/>
      <c r="C416" s="1208"/>
      <c r="D416" s="1208"/>
      <c r="E416" s="1208"/>
    </row>
    <row r="417" spans="1:5">
      <c r="A417" s="1208"/>
      <c r="B417" s="1208"/>
      <c r="C417" s="1208"/>
      <c r="D417" s="1208"/>
      <c r="E417" s="1208"/>
    </row>
    <row r="418" spans="1:5">
      <c r="A418" s="1208"/>
      <c r="B418" s="1208"/>
      <c r="C418" s="1208"/>
      <c r="D418" s="1208"/>
      <c r="E418" s="1208"/>
    </row>
    <row r="419" spans="1:5">
      <c r="A419" s="1208"/>
      <c r="B419" s="1208"/>
      <c r="C419" s="1208"/>
      <c r="D419" s="1208"/>
      <c r="E419" s="1208"/>
    </row>
    <row r="420" spans="1:5">
      <c r="A420" s="1208"/>
      <c r="B420" s="1208"/>
      <c r="C420" s="1208"/>
      <c r="D420" s="1208"/>
      <c r="E420" s="1208"/>
    </row>
    <row r="421" spans="1:5">
      <c r="A421" s="1208"/>
      <c r="B421" s="1208"/>
      <c r="C421" s="1208"/>
      <c r="D421" s="1208"/>
      <c r="E421" s="1208"/>
    </row>
    <row r="422" spans="1:5">
      <c r="A422" s="1208"/>
      <c r="B422" s="1208"/>
      <c r="C422" s="1208"/>
      <c r="D422" s="1208"/>
      <c r="E422" s="1208"/>
    </row>
    <row r="423" spans="1:5">
      <c r="A423" s="1208"/>
      <c r="B423" s="1208"/>
      <c r="C423" s="1208"/>
      <c r="D423" s="1208"/>
      <c r="E423" s="1208"/>
    </row>
    <row r="424" spans="1:5">
      <c r="A424" s="1208"/>
      <c r="B424" s="1208"/>
      <c r="C424" s="1208"/>
      <c r="D424" s="1208"/>
      <c r="E424" s="1208"/>
    </row>
    <row r="425" spans="1:5">
      <c r="A425" s="1208"/>
      <c r="B425" s="1208"/>
      <c r="C425" s="1208"/>
      <c r="D425" s="1208"/>
      <c r="E425" s="1208"/>
    </row>
    <row r="426" spans="1:5">
      <c r="A426" s="1208"/>
      <c r="B426" s="1208"/>
      <c r="C426" s="1208"/>
      <c r="D426" s="1208"/>
      <c r="E426" s="1208"/>
    </row>
    <row r="427" spans="1:5">
      <c r="A427" s="1208"/>
      <c r="B427" s="1208"/>
      <c r="C427" s="1208"/>
      <c r="D427" s="1208"/>
      <c r="E427" s="1208"/>
    </row>
    <row r="428" spans="1:5">
      <c r="A428" s="1208"/>
      <c r="B428" s="1208"/>
      <c r="C428" s="1208"/>
      <c r="D428" s="1208"/>
      <c r="E428" s="1208"/>
    </row>
    <row r="429" spans="1:5">
      <c r="A429" s="1208"/>
      <c r="B429" s="1208"/>
      <c r="C429" s="1208"/>
      <c r="D429" s="1208"/>
      <c r="E429" s="1208"/>
    </row>
    <row r="430" spans="1:5">
      <c r="A430" s="1208"/>
      <c r="B430" s="1208"/>
      <c r="C430" s="1208"/>
      <c r="D430" s="1208"/>
      <c r="E430" s="1208"/>
    </row>
    <row r="431" spans="1:5">
      <c r="A431" s="1208"/>
      <c r="B431" s="1208"/>
      <c r="C431" s="1208"/>
      <c r="D431" s="1208"/>
      <c r="E431" s="1208"/>
    </row>
    <row r="432" spans="1:5">
      <c r="A432" s="1208"/>
      <c r="B432" s="1208"/>
      <c r="C432" s="1208"/>
      <c r="D432" s="1208"/>
      <c r="E432" s="1208"/>
    </row>
    <row r="433" spans="1:5">
      <c r="A433" s="1208"/>
      <c r="B433" s="1208"/>
      <c r="C433" s="1208"/>
      <c r="D433" s="1208"/>
      <c r="E433" s="1208"/>
    </row>
    <row r="434" spans="1:5">
      <c r="A434" s="1208"/>
      <c r="B434" s="1208"/>
      <c r="C434" s="1208"/>
      <c r="D434" s="1208"/>
      <c r="E434" s="1208"/>
    </row>
    <row r="435" spans="1:5">
      <c r="A435" s="1208"/>
      <c r="B435" s="1208"/>
      <c r="C435" s="1208"/>
      <c r="D435" s="1208"/>
      <c r="E435" s="1208"/>
    </row>
    <row r="436" spans="1:5">
      <c r="A436" s="1208"/>
      <c r="B436" s="1208"/>
      <c r="C436" s="1208"/>
      <c r="D436" s="1208"/>
      <c r="E436" s="1208"/>
    </row>
    <row r="437" spans="1:5">
      <c r="A437" s="1208"/>
      <c r="B437" s="1208"/>
      <c r="C437" s="1208"/>
      <c r="D437" s="1208"/>
      <c r="E437" s="1208"/>
    </row>
    <row r="438" spans="1:5">
      <c r="A438" s="1208"/>
      <c r="B438" s="1208"/>
      <c r="C438" s="1208"/>
      <c r="D438" s="1208"/>
      <c r="E438" s="1208"/>
    </row>
    <row r="439" spans="1:5">
      <c r="A439" s="1208"/>
      <c r="B439" s="1208"/>
      <c r="C439" s="1208"/>
      <c r="D439" s="1208"/>
      <c r="E439" s="1208"/>
    </row>
    <row r="440" spans="1:5">
      <c r="A440" s="1208"/>
      <c r="B440" s="1208"/>
      <c r="C440" s="1208"/>
      <c r="D440" s="1208"/>
      <c r="E440" s="1208"/>
    </row>
    <row r="441" spans="1:5">
      <c r="A441" s="1208"/>
      <c r="B441" s="1208"/>
      <c r="C441" s="1208"/>
      <c r="D441" s="1208"/>
      <c r="E441" s="1208"/>
    </row>
    <row r="442" spans="1:5">
      <c r="A442" s="1208"/>
      <c r="B442" s="1208"/>
      <c r="C442" s="1208"/>
      <c r="D442" s="1208"/>
      <c r="E442" s="1208"/>
    </row>
    <row r="443" spans="1:5">
      <c r="A443" s="1208"/>
      <c r="B443" s="1208"/>
      <c r="C443" s="1208"/>
      <c r="D443" s="1208"/>
      <c r="E443" s="1208"/>
    </row>
    <row r="444" spans="1:5">
      <c r="A444" s="1208"/>
      <c r="B444" s="1208"/>
      <c r="C444" s="1208"/>
      <c r="D444" s="1208"/>
      <c r="E444" s="1208"/>
    </row>
    <row r="445" spans="1:5">
      <c r="A445" s="1208"/>
      <c r="B445" s="1208"/>
      <c r="C445" s="1208"/>
      <c r="D445" s="1208"/>
      <c r="E445" s="1208"/>
    </row>
    <row r="446" spans="1:5">
      <c r="A446" s="1208"/>
      <c r="B446" s="1208"/>
      <c r="C446" s="1208"/>
      <c r="D446" s="1208"/>
      <c r="E446" s="1208"/>
    </row>
    <row r="447" spans="1:5">
      <c r="A447" s="1208"/>
      <c r="B447" s="1208"/>
      <c r="C447" s="1208"/>
      <c r="D447" s="1208"/>
      <c r="E447" s="1208"/>
    </row>
    <row r="448" spans="1:5">
      <c r="A448" s="1208"/>
      <c r="B448" s="1208"/>
      <c r="C448" s="1208"/>
      <c r="D448" s="1208"/>
      <c r="E448" s="1208"/>
    </row>
    <row r="449" spans="1:5">
      <c r="A449" s="1208"/>
      <c r="B449" s="1208"/>
      <c r="C449" s="1208"/>
      <c r="D449" s="1208"/>
      <c r="E449" s="1208"/>
    </row>
    <row r="450" spans="1:5">
      <c r="A450" s="1208"/>
      <c r="B450" s="1208"/>
      <c r="C450" s="1208"/>
      <c r="D450" s="1208"/>
      <c r="E450" s="1208"/>
    </row>
    <row r="451" spans="1:5">
      <c r="A451" s="1208"/>
      <c r="B451" s="1208"/>
      <c r="C451" s="1208"/>
      <c r="D451" s="1208"/>
      <c r="E451" s="1208"/>
    </row>
    <row r="452" spans="1:5">
      <c r="A452" s="1208"/>
      <c r="B452" s="1208"/>
      <c r="C452" s="1208"/>
      <c r="D452" s="1208"/>
      <c r="E452" s="1208"/>
    </row>
    <row r="453" spans="1:5">
      <c r="A453" s="1208"/>
      <c r="B453" s="1208"/>
      <c r="C453" s="1208"/>
      <c r="D453" s="1208"/>
      <c r="E453" s="1208"/>
    </row>
    <row r="454" spans="1:5">
      <c r="A454" s="1208"/>
      <c r="B454" s="1208"/>
      <c r="C454" s="1208"/>
      <c r="D454" s="1208"/>
      <c r="E454" s="1208"/>
    </row>
    <row r="455" spans="1:5">
      <c r="A455" s="1208"/>
      <c r="B455" s="1208"/>
      <c r="C455" s="1208"/>
      <c r="D455" s="1208"/>
      <c r="E455" s="1208"/>
    </row>
    <row r="456" spans="1:5">
      <c r="A456" s="1208"/>
      <c r="B456" s="1208"/>
      <c r="C456" s="1208"/>
      <c r="D456" s="1208"/>
      <c r="E456" s="1208"/>
    </row>
    <row r="457" spans="1:5">
      <c r="A457" s="1208"/>
      <c r="B457" s="1208"/>
      <c r="C457" s="1208"/>
      <c r="D457" s="1208"/>
      <c r="E457" s="1208"/>
    </row>
    <row r="458" spans="1:5">
      <c r="A458" s="1208"/>
      <c r="B458" s="1208"/>
      <c r="C458" s="1208"/>
      <c r="D458" s="1208"/>
      <c r="E458" s="1208"/>
    </row>
    <row r="459" spans="1:5">
      <c r="A459" s="1208"/>
      <c r="B459" s="1208"/>
      <c r="C459" s="1208"/>
      <c r="D459" s="1208"/>
      <c r="E459" s="1208"/>
    </row>
    <row r="460" spans="1:5">
      <c r="A460" s="1208"/>
      <c r="B460" s="1208"/>
      <c r="C460" s="1208"/>
      <c r="D460" s="1208"/>
      <c r="E460" s="1208"/>
    </row>
    <row r="461" spans="1:5">
      <c r="A461" s="1208"/>
      <c r="B461" s="1208"/>
      <c r="C461" s="1208"/>
      <c r="D461" s="1208"/>
      <c r="E461" s="1208"/>
    </row>
    <row r="462" spans="1:5">
      <c r="A462" s="1208"/>
      <c r="B462" s="1208"/>
      <c r="C462" s="1208"/>
      <c r="D462" s="1208"/>
      <c r="E462" s="1208"/>
    </row>
    <row r="463" spans="1:5">
      <c r="A463" s="1208"/>
      <c r="B463" s="1208"/>
      <c r="C463" s="1208"/>
      <c r="D463" s="1208"/>
      <c r="E463" s="1208"/>
    </row>
    <row r="464" spans="1:5">
      <c r="A464" s="1208"/>
      <c r="B464" s="1208"/>
      <c r="C464" s="1208"/>
      <c r="D464" s="1208"/>
      <c r="E464" s="1208"/>
    </row>
    <row r="465" spans="1:5">
      <c r="A465" s="1208"/>
      <c r="B465" s="1208"/>
      <c r="C465" s="1208"/>
      <c r="D465" s="1208"/>
      <c r="E465" s="1208"/>
    </row>
    <row r="466" spans="1:5">
      <c r="A466" s="1208"/>
      <c r="B466" s="1208"/>
      <c r="C466" s="1208"/>
      <c r="D466" s="1208"/>
      <c r="E466" s="1208"/>
    </row>
    <row r="467" spans="1:5">
      <c r="A467" s="1208"/>
      <c r="B467" s="1208"/>
      <c r="C467" s="1208"/>
      <c r="D467" s="1208"/>
      <c r="E467" s="1208"/>
    </row>
    <row r="468" spans="1:5">
      <c r="A468" s="1208"/>
      <c r="B468" s="1208"/>
      <c r="C468" s="1208"/>
      <c r="D468" s="1208"/>
      <c r="E468" s="1208"/>
    </row>
    <row r="469" spans="1:5">
      <c r="A469" s="1208"/>
      <c r="B469" s="1208"/>
      <c r="C469" s="1208"/>
      <c r="D469" s="1208"/>
      <c r="E469" s="1208"/>
    </row>
    <row r="470" spans="1:5">
      <c r="A470" s="1208"/>
      <c r="B470" s="1208"/>
      <c r="C470" s="1208"/>
      <c r="D470" s="1208"/>
      <c r="E470" s="1208"/>
    </row>
    <row r="471" spans="1:5">
      <c r="A471" s="1208"/>
      <c r="B471" s="1208"/>
      <c r="C471" s="1208"/>
      <c r="D471" s="1208"/>
      <c r="E471" s="1208"/>
    </row>
    <row r="472" spans="1:5">
      <c r="A472" s="1208"/>
      <c r="B472" s="1208"/>
      <c r="C472" s="1208"/>
      <c r="D472" s="1208"/>
      <c r="E472" s="1208"/>
    </row>
    <row r="473" spans="1:5">
      <c r="A473" s="1208"/>
      <c r="B473" s="1208"/>
      <c r="C473" s="1208"/>
      <c r="D473" s="1208"/>
      <c r="E473" s="1208"/>
    </row>
    <row r="474" spans="1:5">
      <c r="A474" s="1208"/>
      <c r="B474" s="1208"/>
      <c r="C474" s="1208"/>
      <c r="D474" s="1208"/>
      <c r="E474" s="1208"/>
    </row>
    <row r="475" spans="1:5">
      <c r="A475" s="1208"/>
      <c r="B475" s="1208"/>
      <c r="C475" s="1208"/>
      <c r="D475" s="1208"/>
      <c r="E475" s="1208"/>
    </row>
    <row r="476" spans="1:5">
      <c r="A476" s="1208"/>
      <c r="B476" s="1208"/>
      <c r="C476" s="1208"/>
      <c r="D476" s="1208"/>
      <c r="E476" s="1208"/>
    </row>
    <row r="477" spans="1:5">
      <c r="A477" s="1208"/>
      <c r="B477" s="1208"/>
      <c r="C477" s="1208"/>
      <c r="D477" s="1208"/>
      <c r="E477" s="1208"/>
    </row>
    <row r="478" spans="1:5">
      <c r="A478" s="1208"/>
      <c r="B478" s="1208"/>
      <c r="C478" s="1208"/>
      <c r="D478" s="1208"/>
      <c r="E478" s="1208"/>
    </row>
    <row r="479" spans="1:5">
      <c r="A479" s="1208"/>
      <c r="B479" s="1208"/>
      <c r="C479" s="1208"/>
      <c r="D479" s="1208"/>
      <c r="E479" s="1208"/>
    </row>
    <row r="480" spans="1:5">
      <c r="A480" s="1208"/>
      <c r="B480" s="1208"/>
      <c r="C480" s="1208"/>
      <c r="D480" s="1208"/>
      <c r="E480" s="1208"/>
    </row>
    <row r="481" spans="1:5">
      <c r="A481" s="1208"/>
      <c r="B481" s="1208"/>
      <c r="C481" s="1208"/>
      <c r="D481" s="1208"/>
      <c r="E481" s="1208"/>
    </row>
    <row r="482" spans="1:5">
      <c r="A482" s="1208"/>
      <c r="B482" s="1208"/>
      <c r="C482" s="1208"/>
      <c r="D482" s="1208"/>
      <c r="E482" s="1208"/>
    </row>
    <row r="483" spans="1:5">
      <c r="A483" s="1208"/>
      <c r="B483" s="1208"/>
      <c r="C483" s="1208"/>
      <c r="D483" s="1208"/>
      <c r="E483" s="1208"/>
    </row>
    <row r="484" spans="1:5">
      <c r="A484" s="1208"/>
      <c r="B484" s="1208"/>
      <c r="C484" s="1208"/>
      <c r="D484" s="1208"/>
      <c r="E484" s="1208"/>
    </row>
    <row r="485" spans="1:5">
      <c r="A485" s="1208"/>
      <c r="B485" s="1208"/>
      <c r="C485" s="1208"/>
      <c r="D485" s="1208"/>
      <c r="E485" s="1208"/>
    </row>
    <row r="486" spans="1:5">
      <c r="A486" s="1208"/>
      <c r="B486" s="1208"/>
      <c r="C486" s="1208"/>
      <c r="D486" s="1208"/>
      <c r="E486" s="1208"/>
    </row>
    <row r="487" spans="1:5">
      <c r="A487" s="1208"/>
      <c r="B487" s="1208"/>
      <c r="C487" s="1208"/>
      <c r="D487" s="1208"/>
      <c r="E487" s="1208"/>
    </row>
    <row r="488" spans="1:5">
      <c r="A488" s="1208"/>
      <c r="B488" s="1208"/>
      <c r="C488" s="1208"/>
      <c r="D488" s="1208"/>
      <c r="E488" s="1208"/>
    </row>
    <row r="489" spans="1:5">
      <c r="A489" s="1208"/>
      <c r="B489" s="1208"/>
      <c r="C489" s="1208"/>
      <c r="D489" s="1208"/>
      <c r="E489" s="1208"/>
    </row>
    <row r="490" spans="1:5">
      <c r="A490" s="1208"/>
      <c r="B490" s="1208"/>
      <c r="C490" s="1208"/>
      <c r="D490" s="1208"/>
      <c r="E490" s="1208"/>
    </row>
    <row r="491" spans="1:5">
      <c r="A491" s="1208"/>
      <c r="B491" s="1208"/>
      <c r="C491" s="1208"/>
      <c r="D491" s="1208"/>
      <c r="E491" s="1208"/>
    </row>
    <row r="492" spans="1:5">
      <c r="A492" s="1208"/>
      <c r="B492" s="1208"/>
      <c r="C492" s="1208"/>
      <c r="D492" s="1208"/>
      <c r="E492" s="1208"/>
    </row>
    <row r="493" spans="1:5">
      <c r="A493" s="1208"/>
      <c r="B493" s="1208"/>
      <c r="C493" s="1208"/>
      <c r="D493" s="1208"/>
      <c r="E493" s="1208"/>
    </row>
    <row r="494" spans="1:5">
      <c r="A494" s="1208"/>
      <c r="B494" s="1208"/>
      <c r="C494" s="1208"/>
      <c r="D494" s="1208"/>
      <c r="E494" s="1208"/>
    </row>
    <row r="495" spans="1:5">
      <c r="A495" s="1208"/>
      <c r="B495" s="1208"/>
      <c r="C495" s="1208"/>
      <c r="D495" s="1208"/>
      <c r="E495" s="1208"/>
    </row>
    <row r="496" spans="1:5">
      <c r="A496" s="1208"/>
      <c r="B496" s="1208"/>
      <c r="C496" s="1208"/>
      <c r="D496" s="1208"/>
      <c r="E496" s="1208"/>
    </row>
    <row r="497" spans="1:5">
      <c r="A497" s="1208"/>
      <c r="B497" s="1208"/>
      <c r="C497" s="1208"/>
      <c r="D497" s="1208"/>
      <c r="E497" s="1208"/>
    </row>
    <row r="498" spans="1:5">
      <c r="A498" s="1208"/>
      <c r="B498" s="1208"/>
      <c r="C498" s="1208"/>
      <c r="D498" s="1208"/>
      <c r="E498" s="1208"/>
    </row>
    <row r="499" spans="1:5">
      <c r="A499" s="1208"/>
      <c r="B499" s="1208"/>
      <c r="C499" s="1208"/>
      <c r="D499" s="1208"/>
      <c r="E499" s="1208"/>
    </row>
    <row r="500" spans="1:5">
      <c r="A500" s="1208"/>
      <c r="B500" s="1208"/>
      <c r="C500" s="1208"/>
      <c r="D500" s="1208"/>
      <c r="E500" s="1208"/>
    </row>
    <row r="501" spans="1:5">
      <c r="A501" s="1208"/>
      <c r="B501" s="1208"/>
      <c r="C501" s="1208"/>
      <c r="D501" s="1208"/>
      <c r="E501" s="1208"/>
    </row>
    <row r="502" spans="1:5">
      <c r="A502" s="1208"/>
      <c r="B502" s="1208"/>
      <c r="C502" s="1208"/>
      <c r="D502" s="1208"/>
      <c r="E502" s="1208"/>
    </row>
    <row r="503" spans="1:5">
      <c r="A503" s="1208"/>
      <c r="B503" s="1208"/>
      <c r="C503" s="1208"/>
      <c r="D503" s="1208"/>
      <c r="E503" s="1208"/>
    </row>
    <row r="504" spans="1:5">
      <c r="A504" s="1208"/>
      <c r="B504" s="1208"/>
      <c r="C504" s="1208"/>
      <c r="D504" s="1208"/>
      <c r="E504" s="1208"/>
    </row>
    <row r="505" spans="1:5">
      <c r="A505" s="1208"/>
      <c r="B505" s="1208"/>
      <c r="C505" s="1208"/>
      <c r="D505" s="1208"/>
      <c r="E505" s="1208"/>
    </row>
    <row r="506" spans="1:5">
      <c r="A506" s="1208"/>
      <c r="B506" s="1208"/>
      <c r="C506" s="1208"/>
      <c r="D506" s="1208"/>
      <c r="E506" s="1208"/>
    </row>
    <row r="507" spans="1:5">
      <c r="A507" s="1208"/>
      <c r="B507" s="1208"/>
      <c r="C507" s="1208"/>
      <c r="D507" s="1208"/>
      <c r="E507" s="1208"/>
    </row>
    <row r="508" spans="1:5">
      <c r="A508" s="1208"/>
      <c r="B508" s="1208"/>
      <c r="C508" s="1208"/>
      <c r="D508" s="1208"/>
      <c r="E508" s="1208"/>
    </row>
    <row r="509" spans="1:5">
      <c r="A509" s="1208"/>
      <c r="B509" s="1208"/>
      <c r="C509" s="1208"/>
      <c r="D509" s="1208"/>
      <c r="E509" s="1208"/>
    </row>
    <row r="510" spans="1:5">
      <c r="A510" s="1208"/>
      <c r="B510" s="1208"/>
      <c r="C510" s="1208"/>
      <c r="D510" s="1208"/>
      <c r="E510" s="1208"/>
    </row>
    <row r="511" spans="1:5">
      <c r="A511" s="1208"/>
      <c r="B511" s="1208"/>
      <c r="C511" s="1208"/>
      <c r="D511" s="1208"/>
      <c r="E511" s="1208"/>
    </row>
    <row r="512" spans="1:5">
      <c r="A512" s="1208"/>
      <c r="B512" s="1208"/>
      <c r="C512" s="1208"/>
      <c r="D512" s="1208"/>
      <c r="E512" s="1208"/>
    </row>
    <row r="513" spans="1:5">
      <c r="A513" s="1208"/>
      <c r="B513" s="1208"/>
      <c r="C513" s="1208"/>
      <c r="D513" s="1208"/>
      <c r="E513" s="1208"/>
    </row>
    <row r="514" spans="1:5">
      <c r="A514" s="1208"/>
      <c r="B514" s="1208"/>
      <c r="C514" s="1208"/>
      <c r="D514" s="1208"/>
      <c r="E514" s="1208"/>
    </row>
    <row r="515" spans="1:5">
      <c r="A515" s="1208"/>
      <c r="B515" s="1208"/>
      <c r="C515" s="1208"/>
      <c r="D515" s="1208"/>
      <c r="E515" s="1208"/>
    </row>
    <row r="516" spans="1:5">
      <c r="A516" s="1208"/>
      <c r="B516" s="1208"/>
      <c r="C516" s="1208"/>
      <c r="D516" s="1208"/>
      <c r="E516" s="1208"/>
    </row>
    <row r="517" spans="1:5">
      <c r="A517" s="1208"/>
      <c r="B517" s="1208"/>
      <c r="C517" s="1208"/>
      <c r="D517" s="1208"/>
      <c r="E517" s="1208"/>
    </row>
    <row r="518" spans="1:5">
      <c r="A518" s="1208"/>
      <c r="B518" s="1208"/>
      <c r="C518" s="1208"/>
      <c r="D518" s="1208"/>
      <c r="E518" s="1208"/>
    </row>
    <row r="519" spans="1:5">
      <c r="A519" s="1208"/>
      <c r="B519" s="1208"/>
      <c r="C519" s="1208"/>
      <c r="D519" s="1208"/>
      <c r="E519" s="1208"/>
    </row>
    <row r="520" spans="1:5">
      <c r="A520" s="1208"/>
      <c r="B520" s="1208"/>
      <c r="C520" s="1208"/>
      <c r="D520" s="1208"/>
      <c r="E520" s="1208"/>
    </row>
    <row r="521" spans="1:5">
      <c r="A521" s="1208"/>
      <c r="B521" s="1208"/>
      <c r="C521" s="1208"/>
      <c r="D521" s="1208"/>
      <c r="E521" s="1208"/>
    </row>
    <row r="522" spans="1:5">
      <c r="A522" s="1208"/>
      <c r="B522" s="1208"/>
      <c r="C522" s="1208"/>
      <c r="D522" s="1208"/>
      <c r="E522" s="1208"/>
    </row>
    <row r="523" spans="1:5">
      <c r="A523" s="1208"/>
      <c r="B523" s="1208"/>
      <c r="C523" s="1208"/>
      <c r="D523" s="1208"/>
      <c r="E523" s="1208"/>
    </row>
    <row r="524" spans="1:5">
      <c r="A524" s="1208"/>
      <c r="B524" s="1208"/>
      <c r="C524" s="1208"/>
      <c r="D524" s="1208"/>
      <c r="E524" s="1208"/>
    </row>
    <row r="525" spans="1:5">
      <c r="A525" s="1208"/>
      <c r="B525" s="1208"/>
      <c r="C525" s="1208"/>
      <c r="D525" s="1208"/>
      <c r="E525" s="1208"/>
    </row>
    <row r="526" spans="1:5">
      <c r="A526" s="1208"/>
      <c r="B526" s="1208"/>
      <c r="C526" s="1208"/>
      <c r="D526" s="1208"/>
      <c r="E526" s="1208"/>
    </row>
    <row r="527" spans="1:5">
      <c r="A527" s="1208"/>
      <c r="B527" s="1208"/>
      <c r="C527" s="1208"/>
      <c r="D527" s="1208"/>
      <c r="E527" s="1208"/>
    </row>
    <row r="528" spans="1:5">
      <c r="A528" s="1208"/>
      <c r="B528" s="1208"/>
      <c r="C528" s="1208"/>
      <c r="D528" s="1208"/>
      <c r="E528" s="1208"/>
    </row>
    <row r="529" spans="1:5">
      <c r="A529" s="1208"/>
      <c r="B529" s="1208"/>
      <c r="C529" s="1208"/>
      <c r="D529" s="1208"/>
      <c r="E529" s="1208"/>
    </row>
    <row r="530" spans="1:5">
      <c r="A530" s="1208"/>
      <c r="B530" s="1208"/>
      <c r="C530" s="1208"/>
      <c r="D530" s="1208"/>
      <c r="E530" s="1208"/>
    </row>
    <row r="531" spans="1:5">
      <c r="A531" s="1208"/>
      <c r="B531" s="1208"/>
      <c r="C531" s="1208"/>
      <c r="D531" s="1208"/>
      <c r="E531" s="1208"/>
    </row>
    <row r="532" spans="1:5">
      <c r="A532" s="1208"/>
      <c r="B532" s="1208"/>
      <c r="C532" s="1208"/>
      <c r="D532" s="1208"/>
      <c r="E532" s="1208"/>
    </row>
    <row r="533" spans="1:5">
      <c r="A533" s="1208"/>
      <c r="B533" s="1208"/>
      <c r="C533" s="1208"/>
      <c r="D533" s="1208"/>
      <c r="E533" s="1208"/>
    </row>
    <row r="534" spans="1:5">
      <c r="A534" s="1208"/>
      <c r="B534" s="1208"/>
      <c r="C534" s="1208"/>
      <c r="D534" s="1208"/>
      <c r="E534" s="1208"/>
    </row>
    <row r="535" spans="1:5">
      <c r="A535" s="1208"/>
      <c r="B535" s="1208"/>
      <c r="C535" s="1208"/>
      <c r="D535" s="1208"/>
      <c r="E535" s="1208"/>
    </row>
    <row r="536" spans="1:5">
      <c r="A536" s="1208"/>
      <c r="B536" s="1208"/>
      <c r="C536" s="1208"/>
      <c r="D536" s="1208"/>
      <c r="E536" s="1208"/>
    </row>
    <row r="537" spans="1:5">
      <c r="A537" s="1208"/>
      <c r="B537" s="1208"/>
      <c r="C537" s="1208"/>
      <c r="D537" s="1208"/>
      <c r="E537" s="1208"/>
    </row>
    <row r="538" spans="1:5">
      <c r="A538" s="1208"/>
      <c r="B538" s="1208"/>
      <c r="C538" s="1208"/>
      <c r="D538" s="1208"/>
      <c r="E538" s="1208"/>
    </row>
    <row r="539" spans="1:5">
      <c r="A539" s="1208"/>
      <c r="B539" s="1208"/>
      <c r="C539" s="1208"/>
      <c r="D539" s="1208"/>
      <c r="E539" s="1208"/>
    </row>
    <row r="540" spans="1:5">
      <c r="A540" s="1208"/>
      <c r="B540" s="1208"/>
      <c r="C540" s="1208"/>
      <c r="D540" s="1208"/>
      <c r="E540" s="1208"/>
    </row>
    <row r="541" spans="1:5">
      <c r="A541" s="1208"/>
      <c r="B541" s="1208"/>
      <c r="C541" s="1208"/>
      <c r="D541" s="1208"/>
      <c r="E541" s="1208"/>
    </row>
    <row r="542" spans="1:5">
      <c r="A542" s="1208"/>
      <c r="B542" s="1208"/>
      <c r="C542" s="1208"/>
      <c r="D542" s="1208"/>
      <c r="E542" s="1208"/>
    </row>
    <row r="543" spans="1:5">
      <c r="A543" s="1208"/>
      <c r="B543" s="1208"/>
      <c r="C543" s="1208"/>
      <c r="D543" s="1208"/>
      <c r="E543" s="1208"/>
    </row>
    <row r="544" spans="1:5">
      <c r="A544" s="1208"/>
      <c r="B544" s="1208"/>
      <c r="C544" s="1208"/>
      <c r="D544" s="1208"/>
      <c r="E544" s="1208"/>
    </row>
    <row r="545" spans="1:5">
      <c r="A545" s="1208"/>
      <c r="B545" s="1208"/>
      <c r="C545" s="1208"/>
      <c r="D545" s="1208"/>
      <c r="E545" s="1208"/>
    </row>
    <row r="546" spans="1:5">
      <c r="A546" s="1208"/>
      <c r="B546" s="1208"/>
      <c r="C546" s="1208"/>
      <c r="D546" s="1208"/>
      <c r="E546" s="1208"/>
    </row>
    <row r="547" spans="1:5">
      <c r="A547" s="1208"/>
      <c r="B547" s="1208"/>
      <c r="C547" s="1208"/>
      <c r="D547" s="1208"/>
      <c r="E547" s="1208"/>
    </row>
    <row r="548" spans="1:5">
      <c r="A548" s="1208"/>
      <c r="B548" s="1208"/>
      <c r="C548" s="1208"/>
      <c r="D548" s="1208"/>
      <c r="E548" s="1208"/>
    </row>
    <row r="549" spans="1:5">
      <c r="A549" s="1208"/>
      <c r="B549" s="1208"/>
      <c r="C549" s="1208"/>
      <c r="D549" s="1208"/>
      <c r="E549" s="1208"/>
    </row>
    <row r="550" spans="1:5">
      <c r="A550" s="1208"/>
      <c r="B550" s="1208"/>
      <c r="C550" s="1208"/>
      <c r="D550" s="1208"/>
      <c r="E550" s="1208"/>
    </row>
    <row r="551" spans="1:5">
      <c r="A551" s="1208"/>
      <c r="B551" s="1208"/>
      <c r="C551" s="1208"/>
      <c r="D551" s="1208"/>
      <c r="E551" s="1208"/>
    </row>
    <row r="552" spans="1:5">
      <c r="A552" s="1208"/>
      <c r="B552" s="1208"/>
      <c r="C552" s="1208"/>
      <c r="D552" s="1208"/>
      <c r="E552" s="1208"/>
    </row>
    <row r="553" spans="1:5">
      <c r="A553" s="1208"/>
      <c r="B553" s="1208"/>
      <c r="C553" s="1208"/>
      <c r="D553" s="1208"/>
      <c r="E553" s="1208"/>
    </row>
    <row r="554" spans="1:5">
      <c r="A554" s="1208"/>
      <c r="B554" s="1208"/>
      <c r="C554" s="1208"/>
      <c r="D554" s="1208"/>
      <c r="E554" s="1208"/>
    </row>
    <row r="555" spans="1:5">
      <c r="A555" s="1208"/>
      <c r="B555" s="1208"/>
      <c r="C555" s="1208"/>
      <c r="D555" s="1208"/>
      <c r="E555" s="1208"/>
    </row>
    <row r="556" spans="1:5">
      <c r="A556" s="1208"/>
      <c r="B556" s="1208"/>
      <c r="C556" s="1208"/>
      <c r="D556" s="1208"/>
      <c r="E556" s="1208"/>
    </row>
    <row r="557" spans="1:5">
      <c r="A557" s="1208"/>
      <c r="B557" s="1208"/>
      <c r="C557" s="1208"/>
      <c r="D557" s="1208"/>
      <c r="E557" s="1208"/>
    </row>
    <row r="558" spans="1:5">
      <c r="A558" s="1208"/>
      <c r="B558" s="1208"/>
      <c r="C558" s="1208"/>
      <c r="D558" s="1208"/>
      <c r="E558" s="1208"/>
    </row>
    <row r="559" spans="1:5">
      <c r="A559" s="1208"/>
      <c r="B559" s="1208"/>
      <c r="C559" s="1208"/>
      <c r="D559" s="1208"/>
      <c r="E559" s="1208"/>
    </row>
    <row r="560" spans="1:5">
      <c r="A560" s="1208"/>
      <c r="B560" s="1208"/>
      <c r="C560" s="1208"/>
      <c r="D560" s="1208"/>
      <c r="E560" s="1208"/>
    </row>
    <row r="561" spans="1:5">
      <c r="A561" s="1208"/>
      <c r="B561" s="1208"/>
      <c r="C561" s="1208"/>
      <c r="D561" s="1208"/>
      <c r="E561" s="1208"/>
    </row>
    <row r="562" spans="1:5">
      <c r="A562" s="1208"/>
      <c r="B562" s="1208"/>
      <c r="C562" s="1208"/>
      <c r="D562" s="1208"/>
      <c r="E562" s="1208"/>
    </row>
    <row r="563" spans="1:5">
      <c r="A563" s="1208"/>
      <c r="B563" s="1208"/>
      <c r="C563" s="1208"/>
      <c r="D563" s="1208"/>
      <c r="E563" s="1208"/>
    </row>
    <row r="564" spans="1:5">
      <c r="A564" s="1208"/>
      <c r="B564" s="1208"/>
      <c r="C564" s="1208"/>
      <c r="D564" s="1208"/>
      <c r="E564" s="1208"/>
    </row>
    <row r="565" spans="1:5">
      <c r="A565" s="1208"/>
      <c r="B565" s="1208"/>
      <c r="C565" s="1208"/>
      <c r="D565" s="1208"/>
      <c r="E565" s="1208"/>
    </row>
    <row r="566" spans="1:5">
      <c r="A566" s="1208"/>
      <c r="B566" s="1208"/>
      <c r="C566" s="1208"/>
      <c r="D566" s="1208"/>
      <c r="E566" s="1208"/>
    </row>
    <row r="567" spans="1:5">
      <c r="A567" s="1208"/>
      <c r="B567" s="1208"/>
      <c r="C567" s="1208"/>
      <c r="D567" s="1208"/>
      <c r="E567" s="1208"/>
    </row>
    <row r="568" spans="1:5">
      <c r="A568" s="1208"/>
      <c r="B568" s="1208"/>
      <c r="C568" s="1208"/>
      <c r="D568" s="1208"/>
      <c r="E568" s="1208"/>
    </row>
    <row r="569" spans="1:5">
      <c r="A569" s="1208"/>
      <c r="B569" s="1208"/>
      <c r="C569" s="1208"/>
      <c r="D569" s="1208"/>
      <c r="E569" s="1208"/>
    </row>
    <row r="570" spans="1:5">
      <c r="A570" s="1208"/>
      <c r="B570" s="1208"/>
      <c r="C570" s="1208"/>
      <c r="D570" s="1208"/>
      <c r="E570" s="1208"/>
    </row>
    <row r="571" spans="1:5">
      <c r="A571" s="1208"/>
      <c r="B571" s="1208"/>
      <c r="C571" s="1208"/>
      <c r="D571" s="1208"/>
      <c r="E571" s="1208"/>
    </row>
    <row r="572" spans="1:5">
      <c r="A572" s="1208"/>
      <c r="B572" s="1208"/>
      <c r="C572" s="1208"/>
      <c r="D572" s="1208"/>
      <c r="E572" s="1208"/>
    </row>
    <row r="573" spans="1:5">
      <c r="A573" s="1208"/>
      <c r="B573" s="1208"/>
      <c r="C573" s="1208"/>
      <c r="D573" s="1208"/>
      <c r="E573" s="1208"/>
    </row>
    <row r="574" spans="1:5">
      <c r="A574" s="1208"/>
      <c r="B574" s="1208"/>
      <c r="C574" s="1208"/>
      <c r="D574" s="1208"/>
      <c r="E574" s="1208"/>
    </row>
    <row r="575" spans="1:5">
      <c r="A575" s="1208"/>
      <c r="B575" s="1208"/>
      <c r="C575" s="1208"/>
      <c r="D575" s="1208"/>
      <c r="E575" s="1208"/>
    </row>
    <row r="576" spans="1:5">
      <c r="A576" s="1208"/>
      <c r="B576" s="1208"/>
      <c r="C576" s="1208"/>
      <c r="D576" s="1208"/>
      <c r="E576" s="1208"/>
    </row>
    <row r="577" spans="1:5">
      <c r="A577" s="1208"/>
      <c r="B577" s="1208"/>
      <c r="C577" s="1208"/>
      <c r="D577" s="1208"/>
      <c r="E577" s="1208"/>
    </row>
    <row r="578" spans="1:5">
      <c r="A578" s="1208"/>
      <c r="B578" s="1208"/>
      <c r="C578" s="1208"/>
      <c r="D578" s="1208"/>
      <c r="E578" s="1208"/>
    </row>
    <row r="579" spans="1:5">
      <c r="A579" s="1208"/>
      <c r="B579" s="1208"/>
      <c r="C579" s="1208"/>
      <c r="D579" s="1208"/>
      <c r="E579" s="1208"/>
    </row>
    <row r="580" spans="1:5">
      <c r="A580" s="1208"/>
      <c r="B580" s="1208"/>
      <c r="C580" s="1208"/>
      <c r="D580" s="1208"/>
      <c r="E580" s="1208"/>
    </row>
    <row r="581" spans="1:5">
      <c r="A581" s="1208"/>
      <c r="B581" s="1208"/>
      <c r="C581" s="1208"/>
      <c r="D581" s="1208"/>
      <c r="E581" s="1208"/>
    </row>
    <row r="582" spans="1:5">
      <c r="A582" s="1208"/>
      <c r="B582" s="1208"/>
      <c r="C582" s="1208"/>
      <c r="D582" s="1208"/>
      <c r="E582" s="1208"/>
    </row>
    <row r="583" spans="1:5">
      <c r="A583" s="1208"/>
      <c r="B583" s="1208"/>
      <c r="C583" s="1208"/>
      <c r="D583" s="1208"/>
      <c r="E583" s="1208"/>
    </row>
    <row r="584" spans="1:5">
      <c r="A584" s="1208"/>
      <c r="B584" s="1208"/>
      <c r="C584" s="1208"/>
      <c r="D584" s="1208"/>
      <c r="E584" s="1208"/>
    </row>
    <row r="585" spans="1:5">
      <c r="A585" s="1208"/>
      <c r="B585" s="1208"/>
      <c r="C585" s="1208"/>
      <c r="D585" s="1208"/>
      <c r="E585" s="1208"/>
    </row>
    <row r="586" spans="1:5">
      <c r="A586" s="1208"/>
      <c r="B586" s="1208"/>
      <c r="C586" s="1208"/>
      <c r="D586" s="1208"/>
      <c r="E586" s="1208"/>
    </row>
    <row r="587" spans="1:5">
      <c r="A587" s="1208"/>
      <c r="B587" s="1208"/>
      <c r="C587" s="1208"/>
      <c r="D587" s="1208"/>
      <c r="E587" s="1208"/>
    </row>
    <row r="588" spans="1:5">
      <c r="A588" s="1208"/>
      <c r="B588" s="1208"/>
      <c r="C588" s="1208"/>
      <c r="D588" s="1208"/>
      <c r="E588" s="1208"/>
    </row>
    <row r="589" spans="1:5">
      <c r="A589" s="1208"/>
      <c r="B589" s="1208"/>
      <c r="C589" s="1208"/>
      <c r="D589" s="1208"/>
      <c r="E589" s="1208"/>
    </row>
    <row r="590" spans="1:5">
      <c r="A590" s="1208"/>
      <c r="B590" s="1208"/>
      <c r="C590" s="1208"/>
      <c r="D590" s="1208"/>
      <c r="E590" s="1208"/>
    </row>
    <row r="591" spans="1:5">
      <c r="A591" s="1208"/>
      <c r="B591" s="1208"/>
      <c r="C591" s="1208"/>
      <c r="D591" s="1208"/>
      <c r="E591" s="1208"/>
    </row>
    <row r="592" spans="1:5">
      <c r="A592" s="1208"/>
      <c r="B592" s="1208"/>
      <c r="C592" s="1208"/>
      <c r="D592" s="1208"/>
      <c r="E592" s="1208"/>
    </row>
    <row r="593" spans="1:5">
      <c r="A593" s="1208"/>
      <c r="B593" s="1208"/>
      <c r="C593" s="1208"/>
      <c r="D593" s="1208"/>
      <c r="E593" s="1208"/>
    </row>
    <row r="594" spans="1:5">
      <c r="A594" s="1208"/>
      <c r="B594" s="1208"/>
      <c r="C594" s="1208"/>
      <c r="D594" s="1208"/>
      <c r="E594" s="1208"/>
    </row>
    <row r="595" spans="1:5">
      <c r="A595" s="1208"/>
      <c r="B595" s="1208"/>
      <c r="C595" s="1208"/>
      <c r="D595" s="1208"/>
      <c r="E595" s="1208"/>
    </row>
    <row r="596" spans="1:5">
      <c r="A596" s="1208"/>
      <c r="B596" s="1208"/>
      <c r="C596" s="1208"/>
      <c r="D596" s="1208"/>
      <c r="E596" s="1208"/>
    </row>
    <row r="597" spans="1:5">
      <c r="A597" s="1208"/>
      <c r="B597" s="1208"/>
      <c r="C597" s="1208"/>
      <c r="D597" s="1208"/>
      <c r="E597" s="1208"/>
    </row>
    <row r="598" spans="1:5">
      <c r="A598" s="1208"/>
      <c r="B598" s="1208"/>
      <c r="C598" s="1208"/>
      <c r="D598" s="1208"/>
      <c r="E598" s="1208"/>
    </row>
    <row r="599" spans="1:5">
      <c r="A599" s="1208"/>
      <c r="B599" s="1208"/>
      <c r="C599" s="1208"/>
      <c r="D599" s="1208"/>
      <c r="E599" s="1208"/>
    </row>
    <row r="600" spans="1:5">
      <c r="A600" s="1208"/>
      <c r="B600" s="1208"/>
      <c r="C600" s="1208"/>
      <c r="D600" s="1208"/>
      <c r="E600" s="1208"/>
    </row>
    <row r="601" spans="1:5">
      <c r="A601" s="1208"/>
      <c r="B601" s="1208"/>
      <c r="C601" s="1208"/>
      <c r="D601" s="1208"/>
      <c r="E601" s="1208"/>
    </row>
    <row r="602" spans="1:5">
      <c r="A602" s="1208"/>
      <c r="B602" s="1208"/>
      <c r="C602" s="1208"/>
      <c r="D602" s="1208"/>
      <c r="E602" s="1208"/>
    </row>
    <row r="603" spans="1:5">
      <c r="A603" s="1208"/>
      <c r="B603" s="1208"/>
      <c r="C603" s="1208"/>
      <c r="D603" s="1208"/>
      <c r="E603" s="1208"/>
    </row>
    <row r="604" spans="1:5">
      <c r="A604" s="1208"/>
      <c r="B604" s="1208"/>
      <c r="C604" s="1208"/>
      <c r="D604" s="1208"/>
      <c r="E604" s="1208"/>
    </row>
    <row r="605" spans="1:5">
      <c r="A605" s="1208"/>
      <c r="B605" s="1208"/>
      <c r="C605" s="1208"/>
      <c r="D605" s="1208"/>
      <c r="E605" s="1208"/>
    </row>
    <row r="606" spans="1:5">
      <c r="A606" s="1208"/>
      <c r="B606" s="1208"/>
      <c r="C606" s="1208"/>
      <c r="D606" s="1208"/>
      <c r="E606" s="1208"/>
    </row>
    <row r="607" spans="1:5">
      <c r="A607" s="1208"/>
      <c r="B607" s="1208"/>
      <c r="C607" s="1208"/>
      <c r="D607" s="1208"/>
      <c r="E607" s="1208"/>
    </row>
    <row r="608" spans="1:5">
      <c r="A608" s="1208"/>
      <c r="B608" s="1208"/>
      <c r="C608" s="1208"/>
      <c r="D608" s="1208"/>
      <c r="E608" s="1208"/>
    </row>
    <row r="609" spans="1:5">
      <c r="A609" s="1208"/>
      <c r="B609" s="1208"/>
      <c r="C609" s="1208"/>
      <c r="D609" s="1208"/>
      <c r="E609" s="1208"/>
    </row>
    <row r="610" spans="1:5">
      <c r="A610" s="1208"/>
      <c r="B610" s="1208"/>
      <c r="C610" s="1208"/>
      <c r="D610" s="1208"/>
      <c r="E610" s="1208"/>
    </row>
    <row r="611" spans="1:5">
      <c r="A611" s="1208"/>
      <c r="B611" s="1208"/>
      <c r="C611" s="1208"/>
      <c r="D611" s="1208"/>
      <c r="E611" s="1208"/>
    </row>
    <row r="612" spans="1:5">
      <c r="A612" s="1208"/>
      <c r="B612" s="1208"/>
      <c r="C612" s="1208"/>
      <c r="D612" s="1208"/>
      <c r="E612" s="1208"/>
    </row>
    <row r="613" spans="1:5">
      <c r="A613" s="1208"/>
      <c r="B613" s="1208"/>
      <c r="C613" s="1208"/>
      <c r="D613" s="1208"/>
      <c r="E613" s="1208"/>
    </row>
    <row r="614" spans="1:5">
      <c r="A614" s="1208"/>
      <c r="B614" s="1208"/>
      <c r="C614" s="1208"/>
      <c r="D614" s="1208"/>
      <c r="E614" s="1208"/>
    </row>
    <row r="615" spans="1:5">
      <c r="A615" s="1208"/>
      <c r="B615" s="1208"/>
      <c r="C615" s="1208"/>
      <c r="D615" s="1208"/>
      <c r="E615" s="1208"/>
    </row>
    <row r="616" spans="1:5">
      <c r="A616" s="1208"/>
      <c r="B616" s="1208"/>
      <c r="C616" s="1208"/>
      <c r="D616" s="1208"/>
      <c r="E616" s="1208"/>
    </row>
    <row r="617" spans="1:5">
      <c r="A617" s="1208"/>
      <c r="B617" s="1208"/>
      <c r="C617" s="1208"/>
      <c r="D617" s="1208"/>
      <c r="E617" s="1208"/>
    </row>
    <row r="618" spans="1:5">
      <c r="A618" s="1208"/>
      <c r="B618" s="1208"/>
      <c r="C618" s="1208"/>
      <c r="D618" s="1208"/>
      <c r="E618" s="1208"/>
    </row>
    <row r="619" spans="1:5">
      <c r="A619" s="1208"/>
      <c r="B619" s="1208"/>
      <c r="C619" s="1208"/>
      <c r="D619" s="1208"/>
      <c r="E619" s="1208"/>
    </row>
    <row r="620" spans="1:5">
      <c r="A620" s="1208"/>
      <c r="B620" s="1208"/>
      <c r="C620" s="1208"/>
      <c r="D620" s="1208"/>
      <c r="E620" s="1208"/>
    </row>
    <row r="621" spans="1:5">
      <c r="A621" s="1208"/>
      <c r="B621" s="1208"/>
      <c r="C621" s="1208"/>
      <c r="D621" s="1208"/>
      <c r="E621" s="1208"/>
    </row>
    <row r="622" spans="1:5">
      <c r="A622" s="1208"/>
      <c r="B622" s="1208"/>
      <c r="C622" s="1208"/>
      <c r="D622" s="1208"/>
      <c r="E622" s="1208"/>
    </row>
    <row r="623" spans="1:5">
      <c r="A623" s="1208"/>
      <c r="B623" s="1208"/>
      <c r="C623" s="1208"/>
      <c r="D623" s="1208"/>
      <c r="E623" s="1208"/>
    </row>
    <row r="624" spans="1:5">
      <c r="A624" s="1208"/>
      <c r="B624" s="1208"/>
      <c r="C624" s="1208"/>
      <c r="D624" s="1208"/>
      <c r="E624" s="1208"/>
    </row>
    <row r="625" spans="1:5">
      <c r="A625" s="1208"/>
      <c r="B625" s="1208"/>
      <c r="C625" s="1208"/>
      <c r="D625" s="1208"/>
      <c r="E625" s="1208"/>
    </row>
    <row r="626" spans="1:5">
      <c r="A626" s="1208"/>
      <c r="B626" s="1208"/>
      <c r="C626" s="1208"/>
      <c r="D626" s="1208"/>
      <c r="E626" s="1208"/>
    </row>
    <row r="627" spans="1:5">
      <c r="A627" s="1208"/>
      <c r="B627" s="1208"/>
      <c r="C627" s="1208"/>
      <c r="D627" s="1208"/>
      <c r="E627" s="1208"/>
    </row>
    <row r="628" spans="1:5">
      <c r="A628" s="1208"/>
      <c r="B628" s="1208"/>
      <c r="C628" s="1208"/>
      <c r="D628" s="1208"/>
      <c r="E628" s="1208"/>
    </row>
    <row r="629" spans="1:5">
      <c r="A629" s="1208"/>
      <c r="B629" s="1208"/>
      <c r="C629" s="1208"/>
      <c r="D629" s="1208"/>
      <c r="E629" s="1208"/>
    </row>
    <row r="630" spans="1:5">
      <c r="A630" s="1208"/>
      <c r="B630" s="1208"/>
      <c r="C630" s="1208"/>
      <c r="D630" s="1208"/>
      <c r="E630" s="1208"/>
    </row>
    <row r="631" spans="1:5">
      <c r="A631" s="1208"/>
      <c r="B631" s="1208"/>
      <c r="C631" s="1208"/>
      <c r="D631" s="1208"/>
      <c r="E631" s="1208"/>
    </row>
    <row r="632" spans="1:5">
      <c r="A632" s="1208"/>
      <c r="B632" s="1208"/>
      <c r="C632" s="1208"/>
      <c r="D632" s="1208"/>
      <c r="E632" s="1208"/>
    </row>
    <row r="633" spans="1:5">
      <c r="A633" s="1208"/>
      <c r="B633" s="1208"/>
      <c r="C633" s="1208"/>
      <c r="D633" s="1208"/>
      <c r="E633" s="1208"/>
    </row>
    <row r="634" spans="1:5">
      <c r="A634" s="1208"/>
      <c r="B634" s="1208"/>
      <c r="C634" s="1208"/>
      <c r="D634" s="1208"/>
      <c r="E634" s="1208"/>
    </row>
    <row r="635" spans="1:5">
      <c r="A635" s="1208"/>
      <c r="B635" s="1208"/>
      <c r="C635" s="1208"/>
      <c r="D635" s="1208"/>
      <c r="E635" s="1208"/>
    </row>
    <row r="636" spans="1:5">
      <c r="A636" s="1208"/>
      <c r="B636" s="1208"/>
      <c r="C636" s="1208"/>
      <c r="D636" s="1208"/>
      <c r="E636" s="1208"/>
    </row>
    <row r="637" spans="1:5">
      <c r="A637" s="1208"/>
      <c r="B637" s="1208"/>
      <c r="C637" s="1208"/>
      <c r="D637" s="1208"/>
      <c r="E637" s="1208"/>
    </row>
    <row r="638" spans="1:5">
      <c r="A638" s="1208"/>
      <c r="B638" s="1208"/>
      <c r="C638" s="1208"/>
      <c r="D638" s="1208"/>
      <c r="E638" s="1208"/>
    </row>
    <row r="639" spans="1:5">
      <c r="A639" s="1208"/>
      <c r="B639" s="1208"/>
      <c r="C639" s="1208"/>
      <c r="D639" s="1208"/>
      <c r="E639" s="1208"/>
    </row>
    <row r="640" spans="1:5">
      <c r="A640" s="1208"/>
      <c r="B640" s="1208"/>
      <c r="C640" s="1208"/>
      <c r="D640" s="1208"/>
      <c r="E640" s="1208"/>
    </row>
    <row r="641" spans="1:5">
      <c r="A641" s="1208"/>
      <c r="B641" s="1208"/>
      <c r="C641" s="1208"/>
      <c r="D641" s="1208"/>
      <c r="E641" s="1208"/>
    </row>
    <row r="642" spans="1:5">
      <c r="A642" s="1208"/>
      <c r="B642" s="1208"/>
      <c r="C642" s="1208"/>
      <c r="D642" s="1208"/>
      <c r="E642" s="1208"/>
    </row>
    <row r="643" spans="1:5">
      <c r="A643" s="1208"/>
      <c r="B643" s="1208"/>
      <c r="C643" s="1208"/>
      <c r="D643" s="1208"/>
      <c r="E643" s="1208"/>
    </row>
    <row r="644" spans="1:5">
      <c r="A644" s="1208"/>
      <c r="B644" s="1208"/>
      <c r="C644" s="1208"/>
      <c r="D644" s="1208"/>
      <c r="E644" s="1208"/>
    </row>
    <row r="645" spans="1:5">
      <c r="A645" s="1208"/>
      <c r="B645" s="1208"/>
      <c r="C645" s="1208"/>
      <c r="D645" s="1208"/>
      <c r="E645" s="1208"/>
    </row>
    <row r="646" spans="1:5">
      <c r="A646" s="1208"/>
      <c r="B646" s="1208"/>
      <c r="C646" s="1208"/>
      <c r="D646" s="1208"/>
      <c r="E646" s="1208"/>
    </row>
    <row r="647" spans="1:5">
      <c r="A647" s="1208"/>
      <c r="B647" s="1208"/>
      <c r="C647" s="1208"/>
      <c r="D647" s="1208"/>
      <c r="E647" s="1208"/>
    </row>
    <row r="648" spans="1:5">
      <c r="A648" s="1208"/>
      <c r="B648" s="1208"/>
      <c r="C648" s="1208"/>
      <c r="D648" s="1208"/>
      <c r="E648" s="1208"/>
    </row>
    <row r="649" spans="1:5">
      <c r="A649" s="1208"/>
      <c r="B649" s="1208"/>
      <c r="C649" s="1208"/>
      <c r="D649" s="1208"/>
      <c r="E649" s="1208"/>
    </row>
    <row r="650" spans="1:5">
      <c r="A650" s="1208"/>
      <c r="B650" s="1208"/>
      <c r="C650" s="1208"/>
      <c r="D650" s="1208"/>
      <c r="E650" s="1208"/>
    </row>
    <row r="651" spans="1:5">
      <c r="A651" s="1208"/>
      <c r="B651" s="1208"/>
      <c r="C651" s="1208"/>
      <c r="D651" s="1208"/>
      <c r="E651" s="1208"/>
    </row>
    <row r="652" spans="1:5">
      <c r="A652" s="1208"/>
      <c r="B652" s="1208"/>
      <c r="C652" s="1208"/>
      <c r="D652" s="1208"/>
      <c r="E652" s="1208"/>
    </row>
    <row r="653" spans="1:5">
      <c r="A653" s="1208"/>
      <c r="B653" s="1208"/>
      <c r="C653" s="1208"/>
      <c r="D653" s="1208"/>
      <c r="E653" s="1208"/>
    </row>
    <row r="654" spans="1:5">
      <c r="A654" s="1208"/>
      <c r="B654" s="1208"/>
      <c r="C654" s="1208"/>
      <c r="D654" s="1208"/>
      <c r="E654" s="1208"/>
    </row>
    <row r="655" spans="1:5">
      <c r="A655" s="1208"/>
      <c r="B655" s="1208"/>
      <c r="C655" s="1208"/>
      <c r="D655" s="1208"/>
      <c r="E655" s="1208"/>
    </row>
    <row r="656" spans="1:5">
      <c r="A656" s="1208"/>
      <c r="B656" s="1208"/>
      <c r="C656" s="1208"/>
      <c r="D656" s="1208"/>
      <c r="E656" s="1208"/>
    </row>
    <row r="657" spans="1:5">
      <c r="A657" s="1208"/>
      <c r="B657" s="1208"/>
      <c r="C657" s="1208"/>
      <c r="D657" s="1208"/>
      <c r="E657" s="1208"/>
    </row>
    <row r="658" spans="1:5">
      <c r="A658" s="1208"/>
      <c r="B658" s="1208"/>
      <c r="C658" s="1208"/>
      <c r="D658" s="1208"/>
      <c r="E658" s="1208"/>
    </row>
    <row r="659" spans="1:5">
      <c r="A659" s="1208"/>
      <c r="B659" s="1208"/>
      <c r="C659" s="1208"/>
      <c r="D659" s="1208"/>
      <c r="E659" s="1208"/>
    </row>
    <row r="660" spans="1:5">
      <c r="A660" s="1208"/>
      <c r="B660" s="1208"/>
      <c r="C660" s="1208"/>
      <c r="D660" s="1208"/>
      <c r="E660" s="1208"/>
    </row>
    <row r="661" spans="1:5">
      <c r="A661" s="1208"/>
      <c r="B661" s="1208"/>
      <c r="C661" s="1208"/>
      <c r="D661" s="1208"/>
      <c r="E661" s="1208"/>
    </row>
    <row r="662" spans="1:5">
      <c r="A662" s="1208"/>
      <c r="B662" s="1208"/>
      <c r="C662" s="1208"/>
      <c r="D662" s="1208"/>
      <c r="E662" s="1208"/>
    </row>
    <row r="663" spans="1:5">
      <c r="A663" s="1208"/>
      <c r="B663" s="1208"/>
      <c r="C663" s="1208"/>
      <c r="D663" s="1208"/>
      <c r="E663" s="1208"/>
    </row>
    <row r="664" spans="1:5">
      <c r="A664" s="1208"/>
      <c r="B664" s="1208"/>
      <c r="C664" s="1208"/>
      <c r="D664" s="1208"/>
      <c r="E664" s="1208"/>
    </row>
    <row r="665" spans="1:5">
      <c r="A665" s="1208"/>
      <c r="B665" s="1208"/>
      <c r="C665" s="1208"/>
      <c r="D665" s="1208"/>
      <c r="E665" s="1208"/>
    </row>
    <row r="666" spans="1:5">
      <c r="A666" s="1208"/>
      <c r="B666" s="1208"/>
      <c r="C666" s="1208"/>
      <c r="D666" s="1208"/>
      <c r="E666" s="1208"/>
    </row>
    <row r="667" spans="1:5">
      <c r="A667" s="1208"/>
      <c r="B667" s="1208"/>
      <c r="C667" s="1208"/>
      <c r="D667" s="1208"/>
      <c r="E667" s="1208"/>
    </row>
    <row r="668" spans="1:5">
      <c r="A668" s="1208"/>
      <c r="B668" s="1208"/>
      <c r="C668" s="1208"/>
      <c r="D668" s="1208"/>
      <c r="E668" s="1208"/>
    </row>
    <row r="669" spans="1:5">
      <c r="A669" s="1208"/>
      <c r="B669" s="1208"/>
      <c r="C669" s="1208"/>
      <c r="D669" s="1208"/>
      <c r="E669" s="1208"/>
    </row>
    <row r="670" spans="1:5">
      <c r="A670" s="1208"/>
      <c r="B670" s="1208"/>
      <c r="C670" s="1208"/>
      <c r="D670" s="1208"/>
      <c r="E670" s="1208"/>
    </row>
    <row r="671" spans="1:5">
      <c r="A671" s="1208"/>
      <c r="B671" s="1208"/>
      <c r="C671" s="1208"/>
      <c r="D671" s="1208"/>
      <c r="E671" s="1208"/>
    </row>
    <row r="672" spans="1:5">
      <c r="A672" s="1208"/>
      <c r="B672" s="1208"/>
      <c r="C672" s="1208"/>
      <c r="D672" s="1208"/>
      <c r="E672" s="1208"/>
    </row>
    <row r="673" spans="1:5">
      <c r="A673" s="1208"/>
      <c r="B673" s="1208"/>
      <c r="C673" s="1208"/>
      <c r="D673" s="1208"/>
      <c r="E673" s="1208"/>
    </row>
    <row r="674" spans="1:5">
      <c r="A674" s="1208"/>
      <c r="B674" s="1208"/>
      <c r="C674" s="1208"/>
      <c r="D674" s="1208"/>
      <c r="E674" s="1208"/>
    </row>
    <row r="675" spans="1:5">
      <c r="A675" s="1208"/>
      <c r="B675" s="1208"/>
      <c r="C675" s="1208"/>
      <c r="D675" s="1208"/>
      <c r="E675" s="1208"/>
    </row>
    <row r="676" spans="1:5">
      <c r="A676" s="1208"/>
      <c r="B676" s="1208"/>
      <c r="C676" s="1208"/>
      <c r="D676" s="1208"/>
      <c r="E676" s="1208"/>
    </row>
    <row r="677" spans="1:5">
      <c r="A677" s="1208"/>
      <c r="B677" s="1208"/>
      <c r="C677" s="1208"/>
      <c r="D677" s="1208"/>
      <c r="E677" s="1208"/>
    </row>
    <row r="678" spans="1:5">
      <c r="A678" s="1208"/>
      <c r="B678" s="1208"/>
      <c r="C678" s="1208"/>
      <c r="D678" s="1208"/>
      <c r="E678" s="1208"/>
    </row>
    <row r="679" spans="1:5">
      <c r="A679" s="1208"/>
      <c r="B679" s="1208"/>
      <c r="C679" s="1208"/>
      <c r="D679" s="1208"/>
      <c r="E679" s="1208"/>
    </row>
    <row r="680" spans="1:5">
      <c r="A680" s="1208"/>
      <c r="B680" s="1208"/>
      <c r="C680" s="1208"/>
      <c r="D680" s="1208"/>
      <c r="E680" s="1208"/>
    </row>
    <row r="681" spans="1:5">
      <c r="A681" s="1208"/>
      <c r="B681" s="1208"/>
      <c r="C681" s="1208"/>
      <c r="D681" s="1208"/>
      <c r="E681" s="1208"/>
    </row>
    <row r="682" spans="1:5">
      <c r="A682" s="1208"/>
      <c r="B682" s="1208"/>
      <c r="C682" s="1208"/>
      <c r="D682" s="1208"/>
      <c r="E682" s="1208"/>
    </row>
    <row r="683" spans="1:5">
      <c r="A683" s="1208"/>
      <c r="B683" s="1208"/>
      <c r="C683" s="1208"/>
      <c r="D683" s="1208"/>
      <c r="E683" s="1208"/>
    </row>
    <row r="684" spans="1:5">
      <c r="A684" s="1208"/>
      <c r="B684" s="1208"/>
      <c r="C684" s="1208"/>
      <c r="D684" s="1208"/>
      <c r="E684" s="1208"/>
    </row>
    <row r="685" spans="1:5">
      <c r="A685" s="1208"/>
      <c r="B685" s="1208"/>
      <c r="C685" s="1208"/>
      <c r="D685" s="1208"/>
      <c r="E685" s="1208"/>
    </row>
    <row r="686" spans="1:5">
      <c r="A686" s="1208"/>
      <c r="B686" s="1208"/>
      <c r="C686" s="1208"/>
      <c r="D686" s="1208"/>
      <c r="E686" s="1208"/>
    </row>
    <row r="687" spans="1:5">
      <c r="A687" s="1208"/>
      <c r="B687" s="1208"/>
      <c r="C687" s="1208"/>
      <c r="D687" s="1208"/>
      <c r="E687" s="1208"/>
    </row>
    <row r="688" spans="1:5">
      <c r="A688" s="1208"/>
      <c r="B688" s="1208"/>
      <c r="C688" s="1208"/>
      <c r="D688" s="1208"/>
      <c r="E688" s="1208"/>
    </row>
    <row r="689" spans="1:5">
      <c r="A689" s="1208"/>
      <c r="B689" s="1208"/>
      <c r="C689" s="1208"/>
      <c r="D689" s="1208"/>
      <c r="E689" s="1208"/>
    </row>
    <row r="690" spans="1:5">
      <c r="A690" s="1208"/>
      <c r="B690" s="1208"/>
      <c r="C690" s="1208"/>
      <c r="D690" s="1208"/>
      <c r="E690" s="1208"/>
    </row>
    <row r="691" spans="1:5">
      <c r="A691" s="1208"/>
      <c r="B691" s="1208"/>
      <c r="C691" s="1208"/>
      <c r="D691" s="1208"/>
      <c r="E691" s="1208"/>
    </row>
    <row r="692" spans="1:5">
      <c r="A692" s="1208"/>
      <c r="B692" s="1208"/>
      <c r="C692" s="1208"/>
      <c r="D692" s="1208"/>
      <c r="E692" s="1208"/>
    </row>
    <row r="693" spans="1:5">
      <c r="A693" s="1208"/>
      <c r="B693" s="1208"/>
      <c r="C693" s="1208"/>
      <c r="D693" s="1208"/>
      <c r="E693" s="1208"/>
    </row>
    <row r="694" spans="1:5">
      <c r="A694" s="1208"/>
      <c r="B694" s="1208"/>
      <c r="C694" s="1208"/>
      <c r="D694" s="1208"/>
      <c r="E694" s="1208"/>
    </row>
    <row r="695" spans="1:5">
      <c r="A695" s="1208"/>
      <c r="B695" s="1208"/>
      <c r="C695" s="1208"/>
      <c r="D695" s="1208"/>
      <c r="E695" s="1208"/>
    </row>
    <row r="696" spans="1:5">
      <c r="A696" s="1208"/>
      <c r="B696" s="1208"/>
      <c r="C696" s="1208"/>
      <c r="D696" s="1208"/>
      <c r="E696" s="1208"/>
    </row>
    <row r="697" spans="1:5">
      <c r="A697" s="1208"/>
      <c r="B697" s="1208"/>
      <c r="C697" s="1208"/>
      <c r="D697" s="1208"/>
      <c r="E697" s="1208"/>
    </row>
    <row r="698" spans="1:5">
      <c r="A698" s="1208"/>
      <c r="B698" s="1208"/>
      <c r="C698" s="1208"/>
      <c r="D698" s="1208"/>
      <c r="E698" s="1208"/>
    </row>
    <row r="699" spans="1:5">
      <c r="A699" s="1208"/>
      <c r="B699" s="1208"/>
      <c r="C699" s="1208"/>
      <c r="D699" s="1208"/>
      <c r="E699" s="1208"/>
    </row>
    <row r="700" spans="1:5">
      <c r="A700" s="1208"/>
      <c r="B700" s="1208"/>
      <c r="C700" s="1208"/>
      <c r="D700" s="1208"/>
      <c r="E700" s="1208"/>
    </row>
    <row r="701" spans="1:5">
      <c r="A701" s="1208"/>
      <c r="B701" s="1208"/>
      <c r="C701" s="1208"/>
      <c r="D701" s="1208"/>
      <c r="E701" s="1208"/>
    </row>
    <row r="702" spans="1:5">
      <c r="A702" s="1208"/>
      <c r="B702" s="1208"/>
      <c r="C702" s="1208"/>
      <c r="D702" s="1208"/>
      <c r="E702" s="1208"/>
    </row>
    <row r="703" spans="1:5">
      <c r="A703" s="1208"/>
      <c r="B703" s="1208"/>
      <c r="C703" s="1208"/>
      <c r="D703" s="1208"/>
      <c r="E703" s="1208"/>
    </row>
    <row r="704" spans="1:5">
      <c r="A704" s="1208"/>
      <c r="B704" s="1208"/>
      <c r="C704" s="1208"/>
      <c r="D704" s="1208"/>
      <c r="E704" s="1208"/>
    </row>
    <row r="705" spans="1:5">
      <c r="A705" s="1208"/>
      <c r="B705" s="1208"/>
      <c r="C705" s="1208"/>
      <c r="D705" s="1208"/>
      <c r="E705" s="1208"/>
    </row>
    <row r="706" spans="1:5">
      <c r="A706" s="1208"/>
      <c r="B706" s="1208"/>
      <c r="C706" s="1208"/>
      <c r="D706" s="1208"/>
      <c r="E706" s="1208"/>
    </row>
    <row r="707" spans="1:5">
      <c r="A707" s="1208"/>
      <c r="B707" s="1208"/>
      <c r="C707" s="1208"/>
      <c r="D707" s="1208"/>
      <c r="E707" s="1208"/>
    </row>
    <row r="708" spans="1:5">
      <c r="A708" s="1208"/>
      <c r="B708" s="1208"/>
      <c r="C708" s="1208"/>
      <c r="D708" s="1208"/>
      <c r="E708" s="1208"/>
    </row>
    <row r="709" spans="1:5">
      <c r="A709" s="1208"/>
      <c r="B709" s="1208"/>
      <c r="C709" s="1208"/>
      <c r="D709" s="1208"/>
      <c r="E709" s="1208"/>
    </row>
    <row r="710" spans="1:5">
      <c r="A710" s="1208"/>
      <c r="B710" s="1208"/>
      <c r="C710" s="1208"/>
      <c r="D710" s="1208"/>
      <c r="E710" s="1208"/>
    </row>
    <row r="711" spans="1:5">
      <c r="A711" s="1208"/>
      <c r="B711" s="1208"/>
      <c r="C711" s="1208"/>
      <c r="D711" s="1208"/>
      <c r="E711" s="1208"/>
    </row>
    <row r="712" spans="1:5">
      <c r="A712" s="1208"/>
      <c r="B712" s="1208"/>
      <c r="C712" s="1208"/>
      <c r="D712" s="1208"/>
      <c r="E712" s="1208"/>
    </row>
    <row r="713" spans="1:5">
      <c r="A713" s="1208"/>
      <c r="B713" s="1208"/>
      <c r="C713" s="1208"/>
      <c r="D713" s="1208"/>
      <c r="E713" s="1208"/>
    </row>
    <row r="714" spans="1:5">
      <c r="A714" s="1208"/>
      <c r="B714" s="1208"/>
      <c r="C714" s="1208"/>
      <c r="D714" s="1208"/>
      <c r="E714" s="1208"/>
    </row>
    <row r="715" spans="1:5">
      <c r="A715" s="1208"/>
      <c r="B715" s="1208"/>
      <c r="C715" s="1208"/>
      <c r="D715" s="1208"/>
      <c r="E715" s="1208"/>
    </row>
    <row r="716" spans="1:5">
      <c r="A716" s="1208"/>
      <c r="B716" s="1208"/>
      <c r="C716" s="1208"/>
      <c r="D716" s="1208"/>
      <c r="E716" s="1208"/>
    </row>
    <row r="717" spans="1:5">
      <c r="A717" s="1208"/>
      <c r="B717" s="1208"/>
      <c r="C717" s="1208"/>
      <c r="D717" s="1208"/>
      <c r="E717" s="1208"/>
    </row>
    <row r="718" spans="1:5">
      <c r="A718" s="1208"/>
      <c r="B718" s="1208"/>
      <c r="C718" s="1208"/>
      <c r="D718" s="1208"/>
      <c r="E718" s="1208"/>
    </row>
    <row r="719" spans="1:5">
      <c r="A719" s="1208"/>
      <c r="B719" s="1208"/>
      <c r="C719" s="1208"/>
      <c r="D719" s="1208"/>
      <c r="E719" s="1208"/>
    </row>
    <row r="720" spans="1:5">
      <c r="A720" s="1208"/>
      <c r="B720" s="1208"/>
      <c r="C720" s="1208"/>
      <c r="D720" s="1208"/>
      <c r="E720" s="1208"/>
    </row>
    <row r="721" spans="1:5">
      <c r="A721" s="1208"/>
      <c r="B721" s="1208"/>
      <c r="C721" s="1208"/>
      <c r="D721" s="1208"/>
      <c r="E721" s="1208"/>
    </row>
    <row r="722" spans="1:5">
      <c r="A722" s="1208"/>
      <c r="B722" s="1208"/>
      <c r="C722" s="1208"/>
      <c r="D722" s="1208"/>
      <c r="E722" s="1208"/>
    </row>
    <row r="723" spans="1:5">
      <c r="A723" s="1208"/>
      <c r="B723" s="1208"/>
      <c r="C723" s="1208"/>
      <c r="D723" s="1208"/>
      <c r="E723" s="1208"/>
    </row>
    <row r="724" spans="1:5">
      <c r="A724" s="1208"/>
      <c r="B724" s="1208"/>
      <c r="C724" s="1208"/>
      <c r="D724" s="1208"/>
      <c r="E724" s="1208"/>
    </row>
    <row r="725" spans="1:5">
      <c r="A725" s="1208"/>
      <c r="B725" s="1208"/>
      <c r="C725" s="1208"/>
      <c r="D725" s="1208"/>
      <c r="E725" s="1208"/>
    </row>
    <row r="726" spans="1:5">
      <c r="A726" s="1208"/>
      <c r="B726" s="1208"/>
      <c r="C726" s="1208"/>
      <c r="D726" s="1208"/>
      <c r="E726" s="1208"/>
    </row>
    <row r="727" spans="1:5">
      <c r="A727" s="1208"/>
      <c r="B727" s="1208"/>
      <c r="C727" s="1208"/>
      <c r="D727" s="1208"/>
      <c r="E727" s="1208"/>
    </row>
    <row r="728" spans="1:5">
      <c r="A728" s="1208"/>
      <c r="B728" s="1208"/>
      <c r="C728" s="1208"/>
      <c r="D728" s="1208"/>
      <c r="E728" s="1208"/>
    </row>
    <row r="729" spans="1:5">
      <c r="A729" s="1208"/>
      <c r="B729" s="1208"/>
      <c r="C729" s="1208"/>
      <c r="D729" s="1208"/>
      <c r="E729" s="1208"/>
    </row>
    <row r="730" spans="1:5">
      <c r="A730" s="1208"/>
      <c r="B730" s="1208"/>
      <c r="C730" s="1208"/>
      <c r="D730" s="1208"/>
      <c r="E730" s="1208"/>
    </row>
    <row r="731" spans="1:5">
      <c r="A731" s="1208"/>
      <c r="B731" s="1208"/>
      <c r="C731" s="1208"/>
      <c r="D731" s="1208"/>
      <c r="E731" s="1208"/>
    </row>
    <row r="732" spans="1:5">
      <c r="A732" s="1208"/>
      <c r="B732" s="1208"/>
      <c r="C732" s="1208"/>
      <c r="D732" s="1208"/>
      <c r="E732" s="1208"/>
    </row>
    <row r="733" spans="1:5">
      <c r="A733" s="1208"/>
      <c r="B733" s="1208"/>
      <c r="C733" s="1208"/>
      <c r="D733" s="1208"/>
      <c r="E733" s="1208"/>
    </row>
    <row r="734" spans="1:5">
      <c r="A734" s="1208"/>
      <c r="B734" s="1208"/>
      <c r="C734" s="1208"/>
      <c r="D734" s="1208"/>
      <c r="E734" s="1208"/>
    </row>
    <row r="735" spans="1:5">
      <c r="A735" s="1208"/>
      <c r="B735" s="1208"/>
      <c r="C735" s="1208"/>
      <c r="D735" s="1208"/>
      <c r="E735" s="1208"/>
    </row>
    <row r="736" spans="1:5">
      <c r="A736" s="1208"/>
      <c r="B736" s="1208"/>
      <c r="C736" s="1208"/>
      <c r="D736" s="1208"/>
      <c r="E736" s="1208"/>
    </row>
    <row r="737" spans="1:5">
      <c r="A737" s="1208"/>
      <c r="B737" s="1208"/>
      <c r="C737" s="1208"/>
      <c r="D737" s="1208"/>
      <c r="E737" s="1208"/>
    </row>
    <row r="738" spans="1:5">
      <c r="A738" s="1208"/>
      <c r="B738" s="1208"/>
      <c r="C738" s="1208"/>
      <c r="D738" s="1208"/>
      <c r="E738" s="1208"/>
    </row>
    <row r="739" spans="1:5">
      <c r="A739" s="1208"/>
      <c r="B739" s="1208"/>
      <c r="C739" s="1208"/>
      <c r="D739" s="1208"/>
      <c r="E739" s="1208"/>
    </row>
    <row r="740" spans="1:5">
      <c r="A740" s="1208"/>
      <c r="B740" s="1208"/>
      <c r="C740" s="1208"/>
      <c r="D740" s="1208"/>
      <c r="E740" s="1208"/>
    </row>
    <row r="741" spans="1:5">
      <c r="A741" s="1208"/>
      <c r="B741" s="1208"/>
      <c r="C741" s="1208"/>
      <c r="D741" s="1208"/>
      <c r="E741" s="1208"/>
    </row>
    <row r="742" spans="1:5">
      <c r="A742" s="1208"/>
      <c r="B742" s="1208"/>
      <c r="C742" s="1208"/>
      <c r="D742" s="1208"/>
      <c r="E742" s="1208"/>
    </row>
    <row r="743" spans="1:5">
      <c r="A743" s="1208"/>
      <c r="B743" s="1208"/>
      <c r="C743" s="1208"/>
      <c r="D743" s="1208"/>
      <c r="E743" s="1208"/>
    </row>
    <row r="744" spans="1:5">
      <c r="A744" s="1208"/>
      <c r="B744" s="1208"/>
      <c r="C744" s="1208"/>
      <c r="D744" s="1208"/>
      <c r="E744" s="1208"/>
    </row>
    <row r="745" spans="1:5">
      <c r="A745" s="1208"/>
      <c r="B745" s="1208"/>
      <c r="C745" s="1208"/>
      <c r="D745" s="1208"/>
      <c r="E745" s="1208"/>
    </row>
    <row r="746" spans="1:5">
      <c r="A746" s="1208"/>
      <c r="B746" s="1208"/>
      <c r="C746" s="1208"/>
      <c r="D746" s="1208"/>
      <c r="E746" s="1208"/>
    </row>
    <row r="747" spans="1:5">
      <c r="A747" s="1208"/>
      <c r="B747" s="1208"/>
      <c r="C747" s="1208"/>
      <c r="D747" s="1208"/>
      <c r="E747" s="1208"/>
    </row>
    <row r="748" spans="1:5">
      <c r="A748" s="1208"/>
      <c r="B748" s="1208"/>
      <c r="C748" s="1208"/>
      <c r="D748" s="1208"/>
      <c r="E748" s="1208"/>
    </row>
    <row r="749" spans="1:5">
      <c r="A749" s="1208"/>
      <c r="B749" s="1208"/>
      <c r="C749" s="1208"/>
      <c r="D749" s="1208"/>
      <c r="E749" s="1208"/>
    </row>
    <row r="750" spans="1:5">
      <c r="A750" s="1208"/>
      <c r="B750" s="1208"/>
      <c r="C750" s="1208"/>
      <c r="D750" s="1208"/>
      <c r="E750" s="1208"/>
    </row>
    <row r="751" spans="1:5">
      <c r="A751" s="1208"/>
      <c r="B751" s="1208"/>
      <c r="C751" s="1208"/>
      <c r="D751" s="1208"/>
      <c r="E751" s="1208"/>
    </row>
    <row r="752" spans="1:5">
      <c r="A752" s="1208"/>
      <c r="B752" s="1208"/>
      <c r="C752" s="1208"/>
      <c r="D752" s="1208"/>
      <c r="E752" s="1208"/>
    </row>
    <row r="753" spans="1:5">
      <c r="A753" s="1208"/>
      <c r="B753" s="1208"/>
      <c r="C753" s="1208"/>
      <c r="D753" s="1208"/>
      <c r="E753" s="1208"/>
    </row>
    <row r="754" spans="1:5">
      <c r="A754" s="1208"/>
      <c r="B754" s="1208"/>
      <c r="C754" s="1208"/>
      <c r="D754" s="1208"/>
      <c r="E754" s="1208"/>
    </row>
    <row r="755" spans="1:5">
      <c r="A755" s="1208"/>
      <c r="B755" s="1208"/>
      <c r="C755" s="1208"/>
      <c r="D755" s="1208"/>
      <c r="E755" s="1208"/>
    </row>
    <row r="756" spans="1:5">
      <c r="A756" s="1208"/>
      <c r="B756" s="1208"/>
      <c r="C756" s="1208"/>
      <c r="D756" s="1208"/>
      <c r="E756" s="1208"/>
    </row>
    <row r="757" spans="1:5">
      <c r="A757" s="1208"/>
      <c r="B757" s="1208"/>
      <c r="C757" s="1208"/>
      <c r="D757" s="1208"/>
      <c r="E757" s="1208"/>
    </row>
    <row r="758" spans="1:5">
      <c r="A758" s="1208"/>
      <c r="B758" s="1208"/>
      <c r="C758" s="1208"/>
      <c r="D758" s="1208"/>
      <c r="E758" s="1208"/>
    </row>
    <row r="759" spans="1:5">
      <c r="A759" s="1208"/>
      <c r="B759" s="1208"/>
      <c r="C759" s="1208"/>
      <c r="D759" s="1208"/>
      <c r="E759" s="1208"/>
    </row>
    <row r="760" spans="1:5">
      <c r="A760" s="1208"/>
      <c r="B760" s="1208"/>
      <c r="C760" s="1208"/>
      <c r="D760" s="1208"/>
      <c r="E760" s="1208"/>
    </row>
    <row r="761" spans="1:5">
      <c r="A761" s="1208"/>
      <c r="B761" s="1208"/>
      <c r="C761" s="1208"/>
      <c r="D761" s="1208"/>
      <c r="E761" s="1208"/>
    </row>
    <row r="762" spans="1:5">
      <c r="A762" s="1208"/>
      <c r="B762" s="1208"/>
      <c r="C762" s="1208"/>
      <c r="D762" s="1208"/>
      <c r="E762" s="1208"/>
    </row>
    <row r="763" spans="1:5">
      <c r="A763" s="1208"/>
      <c r="B763" s="1208"/>
      <c r="C763" s="1208"/>
      <c r="D763" s="1208"/>
      <c r="E763" s="1208"/>
    </row>
    <row r="764" spans="1:5">
      <c r="A764" s="1208"/>
      <c r="B764" s="1208"/>
      <c r="C764" s="1208"/>
      <c r="D764" s="1208"/>
      <c r="E764" s="1208"/>
    </row>
    <row r="765" spans="1:5">
      <c r="A765" s="1208"/>
      <c r="B765" s="1208"/>
      <c r="C765" s="1208"/>
      <c r="D765" s="1208"/>
      <c r="E765" s="1208"/>
    </row>
    <row r="766" spans="1:5">
      <c r="A766" s="1208"/>
      <c r="B766" s="1208"/>
      <c r="C766" s="1208"/>
      <c r="D766" s="1208"/>
      <c r="E766" s="1208"/>
    </row>
    <row r="767" spans="1:5">
      <c r="A767" s="1208"/>
      <c r="B767" s="1208"/>
      <c r="C767" s="1208"/>
      <c r="D767" s="1208"/>
      <c r="E767" s="1208"/>
    </row>
    <row r="768" spans="1:5">
      <c r="A768" s="1208"/>
      <c r="B768" s="1208"/>
      <c r="C768" s="1208"/>
      <c r="D768" s="1208"/>
      <c r="E768" s="1208"/>
    </row>
    <row r="769" spans="1:5">
      <c r="A769" s="1208"/>
      <c r="B769" s="1208"/>
      <c r="C769" s="1208"/>
      <c r="D769" s="1208"/>
      <c r="E769" s="1208"/>
    </row>
    <row r="770" spans="1:5">
      <c r="A770" s="1208"/>
      <c r="B770" s="1208"/>
      <c r="C770" s="1208"/>
      <c r="D770" s="1208"/>
      <c r="E770" s="1208"/>
    </row>
    <row r="771" spans="1:5">
      <c r="A771" s="1208"/>
      <c r="B771" s="1208"/>
      <c r="C771" s="1208"/>
      <c r="D771" s="1208"/>
      <c r="E771" s="1208"/>
    </row>
    <row r="772" spans="1:5">
      <c r="A772" s="1208"/>
      <c r="B772" s="1208"/>
      <c r="C772" s="1208"/>
      <c r="D772" s="1208"/>
      <c r="E772" s="1208"/>
    </row>
    <row r="773" spans="1:5">
      <c r="A773" s="1208"/>
      <c r="B773" s="1208"/>
      <c r="C773" s="1208"/>
      <c r="D773" s="1208"/>
      <c r="E773" s="1208"/>
    </row>
    <row r="774" spans="1:5">
      <c r="A774" s="1208"/>
      <c r="B774" s="1208"/>
      <c r="C774" s="1208"/>
      <c r="D774" s="1208"/>
      <c r="E774" s="1208"/>
    </row>
    <row r="775" spans="1:5">
      <c r="A775" s="1208"/>
      <c r="B775" s="1208"/>
      <c r="C775" s="1208"/>
      <c r="D775" s="1208"/>
      <c r="E775" s="1208"/>
    </row>
    <row r="776" spans="1:5">
      <c r="A776" s="1208"/>
      <c r="B776" s="1208"/>
      <c r="C776" s="1208"/>
      <c r="D776" s="1208"/>
      <c r="E776" s="1208"/>
    </row>
    <row r="777" spans="1:5">
      <c r="A777" s="1208"/>
      <c r="B777" s="1208"/>
      <c r="C777" s="1208"/>
      <c r="D777" s="1208"/>
      <c r="E777" s="1208"/>
    </row>
    <row r="778" spans="1:5">
      <c r="A778" s="1208"/>
      <c r="B778" s="1208"/>
      <c r="C778" s="1208"/>
      <c r="D778" s="1208"/>
      <c r="E778" s="1208"/>
    </row>
    <row r="779" spans="1:5">
      <c r="A779" s="1208"/>
      <c r="B779" s="1208"/>
      <c r="C779" s="1208"/>
      <c r="D779" s="1208"/>
      <c r="E779" s="1208"/>
    </row>
    <row r="780" spans="1:5">
      <c r="A780" s="1208"/>
      <c r="B780" s="1208"/>
      <c r="C780" s="1208"/>
      <c r="D780" s="1208"/>
      <c r="E780" s="1208"/>
    </row>
    <row r="781" spans="1:5">
      <c r="A781" s="1208"/>
      <c r="B781" s="1208"/>
      <c r="C781" s="1208"/>
      <c r="D781" s="1208"/>
      <c r="E781" s="1208"/>
    </row>
    <row r="782" spans="1:5">
      <c r="A782" s="1208"/>
      <c r="B782" s="1208"/>
      <c r="C782" s="1208"/>
      <c r="D782" s="1208"/>
      <c r="E782" s="1208"/>
    </row>
    <row r="783" spans="1:5">
      <c r="A783" s="1208"/>
      <c r="B783" s="1208"/>
      <c r="C783" s="1208"/>
      <c r="D783" s="1208"/>
      <c r="E783" s="1208"/>
    </row>
    <row r="784" spans="1:5">
      <c r="A784" s="1208"/>
      <c r="B784" s="1208"/>
      <c r="C784" s="1208"/>
      <c r="D784" s="1208"/>
      <c r="E784" s="1208"/>
    </row>
    <row r="785" spans="1:5">
      <c r="A785" s="1208"/>
      <c r="B785" s="1208"/>
      <c r="C785" s="1208"/>
      <c r="D785" s="1208"/>
      <c r="E785" s="1208"/>
    </row>
    <row r="786" spans="1:5">
      <c r="A786" s="1208"/>
      <c r="B786" s="1208"/>
      <c r="C786" s="1208"/>
      <c r="D786" s="1208"/>
      <c r="E786" s="1208"/>
    </row>
    <row r="787" spans="1:5">
      <c r="A787" s="1208"/>
      <c r="B787" s="1208"/>
      <c r="C787" s="1208"/>
      <c r="D787" s="1208"/>
      <c r="E787" s="1208"/>
    </row>
    <row r="788" spans="1:5">
      <c r="A788" s="1208"/>
      <c r="B788" s="1208"/>
      <c r="C788" s="1208"/>
      <c r="D788" s="1208"/>
      <c r="E788" s="1208"/>
    </row>
    <row r="789" spans="1:5">
      <c r="A789" s="1208"/>
      <c r="B789" s="1208"/>
      <c r="C789" s="1208"/>
      <c r="D789" s="1208"/>
      <c r="E789" s="1208"/>
    </row>
    <row r="790" spans="1:5">
      <c r="A790" s="1208"/>
      <c r="B790" s="1208"/>
      <c r="C790" s="1208"/>
      <c r="D790" s="1208"/>
      <c r="E790" s="1208"/>
    </row>
    <row r="791" spans="1:5">
      <c r="A791" s="1208"/>
      <c r="B791" s="1208"/>
      <c r="C791" s="1208"/>
      <c r="D791" s="1208"/>
      <c r="E791" s="1208"/>
    </row>
    <row r="792" spans="1:5">
      <c r="A792" s="1208"/>
      <c r="B792" s="1208"/>
      <c r="C792" s="1208"/>
      <c r="D792" s="1208"/>
      <c r="E792" s="1208"/>
    </row>
    <row r="793" spans="1:5">
      <c r="A793" s="1208"/>
      <c r="B793" s="1208"/>
      <c r="C793" s="1208"/>
      <c r="D793" s="1208"/>
      <c r="E793" s="1208"/>
    </row>
    <row r="794" spans="1:5">
      <c r="A794" s="1208"/>
      <c r="B794" s="1208"/>
      <c r="C794" s="1208"/>
      <c r="D794" s="1208"/>
      <c r="E794" s="1208"/>
    </row>
    <row r="795" spans="1:5">
      <c r="A795" s="1208"/>
      <c r="B795" s="1208"/>
      <c r="C795" s="1208"/>
      <c r="D795" s="1208"/>
      <c r="E795" s="1208"/>
    </row>
    <row r="796" spans="1:5">
      <c r="A796" s="1208"/>
      <c r="B796" s="1208"/>
      <c r="C796" s="1208"/>
      <c r="D796" s="1208"/>
      <c r="E796" s="1208"/>
    </row>
    <row r="797" spans="1:5">
      <c r="A797" s="1208"/>
      <c r="B797" s="1208"/>
      <c r="C797" s="1208"/>
      <c r="D797" s="1208"/>
      <c r="E797" s="1208"/>
    </row>
    <row r="798" spans="1:5">
      <c r="A798" s="1208"/>
      <c r="B798" s="1208"/>
      <c r="C798" s="1208"/>
      <c r="D798" s="1208"/>
      <c r="E798" s="1208"/>
    </row>
    <row r="799" spans="1:5">
      <c r="A799" s="1208"/>
      <c r="B799" s="1208"/>
      <c r="C799" s="1208"/>
      <c r="D799" s="1208"/>
      <c r="E799" s="1208"/>
    </row>
    <row r="800" spans="1:5">
      <c r="A800" s="1208"/>
      <c r="B800" s="1208"/>
      <c r="C800" s="1208"/>
      <c r="D800" s="1208"/>
      <c r="E800" s="1208"/>
    </row>
    <row r="801" spans="1:5">
      <c r="A801" s="1208"/>
      <c r="B801" s="1208"/>
      <c r="C801" s="1208"/>
      <c r="D801" s="1208"/>
      <c r="E801" s="1208"/>
    </row>
    <row r="802" spans="1:5">
      <c r="A802" s="1208"/>
      <c r="B802" s="1208"/>
      <c r="C802" s="1208"/>
      <c r="D802" s="1208"/>
      <c r="E802" s="1208"/>
    </row>
    <row r="803" spans="1:5">
      <c r="A803" s="1208"/>
      <c r="B803" s="1208"/>
      <c r="C803" s="1208"/>
      <c r="D803" s="1208"/>
      <c r="E803" s="1208"/>
    </row>
    <row r="804" spans="1:5">
      <c r="A804" s="1208"/>
      <c r="B804" s="1208"/>
      <c r="C804" s="1208"/>
      <c r="D804" s="1208"/>
      <c r="E804" s="1208"/>
    </row>
    <row r="805" spans="1:5">
      <c r="A805" s="1208"/>
      <c r="B805" s="1208"/>
      <c r="C805" s="1208"/>
      <c r="D805" s="1208"/>
      <c r="E805" s="1208"/>
    </row>
    <row r="806" spans="1:5">
      <c r="A806" s="1208"/>
      <c r="B806" s="1208"/>
      <c r="C806" s="1208"/>
      <c r="D806" s="1208"/>
      <c r="E806" s="1208"/>
    </row>
    <row r="807" spans="1:5">
      <c r="A807" s="1208"/>
      <c r="B807" s="1208"/>
      <c r="C807" s="1208"/>
      <c r="D807" s="1208"/>
      <c r="E807" s="1208"/>
    </row>
    <row r="808" spans="1:5">
      <c r="A808" s="1208"/>
      <c r="B808" s="1208"/>
      <c r="C808" s="1208"/>
      <c r="D808" s="1208"/>
      <c r="E808" s="1208"/>
    </row>
    <row r="809" spans="1:5">
      <c r="A809" s="1208"/>
      <c r="B809" s="1208"/>
      <c r="C809" s="1208"/>
      <c r="D809" s="1208"/>
      <c r="E809" s="1208"/>
    </row>
    <row r="810" spans="1:5">
      <c r="A810" s="1208"/>
      <c r="B810" s="1208"/>
      <c r="C810" s="1208"/>
      <c r="D810" s="1208"/>
      <c r="E810" s="1208"/>
    </row>
    <row r="811" spans="1:5">
      <c r="A811" s="1208"/>
      <c r="B811" s="1208"/>
      <c r="C811" s="1208"/>
      <c r="D811" s="1208"/>
      <c r="E811" s="1208"/>
    </row>
    <row r="812" spans="1:5">
      <c r="A812" s="1208"/>
      <c r="B812" s="1208"/>
      <c r="C812" s="1208"/>
      <c r="D812" s="1208"/>
      <c r="E812" s="1208"/>
    </row>
    <row r="813" spans="1:5">
      <c r="A813" s="1208"/>
      <c r="B813" s="1208"/>
      <c r="C813" s="1208"/>
      <c r="D813" s="1208"/>
      <c r="E813" s="1208"/>
    </row>
    <row r="814" spans="1:5">
      <c r="A814" s="1208"/>
      <c r="B814" s="1208"/>
      <c r="C814" s="1208"/>
      <c r="D814" s="1208"/>
      <c r="E814" s="1208"/>
    </row>
    <row r="815" spans="1:5">
      <c r="A815" s="1208"/>
      <c r="B815" s="1208"/>
      <c r="C815" s="1208"/>
      <c r="D815" s="1208"/>
      <c r="E815" s="1208"/>
    </row>
    <row r="816" spans="1:5">
      <c r="A816" s="1208"/>
      <c r="B816" s="1208"/>
      <c r="C816" s="1208"/>
      <c r="D816" s="1208"/>
      <c r="E816" s="1208"/>
    </row>
    <row r="817" spans="1:5">
      <c r="A817" s="1208"/>
      <c r="B817" s="1208"/>
      <c r="C817" s="1208"/>
      <c r="D817" s="1208"/>
      <c r="E817" s="1208"/>
    </row>
    <row r="818" spans="1:5">
      <c r="A818" s="1208"/>
      <c r="B818" s="1208"/>
      <c r="C818" s="1208"/>
      <c r="D818" s="1208"/>
      <c r="E818" s="1208"/>
    </row>
    <row r="819" spans="1:5">
      <c r="A819" s="1208"/>
      <c r="B819" s="1208"/>
      <c r="C819" s="1208"/>
      <c r="D819" s="1208"/>
      <c r="E819" s="1208"/>
    </row>
    <row r="820" spans="1:5">
      <c r="A820" s="1208"/>
      <c r="B820" s="1208"/>
      <c r="C820" s="1208"/>
      <c r="D820" s="1208"/>
      <c r="E820" s="1208"/>
    </row>
    <row r="821" spans="1:5">
      <c r="A821" s="1208"/>
      <c r="B821" s="1208"/>
      <c r="C821" s="1208"/>
      <c r="D821" s="1208"/>
      <c r="E821" s="1208"/>
    </row>
    <row r="822" spans="1:5">
      <c r="A822" s="1208"/>
      <c r="B822" s="1208"/>
      <c r="C822" s="1208"/>
      <c r="D822" s="1208"/>
      <c r="E822" s="1208"/>
    </row>
    <row r="823" spans="1:5">
      <c r="A823" s="1208"/>
      <c r="B823" s="1208"/>
      <c r="C823" s="1208"/>
      <c r="D823" s="1208"/>
      <c r="E823" s="1208"/>
    </row>
    <row r="824" spans="1:5">
      <c r="A824" s="1208"/>
      <c r="B824" s="1208"/>
      <c r="C824" s="1208"/>
      <c r="D824" s="1208"/>
      <c r="E824" s="1208"/>
    </row>
    <row r="825" spans="1:5">
      <c r="A825" s="1208"/>
      <c r="B825" s="1208"/>
      <c r="C825" s="1208"/>
      <c r="D825" s="1208"/>
      <c r="E825" s="1208"/>
    </row>
    <row r="826" spans="1:5">
      <c r="A826" s="1208"/>
      <c r="B826" s="1208"/>
      <c r="C826" s="1208"/>
      <c r="D826" s="1208"/>
      <c r="E826" s="1208"/>
    </row>
    <row r="827" spans="1:5">
      <c r="A827" s="1208"/>
      <c r="B827" s="1208"/>
      <c r="C827" s="1208"/>
      <c r="D827" s="1208"/>
      <c r="E827" s="1208"/>
    </row>
    <row r="828" spans="1:5">
      <c r="A828" s="1208"/>
      <c r="B828" s="1208"/>
      <c r="C828" s="1208"/>
      <c r="D828" s="1208"/>
      <c r="E828" s="1208"/>
    </row>
    <row r="829" spans="1:5">
      <c r="A829" s="1208"/>
      <c r="B829" s="1208"/>
      <c r="C829" s="1208"/>
      <c r="D829" s="1208"/>
      <c r="E829" s="1208"/>
    </row>
    <row r="830" spans="1:5">
      <c r="A830" s="1208"/>
      <c r="B830" s="1208"/>
      <c r="C830" s="1208"/>
      <c r="D830" s="1208"/>
      <c r="E830" s="1208"/>
    </row>
    <row r="831" spans="1:5">
      <c r="A831" s="1208"/>
      <c r="B831" s="1208"/>
      <c r="C831" s="1208"/>
      <c r="D831" s="1208"/>
      <c r="E831" s="1208"/>
    </row>
    <row r="832" spans="1:5">
      <c r="A832" s="1208"/>
      <c r="B832" s="1208"/>
      <c r="C832" s="1208"/>
      <c r="D832" s="1208"/>
      <c r="E832" s="1208"/>
    </row>
    <row r="833" spans="1:5">
      <c r="A833" s="1208"/>
      <c r="B833" s="1208"/>
      <c r="C833" s="1208"/>
      <c r="D833" s="1208"/>
      <c r="E833" s="1208"/>
    </row>
    <row r="834" spans="1:5">
      <c r="A834" s="1208"/>
      <c r="B834" s="1208"/>
      <c r="C834" s="1208"/>
      <c r="D834" s="1208"/>
      <c r="E834" s="1208"/>
    </row>
    <row r="835" spans="1:5">
      <c r="A835" s="1208"/>
      <c r="B835" s="1208"/>
      <c r="C835" s="1208"/>
      <c r="D835" s="1208"/>
      <c r="E835" s="1208"/>
    </row>
    <row r="836" spans="1:5">
      <c r="A836" s="1208"/>
      <c r="B836" s="1208"/>
      <c r="C836" s="1208"/>
      <c r="D836" s="1208"/>
      <c r="E836" s="1208"/>
    </row>
    <row r="837" spans="1:5">
      <c r="A837" s="1208"/>
      <c r="B837" s="1208"/>
      <c r="C837" s="1208"/>
      <c r="D837" s="1208"/>
      <c r="E837" s="1208"/>
    </row>
    <row r="838" spans="1:5">
      <c r="A838" s="1208"/>
      <c r="B838" s="1208"/>
      <c r="C838" s="1208"/>
      <c r="D838" s="1208"/>
      <c r="E838" s="1208"/>
    </row>
    <row r="839" spans="1:5">
      <c r="A839" s="1208"/>
      <c r="B839" s="1208"/>
      <c r="C839" s="1208"/>
      <c r="D839" s="1208"/>
      <c r="E839" s="1208"/>
    </row>
    <row r="840" spans="1:5">
      <c r="A840" s="1208"/>
      <c r="B840" s="1208"/>
      <c r="C840" s="1208"/>
      <c r="D840" s="1208"/>
      <c r="E840" s="1208"/>
    </row>
    <row r="841" spans="1:5">
      <c r="A841" s="1208"/>
      <c r="B841" s="1208"/>
      <c r="C841" s="1208"/>
      <c r="D841" s="1208"/>
      <c r="E841" s="1208"/>
    </row>
    <row r="842" spans="1:5">
      <c r="A842" s="1208"/>
      <c r="B842" s="1208"/>
      <c r="C842" s="1208"/>
      <c r="D842" s="1208"/>
      <c r="E842" s="1208"/>
    </row>
    <row r="843" spans="1:5">
      <c r="A843" s="1208"/>
      <c r="B843" s="1208"/>
      <c r="C843" s="1208"/>
      <c r="D843" s="1208"/>
      <c r="E843" s="1208"/>
    </row>
    <row r="844" spans="1:5">
      <c r="A844" s="1208"/>
      <c r="B844" s="1208"/>
      <c r="C844" s="1208"/>
      <c r="D844" s="1208"/>
      <c r="E844" s="1208"/>
    </row>
    <row r="845" spans="1:5">
      <c r="A845" s="1208"/>
      <c r="B845" s="1208"/>
      <c r="C845" s="1208"/>
      <c r="D845" s="1208"/>
      <c r="E845" s="1208"/>
    </row>
    <row r="846" spans="1:5">
      <c r="A846" s="1208"/>
      <c r="B846" s="1208"/>
      <c r="C846" s="1208"/>
      <c r="D846" s="1208"/>
      <c r="E846" s="1208"/>
    </row>
    <row r="847" spans="1:5">
      <c r="A847" s="1208"/>
      <c r="B847" s="1208"/>
      <c r="C847" s="1208"/>
      <c r="D847" s="1208"/>
      <c r="E847" s="1208"/>
    </row>
    <row r="848" spans="1:5">
      <c r="A848" s="1208"/>
      <c r="B848" s="1208"/>
      <c r="C848" s="1208"/>
      <c r="D848" s="1208"/>
      <c r="E848" s="1208"/>
    </row>
    <row r="849" spans="1:5">
      <c r="A849" s="1208"/>
      <c r="B849" s="1208"/>
      <c r="C849" s="1208"/>
      <c r="D849" s="1208"/>
      <c r="E849" s="1208"/>
    </row>
  </sheetData>
  <protectedRanges>
    <protectedRange sqref="C68:C79" name="Range1_8_1"/>
    <protectedRange sqref="B103:C114" name="Range1_9_1"/>
  </protectedRanges>
  <mergeCells count="22">
    <mergeCell ref="A161:E161"/>
    <mergeCell ref="A117:E117"/>
    <mergeCell ref="A115:E115"/>
    <mergeCell ref="A143:E143"/>
    <mergeCell ref="B101:C101"/>
    <mergeCell ref="D101:E101"/>
    <mergeCell ref="A162:E162"/>
    <mergeCell ref="A13:E13"/>
    <mergeCell ref="A3:E3"/>
    <mergeCell ref="A5:E5"/>
    <mergeCell ref="A7:E7"/>
    <mergeCell ref="A9:E9"/>
    <mergeCell ref="A11:E11"/>
    <mergeCell ref="A80:E80"/>
    <mergeCell ref="A82:E82"/>
    <mergeCell ref="A99:E99"/>
    <mergeCell ref="A30:E30"/>
    <mergeCell ref="A45:E45"/>
    <mergeCell ref="A47:E47"/>
    <mergeCell ref="A66:A67"/>
    <mergeCell ref="B66:B67"/>
    <mergeCell ref="C66:D66"/>
  </mergeCells>
  <pageMargins left="0.7" right="0.7" top="0.75" bottom="0.56999999999999995" header="0.3" footer="0.3"/>
  <pageSetup paperSize="9" scale="82" orientation="portrait" r:id="rId1"/>
  <headerFooter>
    <oddFooter>&amp;C&amp;P</oddFooter>
  </headerFooter>
  <rowBreaks count="4" manualBreakCount="4">
    <brk id="29" max="4" man="1"/>
    <brk id="63" max="16383" man="1"/>
    <brk id="98" max="16383" man="1"/>
    <brk id="133"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J26"/>
  <sheetViews>
    <sheetView view="pageBreakPreview" zoomScaleSheetLayoutView="100" workbookViewId="0">
      <selection activeCell="D6" sqref="D6"/>
    </sheetView>
  </sheetViews>
  <sheetFormatPr defaultRowHeight="15"/>
  <cols>
    <col min="1" max="1" width="45.7109375" style="1257" customWidth="1"/>
    <col min="2" max="5" width="11.7109375" style="1256" customWidth="1"/>
    <col min="6" max="6" width="12" style="1255" customWidth="1"/>
    <col min="7" max="7" width="10" style="1254" bestFit="1" customWidth="1"/>
    <col min="8" max="8" width="9.140625" style="1254"/>
    <col min="9" max="9" width="14.7109375" style="1254" customWidth="1"/>
    <col min="10" max="11" width="9.140625" style="1254"/>
    <col min="12" max="12" width="10" style="1254" bestFit="1" customWidth="1"/>
    <col min="13" max="16384" width="9.140625" style="1254"/>
  </cols>
  <sheetData>
    <row r="1" spans="1:9" ht="24.95" customHeight="1">
      <c r="A1" s="1294" t="s">
        <v>938</v>
      </c>
    </row>
    <row r="2" spans="1:9" ht="290.10000000000002" customHeight="1">
      <c r="A2" s="2405" t="s">
        <v>937</v>
      </c>
      <c r="B2" s="2406"/>
      <c r="C2" s="2406"/>
      <c r="D2" s="2406"/>
      <c r="E2" s="2406"/>
      <c r="F2" s="1293"/>
    </row>
    <row r="3" spans="1:9" ht="20.100000000000001" customHeight="1">
      <c r="A3" s="1279" t="s">
        <v>936</v>
      </c>
      <c r="B3" s="1279"/>
      <c r="C3" s="1292"/>
      <c r="D3" s="1292"/>
      <c r="E3" s="1291"/>
      <c r="F3" s="1284"/>
      <c r="G3" s="1284"/>
    </row>
    <row r="4" spans="1:9" ht="20.100000000000001" customHeight="1">
      <c r="A4" s="1277" t="s">
        <v>928</v>
      </c>
      <c r="B4" s="1276">
        <v>2008</v>
      </c>
      <c r="C4" s="1276">
        <v>2009</v>
      </c>
      <c r="D4" s="1290" t="s">
        <v>620</v>
      </c>
      <c r="E4" s="1290" t="s">
        <v>619</v>
      </c>
      <c r="F4" s="690"/>
      <c r="G4" s="1289"/>
    </row>
    <row r="5" spans="1:9" ht="20.100000000000001" customHeight="1">
      <c r="A5" s="1269" t="s">
        <v>935</v>
      </c>
      <c r="B5" s="1267">
        <v>4.2</v>
      </c>
      <c r="C5" s="1267">
        <v>5.6337567129174086</v>
      </c>
      <c r="D5" s="1288">
        <v>5.6337567129174086</v>
      </c>
      <c r="E5" s="1288">
        <v>4.8636152388431375</v>
      </c>
      <c r="F5" s="1266"/>
      <c r="G5" s="1284"/>
    </row>
    <row r="6" spans="1:9" ht="20.100000000000001" customHeight="1">
      <c r="A6" s="1269" t="s">
        <v>934</v>
      </c>
      <c r="B6" s="1267">
        <v>10.115085975938062</v>
      </c>
      <c r="C6" s="1267">
        <v>10.176575258860701</v>
      </c>
      <c r="D6" s="1288">
        <v>11.046525669587387</v>
      </c>
      <c r="E6" s="1288">
        <v>11.728196115518152</v>
      </c>
      <c r="F6" s="1266"/>
      <c r="G6" s="1284"/>
    </row>
    <row r="7" spans="1:9" ht="20.100000000000001" customHeight="1">
      <c r="A7" s="1269" t="s">
        <v>933</v>
      </c>
      <c r="B7" s="1267">
        <v>4.7</v>
      </c>
      <c r="C7" s="1267">
        <v>6.4797695196766023</v>
      </c>
      <c r="D7" s="1288">
        <v>6.4</v>
      </c>
      <c r="E7" s="1288">
        <v>5.6014470136518737</v>
      </c>
      <c r="F7" s="1266"/>
      <c r="G7" s="1284"/>
    </row>
    <row r="8" spans="1:9" ht="20.100000000000001" customHeight="1">
      <c r="A8" s="1269" t="s">
        <v>932</v>
      </c>
      <c r="B8" s="1267">
        <v>0.2</v>
      </c>
      <c r="C8" s="1267">
        <v>0.67307541717720321</v>
      </c>
      <c r="D8" s="1288">
        <v>0.6</v>
      </c>
      <c r="E8" s="1288">
        <v>0.47194829562044688</v>
      </c>
      <c r="F8" s="1266"/>
      <c r="G8" s="1284"/>
    </row>
    <row r="9" spans="1:9" ht="20.100000000000001" customHeight="1">
      <c r="A9" s="1265" t="s">
        <v>931</v>
      </c>
      <c r="B9" s="1287">
        <v>4877</v>
      </c>
      <c r="C9" s="1287">
        <v>5525.4843474559275</v>
      </c>
      <c r="D9" s="1286">
        <v>5713</v>
      </c>
      <c r="E9" s="1286">
        <v>5963.9232810073599</v>
      </c>
      <c r="F9" s="1285"/>
      <c r="G9" s="1284"/>
    </row>
    <row r="10" spans="1:9" ht="15" customHeight="1">
      <c r="A10" s="2407" t="s">
        <v>930</v>
      </c>
      <c r="B10" s="2407"/>
      <c r="C10" s="2407"/>
      <c r="D10" s="1283"/>
      <c r="E10" s="1282"/>
      <c r="F10" s="1281"/>
      <c r="G10" s="1281"/>
    </row>
    <row r="11" spans="1:9" ht="15" customHeight="1">
      <c r="A11" s="1260" t="s">
        <v>601</v>
      </c>
      <c r="B11" s="1257"/>
      <c r="C11" s="1257"/>
      <c r="D11" s="1257"/>
      <c r="E11" s="1257"/>
      <c r="F11" s="1254"/>
    </row>
    <row r="12" spans="1:9" ht="15" customHeight="1">
      <c r="A12" s="1260"/>
      <c r="B12" s="1257"/>
      <c r="C12" s="1257"/>
      <c r="D12" s="1257"/>
      <c r="E12" s="1257"/>
      <c r="F12" s="1254"/>
    </row>
    <row r="13" spans="1:9" ht="20.100000000000001" customHeight="1">
      <c r="A13" s="2408" t="s">
        <v>929</v>
      </c>
      <c r="B13" s="2408"/>
      <c r="C13" s="2408"/>
      <c r="D13" s="1280"/>
      <c r="E13" s="1279"/>
      <c r="F13" s="1278"/>
      <c r="G13" s="1278"/>
    </row>
    <row r="14" spans="1:9" ht="20.100000000000001" customHeight="1">
      <c r="A14" s="1277" t="s">
        <v>928</v>
      </c>
      <c r="B14" s="1276">
        <v>2005</v>
      </c>
      <c r="C14" s="1276">
        <v>2009</v>
      </c>
      <c r="D14" s="1276">
        <v>2010</v>
      </c>
      <c r="E14" s="1276">
        <v>2011</v>
      </c>
      <c r="F14" s="690"/>
      <c r="G14" s="690"/>
      <c r="H14" s="690"/>
      <c r="I14" s="690"/>
    </row>
    <row r="15" spans="1:9" ht="20.100000000000001" customHeight="1">
      <c r="A15" s="1269" t="s">
        <v>927</v>
      </c>
      <c r="B15" s="1275">
        <v>55</v>
      </c>
      <c r="C15" s="1272">
        <v>62</v>
      </c>
      <c r="D15" s="1272">
        <v>61</v>
      </c>
      <c r="E15" s="1272">
        <v>64</v>
      </c>
      <c r="F15" s="1274"/>
    </row>
    <row r="16" spans="1:9" ht="20.100000000000001" customHeight="1">
      <c r="A16" s="1269" t="s">
        <v>926</v>
      </c>
      <c r="B16" s="1273">
        <v>4</v>
      </c>
      <c r="C16" s="1272">
        <v>5</v>
      </c>
      <c r="D16" s="1272">
        <v>3</v>
      </c>
      <c r="E16" s="1272">
        <v>3</v>
      </c>
      <c r="F16" s="1271"/>
    </row>
    <row r="17" spans="1:10" ht="20.100000000000001" customHeight="1">
      <c r="A17" s="1269" t="s">
        <v>925</v>
      </c>
      <c r="B17" s="1268">
        <v>486.4</v>
      </c>
      <c r="C17" s="1267">
        <v>294.60000000000002</v>
      </c>
      <c r="D17" s="1267">
        <v>283.89318791148003</v>
      </c>
      <c r="E17" s="1267">
        <v>262</v>
      </c>
      <c r="F17" s="1266"/>
      <c r="G17" s="1266"/>
      <c r="H17" s="1266"/>
      <c r="I17" s="1266"/>
    </row>
    <row r="18" spans="1:10" ht="20.100000000000001" customHeight="1">
      <c r="A18" s="1269" t="s">
        <v>924</v>
      </c>
      <c r="B18" s="1268">
        <v>126.85486139915791</v>
      </c>
      <c r="C18" s="1267">
        <v>55.041526917816583</v>
      </c>
      <c r="D18" s="1267" t="s">
        <v>923</v>
      </c>
      <c r="E18" s="1267" t="s">
        <v>922</v>
      </c>
      <c r="F18" s="1266"/>
      <c r="G18" s="1266"/>
      <c r="H18" s="1266"/>
      <c r="I18" s="1266"/>
    </row>
    <row r="19" spans="1:10" ht="20.100000000000001" customHeight="1">
      <c r="A19" s="1269" t="s">
        <v>921</v>
      </c>
      <c r="B19" s="1268">
        <v>104.71</v>
      </c>
      <c r="C19" s="1267">
        <v>69.982293419000001</v>
      </c>
      <c r="D19" s="1267">
        <v>34.576090526991003</v>
      </c>
      <c r="E19" s="1267">
        <v>24.9</v>
      </c>
      <c r="F19" s="1266"/>
      <c r="G19" s="1270"/>
      <c r="H19" s="1270"/>
      <c r="I19" s="1270"/>
      <c r="J19" s="1270"/>
    </row>
    <row r="20" spans="1:10" ht="20.100000000000001" customHeight="1">
      <c r="A20" s="1269" t="s">
        <v>920</v>
      </c>
      <c r="B20" s="1268">
        <v>27.3</v>
      </c>
      <c r="C20" s="1267">
        <v>13.0751265682024</v>
      </c>
      <c r="D20" s="1267" t="s">
        <v>919</v>
      </c>
      <c r="E20" s="1267" t="s">
        <v>918</v>
      </c>
      <c r="F20" s="1266"/>
    </row>
    <row r="21" spans="1:10" ht="20.100000000000001" customHeight="1">
      <c r="A21" s="1265" t="s">
        <v>917</v>
      </c>
      <c r="B21" s="1264">
        <v>21.5</v>
      </c>
      <c r="C21" s="1263">
        <v>23.755021527155499</v>
      </c>
      <c r="D21" s="1263">
        <v>12.1792603694922</v>
      </c>
      <c r="E21" s="1263">
        <v>9.5</v>
      </c>
      <c r="F21" s="1262"/>
    </row>
    <row r="22" spans="1:10" ht="15" customHeight="1">
      <c r="A22" s="1260" t="s">
        <v>916</v>
      </c>
      <c r="B22" s="1260"/>
      <c r="C22" s="1260"/>
      <c r="D22" s="1260"/>
      <c r="E22" s="1260"/>
      <c r="F22" s="1261"/>
      <c r="G22" s="1261"/>
    </row>
    <row r="23" spans="1:10" ht="15" customHeight="1">
      <c r="A23" s="1260" t="s">
        <v>601</v>
      </c>
    </row>
    <row r="24" spans="1:10">
      <c r="E24" s="1257"/>
      <c r="F24" s="1254"/>
    </row>
    <row r="26" spans="1:10">
      <c r="B26" s="1259"/>
      <c r="C26" s="1259"/>
      <c r="D26" s="1259"/>
      <c r="E26" s="1259"/>
      <c r="F26" s="1258"/>
    </row>
  </sheetData>
  <protectedRanges>
    <protectedRange sqref="B10:D10" name="Range1_14_4_1"/>
  </protectedRanges>
  <mergeCells count="3">
    <mergeCell ref="A2:E2"/>
    <mergeCell ref="A10:C10"/>
    <mergeCell ref="A13:C13"/>
  </mergeCells>
  <pageMargins left="0.7" right="0.7" top="0.75" bottom="0.56999999999999995" header="0.3" footer="0.3"/>
  <pageSetup paperSize="9" scale="82" orientation="portrait"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K72"/>
  <sheetViews>
    <sheetView view="pageBreakPreview" topLeftCell="A37" zoomScale="90" zoomScaleSheetLayoutView="90" workbookViewId="0">
      <selection activeCell="D6" sqref="D6"/>
    </sheetView>
  </sheetViews>
  <sheetFormatPr defaultRowHeight="15"/>
  <cols>
    <col min="1" max="1" width="45.7109375" style="1055" customWidth="1"/>
    <col min="2" max="5" width="11.7109375" style="1055" customWidth="1"/>
    <col min="6" max="16384" width="9.140625" style="1295"/>
  </cols>
  <sheetData>
    <row r="1" spans="1:6" ht="24.95" customHeight="1">
      <c r="A1" s="1329" t="s">
        <v>963</v>
      </c>
    </row>
    <row r="2" spans="1:6" ht="200.1" customHeight="1">
      <c r="A2" s="2409" t="s">
        <v>962</v>
      </c>
      <c r="B2" s="2410"/>
      <c r="C2" s="2410"/>
      <c r="D2" s="2410"/>
      <c r="E2" s="2410"/>
    </row>
    <row r="3" spans="1:6" ht="20.100000000000001" customHeight="1">
      <c r="A3" s="1320" t="s">
        <v>961</v>
      </c>
      <c r="B3" s="1320"/>
      <c r="C3" s="1319"/>
      <c r="D3" s="1319"/>
      <c r="E3" s="1319"/>
    </row>
    <row r="4" spans="1:6" s="1297" customFormat="1" ht="15" customHeight="1">
      <c r="A4" s="1328" t="s">
        <v>151</v>
      </c>
      <c r="B4" s="1327"/>
      <c r="C4" s="1327"/>
      <c r="D4" s="1327"/>
      <c r="E4" s="1327"/>
      <c r="F4" s="1326"/>
    </row>
    <row r="5" spans="1:6" s="1298" customFormat="1" ht="20.100000000000001" customHeight="1">
      <c r="A5" s="1305" t="s">
        <v>14</v>
      </c>
      <c r="B5" s="1080">
        <v>2005</v>
      </c>
      <c r="C5" s="1325">
        <v>2009</v>
      </c>
      <c r="D5" s="1325">
        <v>2010</v>
      </c>
      <c r="E5" s="1306" t="s">
        <v>619</v>
      </c>
    </row>
    <row r="6" spans="1:6" s="1298" customFormat="1" ht="20.100000000000001" customHeight="1">
      <c r="A6" s="1218" t="s">
        <v>8</v>
      </c>
      <c r="B6" s="1065">
        <f>SUM(B7:B9)</f>
        <v>100</v>
      </c>
      <c r="C6" s="1065">
        <v>100</v>
      </c>
      <c r="D6" s="1324">
        <f>SUM(D7:D9)</f>
        <v>100.00000000000001</v>
      </c>
      <c r="E6" s="1323">
        <f>SUM(E7:E9)</f>
        <v>100</v>
      </c>
    </row>
    <row r="7" spans="1:6" s="1298" customFormat="1" ht="20.100000000000001" customHeight="1">
      <c r="A7" s="1063" t="s">
        <v>960</v>
      </c>
      <c r="B7" s="1322">
        <v>85.9</v>
      </c>
      <c r="C7" s="1322">
        <v>89.2</v>
      </c>
      <c r="D7" s="1077">
        <v>82.565908686526882</v>
      </c>
      <c r="E7" s="1130">
        <v>90.56367531463394</v>
      </c>
    </row>
    <row r="8" spans="1:6" s="1298" customFormat="1" ht="20.100000000000001" customHeight="1">
      <c r="A8" s="1063" t="s">
        <v>959</v>
      </c>
      <c r="B8" s="1322">
        <v>11.6</v>
      </c>
      <c r="C8" s="1322">
        <v>8.1</v>
      </c>
      <c r="D8" s="1077">
        <v>7.3260181574353114</v>
      </c>
      <c r="E8" s="1130">
        <v>6.5000677569024017</v>
      </c>
    </row>
    <row r="9" spans="1:6" s="1298" customFormat="1" ht="20.100000000000001" customHeight="1">
      <c r="A9" s="1061" t="s">
        <v>958</v>
      </c>
      <c r="B9" s="1321">
        <v>2.5</v>
      </c>
      <c r="C9" s="1321">
        <v>2.7</v>
      </c>
      <c r="D9" s="1075">
        <v>10.108073156037815</v>
      </c>
      <c r="E9" s="1113">
        <v>2.9362569284636608</v>
      </c>
    </row>
    <row r="10" spans="1:6" s="1297" customFormat="1" ht="15" customHeight="1">
      <c r="A10" s="2411" t="s">
        <v>73</v>
      </c>
      <c r="B10" s="2411"/>
      <c r="C10" s="2411"/>
      <c r="D10" s="2411"/>
      <c r="E10" s="1105"/>
    </row>
    <row r="11" spans="1:6" s="1297" customFormat="1" ht="15" customHeight="1">
      <c r="A11" s="1105" t="s">
        <v>601</v>
      </c>
      <c r="B11" s="1105"/>
      <c r="C11" s="1105"/>
      <c r="D11" s="1105"/>
      <c r="E11" s="1105"/>
    </row>
    <row r="12" spans="1:6" s="1297" customFormat="1" ht="15" customHeight="1">
      <c r="A12" s="1105"/>
      <c r="B12" s="1105"/>
      <c r="C12" s="1105"/>
      <c r="D12" s="1105"/>
      <c r="E12" s="1105"/>
    </row>
    <row r="13" spans="1:6" ht="20.100000000000001" customHeight="1">
      <c r="A13" s="1320" t="s">
        <v>957</v>
      </c>
      <c r="B13" s="1319"/>
      <c r="C13" s="1319"/>
      <c r="D13" s="1319"/>
      <c r="E13" s="1319"/>
    </row>
    <row r="14" spans="1:6" ht="15" customHeight="1">
      <c r="A14" s="1320"/>
      <c r="B14" s="1319"/>
      <c r="C14" s="1319"/>
      <c r="D14" s="1319"/>
      <c r="E14" s="1319"/>
    </row>
    <row r="15" spans="1:6" ht="15" customHeight="1">
      <c r="A15" s="1319"/>
      <c r="B15" s="1319"/>
      <c r="C15" s="1319"/>
      <c r="D15" s="1319"/>
      <c r="E15" s="1319"/>
    </row>
    <row r="16" spans="1:6" ht="15" customHeight="1">
      <c r="A16" s="1319"/>
      <c r="B16" s="1319"/>
      <c r="C16" s="1319"/>
      <c r="D16" s="1319"/>
      <c r="E16" s="1319"/>
    </row>
    <row r="17" spans="1:6" ht="15" customHeight="1">
      <c r="A17" s="1319"/>
      <c r="B17" s="1319"/>
      <c r="C17" s="1319"/>
      <c r="D17" s="1319"/>
      <c r="E17" s="1319"/>
    </row>
    <row r="18" spans="1:6" ht="15" customHeight="1">
      <c r="A18" s="1319"/>
      <c r="B18" s="1319"/>
      <c r="C18" s="1319"/>
      <c r="D18" s="1319"/>
      <c r="E18" s="1319"/>
    </row>
    <row r="19" spans="1:6" ht="15" customHeight="1">
      <c r="A19" s="1319"/>
      <c r="B19" s="1319"/>
      <c r="C19" s="1319"/>
      <c r="D19" s="1319"/>
      <c r="E19" s="1319"/>
    </row>
    <row r="20" spans="1:6" ht="15" customHeight="1">
      <c r="A20" s="1319"/>
      <c r="B20" s="1319"/>
      <c r="C20" s="1319"/>
      <c r="D20" s="1319"/>
      <c r="E20" s="1319"/>
    </row>
    <row r="21" spans="1:6" ht="15" customHeight="1">
      <c r="A21" s="1319"/>
      <c r="B21" s="1319"/>
      <c r="C21" s="1319"/>
      <c r="D21" s="1319"/>
      <c r="E21" s="1319"/>
    </row>
    <row r="22" spans="1:6" ht="15" customHeight="1">
      <c r="A22" s="1319"/>
      <c r="B22" s="1319"/>
      <c r="C22" s="1319"/>
      <c r="D22" s="1319"/>
      <c r="E22" s="1319"/>
    </row>
    <row r="23" spans="1:6" ht="15" customHeight="1">
      <c r="A23" s="1319"/>
      <c r="B23" s="1319"/>
      <c r="C23" s="1319"/>
      <c r="D23" s="1319"/>
      <c r="E23" s="1319"/>
    </row>
    <row r="24" spans="1:6" ht="15" customHeight="1">
      <c r="A24" s="1319"/>
      <c r="B24" s="1319"/>
      <c r="C24" s="1319"/>
      <c r="D24" s="1319"/>
      <c r="E24" s="1319"/>
    </row>
    <row r="25" spans="1:6" ht="15" customHeight="1">
      <c r="A25" s="1319"/>
      <c r="B25" s="1319"/>
      <c r="C25" s="1319"/>
      <c r="D25" s="1319"/>
      <c r="E25" s="1319"/>
    </row>
    <row r="26" spans="1:6" ht="15" customHeight="1">
      <c r="A26" s="1319"/>
      <c r="B26" s="1319"/>
      <c r="C26" s="1319"/>
      <c r="D26" s="1319"/>
      <c r="E26" s="1319"/>
    </row>
    <row r="27" spans="1:6" ht="15" customHeight="1">
      <c r="A27" s="1319"/>
      <c r="B27" s="1319"/>
      <c r="C27" s="1319"/>
      <c r="D27" s="1319"/>
      <c r="E27" s="1319"/>
    </row>
    <row r="28" spans="1:6" ht="15" customHeight="1">
      <c r="A28" s="1319"/>
      <c r="B28" s="1319"/>
      <c r="C28" s="1319"/>
      <c r="D28" s="1319"/>
      <c r="E28" s="1319"/>
    </row>
    <row r="29" spans="1:6" ht="15" customHeight="1">
      <c r="A29" s="1319"/>
      <c r="B29" s="1319"/>
      <c r="C29" s="1319"/>
      <c r="D29" s="1319"/>
      <c r="E29" s="1319"/>
    </row>
    <row r="30" spans="1:6" ht="15" customHeight="1">
      <c r="A30" s="1319"/>
      <c r="B30" s="1319"/>
      <c r="C30" s="1319"/>
      <c r="D30" s="1319"/>
      <c r="E30" s="1319"/>
    </row>
    <row r="31" spans="1:6" ht="20.100000000000001" customHeight="1">
      <c r="A31" s="2412" t="s">
        <v>956</v>
      </c>
      <c r="B31" s="2412"/>
      <c r="C31" s="2412"/>
      <c r="D31" s="2412"/>
      <c r="E31" s="2412"/>
      <c r="F31" s="2412"/>
    </row>
    <row r="32" spans="1:6" s="1297" customFormat="1" ht="15" customHeight="1">
      <c r="A32" s="1318" t="s">
        <v>151</v>
      </c>
      <c r="B32" s="1317"/>
      <c r="C32" s="1317"/>
      <c r="D32" s="1317"/>
      <c r="E32" s="1317"/>
      <c r="F32" s="1316"/>
    </row>
    <row r="33" spans="1:6" ht="20.100000000000001" customHeight="1">
      <c r="A33" s="1163" t="s">
        <v>14</v>
      </c>
      <c r="B33" s="1093">
        <v>2005</v>
      </c>
      <c r="C33" s="1093">
        <v>2009</v>
      </c>
      <c r="D33" s="1093">
        <v>2010</v>
      </c>
      <c r="E33" s="1306" t="s">
        <v>619</v>
      </c>
    </row>
    <row r="34" spans="1:6" ht="20.100000000000001" customHeight="1">
      <c r="A34" s="1206" t="s">
        <v>8</v>
      </c>
      <c r="B34" s="1315">
        <f>B35+B39</f>
        <v>100</v>
      </c>
      <c r="C34" s="1315">
        <v>100</v>
      </c>
      <c r="D34" s="1315">
        <f>D35+D39</f>
        <v>100</v>
      </c>
      <c r="E34" s="1314">
        <f>E35+E39</f>
        <v>100</v>
      </c>
    </row>
    <row r="35" spans="1:6" ht="20.100000000000001" customHeight="1">
      <c r="A35" s="1313" t="s">
        <v>955</v>
      </c>
      <c r="B35" s="1311">
        <f>SUM(B36:B38)</f>
        <v>77.599999999999994</v>
      </c>
      <c r="C35" s="1311">
        <v>60.8</v>
      </c>
      <c r="D35" s="1311">
        <f>SUM(D36:D38)</f>
        <v>48.473531946583769</v>
      </c>
      <c r="E35" s="1202">
        <f>SUM(E36:E38)</f>
        <v>49.071470891163727</v>
      </c>
    </row>
    <row r="36" spans="1:6" ht="20.100000000000001" customHeight="1">
      <c r="A36" s="1312" t="s">
        <v>954</v>
      </c>
      <c r="B36" s="1077">
        <v>15.4</v>
      </c>
      <c r="C36" s="1077">
        <v>9.8000000000000007</v>
      </c>
      <c r="D36" s="1077">
        <v>11.296743662689384</v>
      </c>
      <c r="E36" s="1130">
        <v>10.837932092147515</v>
      </c>
    </row>
    <row r="37" spans="1:6" ht="20.100000000000001" customHeight="1">
      <c r="A37" s="1312" t="s">
        <v>953</v>
      </c>
      <c r="B37" s="1077">
        <v>15.2</v>
      </c>
      <c r="C37" s="1077">
        <v>11.2</v>
      </c>
      <c r="D37" s="1077">
        <v>9.5745067161388828</v>
      </c>
      <c r="E37" s="1130">
        <v>11.390323659702613</v>
      </c>
    </row>
    <row r="38" spans="1:6" ht="20.100000000000001" customHeight="1">
      <c r="A38" s="1312" t="s">
        <v>952</v>
      </c>
      <c r="B38" s="1077">
        <v>47</v>
      </c>
      <c r="C38" s="1077">
        <v>39.799999999999997</v>
      </c>
      <c r="D38" s="1077">
        <v>27.602281567755504</v>
      </c>
      <c r="E38" s="1130">
        <v>26.843215139313603</v>
      </c>
    </row>
    <row r="39" spans="1:6" ht="20.100000000000001" customHeight="1">
      <c r="A39" s="1206" t="s">
        <v>951</v>
      </c>
      <c r="B39" s="1311">
        <f>SUM(B40:B42)</f>
        <v>22.4</v>
      </c>
      <c r="C39" s="1311">
        <v>39.200000000000003</v>
      </c>
      <c r="D39" s="1311">
        <f>SUM(D40:D42)</f>
        <v>51.526468053416231</v>
      </c>
      <c r="E39" s="1202">
        <f>SUM(E40:E42)</f>
        <v>50.928529108836273</v>
      </c>
    </row>
    <row r="40" spans="1:6" ht="20.100000000000001" customHeight="1">
      <c r="A40" s="1063" t="s">
        <v>950</v>
      </c>
      <c r="B40" s="1077">
        <v>12.8</v>
      </c>
      <c r="C40" s="1077">
        <v>10.9</v>
      </c>
      <c r="D40" s="1077">
        <v>9.0811721961800576</v>
      </c>
      <c r="E40" s="1130">
        <v>9.7134455593600588</v>
      </c>
    </row>
    <row r="41" spans="1:6" ht="20.100000000000001" customHeight="1">
      <c r="A41" s="1063" t="s">
        <v>949</v>
      </c>
      <c r="B41" s="1077">
        <v>1</v>
      </c>
      <c r="C41" s="1077">
        <v>0.4</v>
      </c>
      <c r="D41" s="1077">
        <v>17.69139755995522</v>
      </c>
      <c r="E41" s="1130">
        <v>17.836588600267088</v>
      </c>
    </row>
    <row r="42" spans="1:6" ht="20.100000000000001" customHeight="1">
      <c r="A42" s="1061" t="s">
        <v>948</v>
      </c>
      <c r="B42" s="1075">
        <v>8.6</v>
      </c>
      <c r="C42" s="1075">
        <v>27.9</v>
      </c>
      <c r="D42" s="1075">
        <v>24.753898297280955</v>
      </c>
      <c r="E42" s="1113">
        <v>23.378494949209124</v>
      </c>
    </row>
    <row r="43" spans="1:6" s="1297" customFormat="1" ht="15" customHeight="1">
      <c r="A43" s="1105" t="s">
        <v>940</v>
      </c>
      <c r="B43" s="1105"/>
      <c r="C43" s="1105"/>
      <c r="D43" s="1105"/>
      <c r="E43" s="1105"/>
    </row>
    <row r="44" spans="1:6" s="1297" customFormat="1" ht="15" customHeight="1">
      <c r="A44" s="1105" t="s">
        <v>601</v>
      </c>
      <c r="B44" s="1105"/>
      <c r="C44" s="1105"/>
      <c r="D44" s="1105"/>
      <c r="E44" s="1105"/>
    </row>
    <row r="45" spans="1:6" ht="15" customHeight="1">
      <c r="A45" s="1074"/>
      <c r="F45" s="1053"/>
    </row>
    <row r="46" spans="1:6" ht="20.100000000000001" customHeight="1">
      <c r="A46" s="1108" t="s">
        <v>947</v>
      </c>
      <c r="B46" s="1108"/>
      <c r="C46" s="1108"/>
      <c r="D46" s="1108"/>
      <c r="E46" s="1108"/>
      <c r="F46" s="1310"/>
    </row>
    <row r="47" spans="1:6" s="1297" customFormat="1" ht="15" customHeight="1">
      <c r="A47" s="1081" t="s">
        <v>151</v>
      </c>
      <c r="B47" s="1309"/>
      <c r="C47" s="1309"/>
      <c r="D47" s="1309"/>
      <c r="E47" s="1309"/>
      <c r="F47" s="1308"/>
    </row>
    <row r="48" spans="1:6" s="1298" customFormat="1" ht="20.100000000000001" customHeight="1">
      <c r="A48" s="1094" t="s">
        <v>14</v>
      </c>
      <c r="B48" s="1093">
        <v>2005</v>
      </c>
      <c r="C48" s="1307">
        <v>2009</v>
      </c>
      <c r="D48" s="1307">
        <v>2010</v>
      </c>
      <c r="E48" s="1306" t="s">
        <v>619</v>
      </c>
      <c r="F48" s="1299"/>
    </row>
    <row r="49" spans="1:11" s="1298" customFormat="1" ht="20.100000000000001" customHeight="1">
      <c r="A49" s="1305" t="s">
        <v>946</v>
      </c>
      <c r="B49" s="1304">
        <f>SUM(B50:B54)</f>
        <v>100.00000000000001</v>
      </c>
      <c r="C49" s="1304">
        <v>99.9</v>
      </c>
      <c r="D49" s="1304">
        <f>SUM(D50:D54)</f>
        <v>100</v>
      </c>
      <c r="E49" s="1303">
        <f>SUM(E50:E54)</f>
        <v>100</v>
      </c>
      <c r="F49" s="1059"/>
    </row>
    <row r="50" spans="1:11" s="1298" customFormat="1" ht="20.100000000000001" customHeight="1">
      <c r="A50" s="1063" t="s">
        <v>945</v>
      </c>
      <c r="B50" s="1246">
        <v>23.7</v>
      </c>
      <c r="C50" s="1246">
        <v>27.6</v>
      </c>
      <c r="D50" s="1246">
        <v>25.391074801243828</v>
      </c>
      <c r="E50" s="1302">
        <v>26.802621524316951</v>
      </c>
      <c r="F50" s="1059"/>
    </row>
    <row r="51" spans="1:11" s="1298" customFormat="1" ht="20.100000000000001" customHeight="1">
      <c r="A51" s="1063" t="s">
        <v>944</v>
      </c>
      <c r="B51" s="1246">
        <v>11.8</v>
      </c>
      <c r="C51" s="1246">
        <v>10.8</v>
      </c>
      <c r="D51" s="1246">
        <v>9.0811722655888758</v>
      </c>
      <c r="E51" s="1302">
        <v>9.7134455593600588</v>
      </c>
      <c r="F51" s="1059"/>
    </row>
    <row r="52" spans="1:11" s="1298" customFormat="1" ht="20.100000000000001" customHeight="1">
      <c r="A52" s="1063" t="s">
        <v>943</v>
      </c>
      <c r="B52" s="1246">
        <v>42.4</v>
      </c>
      <c r="C52" s="1246">
        <v>27.5</v>
      </c>
      <c r="D52" s="1246">
        <v>32.184520438505153</v>
      </c>
      <c r="E52" s="1302">
        <v>30.900051594031115</v>
      </c>
      <c r="F52" s="1059"/>
    </row>
    <row r="53" spans="1:11" s="1298" customFormat="1" ht="20.100000000000001" customHeight="1">
      <c r="A53" s="1063" t="s">
        <v>942</v>
      </c>
      <c r="B53" s="1246">
        <v>18.2</v>
      </c>
      <c r="C53" s="1246">
        <v>24.7</v>
      </c>
      <c r="D53" s="1246">
        <v>23.022459120664262</v>
      </c>
      <c r="E53" s="1302">
        <v>25.723282504093213</v>
      </c>
      <c r="F53" s="1059"/>
      <c r="K53" s="1301"/>
    </row>
    <row r="54" spans="1:11" s="1298" customFormat="1" ht="20.100000000000001" customHeight="1">
      <c r="A54" s="1061" t="s">
        <v>941</v>
      </c>
      <c r="B54" s="1244">
        <v>3.9</v>
      </c>
      <c r="C54" s="1244">
        <v>9.3000000000000007</v>
      </c>
      <c r="D54" s="1244">
        <v>10.320773373997881</v>
      </c>
      <c r="E54" s="1300">
        <v>6.8605988181986612</v>
      </c>
      <c r="F54" s="1299"/>
    </row>
    <row r="55" spans="1:11" s="1297" customFormat="1" ht="15" customHeight="1">
      <c r="A55" s="1105" t="s">
        <v>940</v>
      </c>
      <c r="B55" s="1105"/>
      <c r="C55" s="1105"/>
      <c r="D55" s="1105"/>
      <c r="E55" s="1105"/>
    </row>
    <row r="56" spans="1:11" s="1297" customFormat="1" ht="15" customHeight="1">
      <c r="A56" s="1105" t="s">
        <v>601</v>
      </c>
      <c r="B56" s="1105"/>
      <c r="C56" s="1105"/>
      <c r="D56" s="1105"/>
      <c r="E56" s="1105"/>
    </row>
    <row r="57" spans="1:11" s="1297" customFormat="1" ht="15" customHeight="1">
      <c r="A57" s="1074"/>
      <c r="B57" s="1074"/>
      <c r="C57" s="1074"/>
      <c r="D57" s="1074"/>
      <c r="E57" s="1074"/>
    </row>
    <row r="58" spans="1:11" s="1053" customFormat="1" ht="20.100000000000001" customHeight="1">
      <c r="A58" s="1108" t="s">
        <v>939</v>
      </c>
      <c r="B58" s="1055"/>
      <c r="C58" s="1055"/>
      <c r="D58" s="1055"/>
      <c r="E58" s="1055"/>
    </row>
    <row r="59" spans="1:11">
      <c r="A59" s="1108"/>
    </row>
    <row r="72" spans="3:4">
      <c r="C72" s="1296"/>
      <c r="D72" s="1296"/>
    </row>
  </sheetData>
  <protectedRanges>
    <protectedRange sqref="B50:D54" name="Range1_10_2"/>
    <protectedRange sqref="E50:E54" name="Range1_10_1_1"/>
  </protectedRanges>
  <mergeCells count="3">
    <mergeCell ref="A2:E2"/>
    <mergeCell ref="A10:D10"/>
    <mergeCell ref="A31:F31"/>
  </mergeCells>
  <pageMargins left="0.7" right="0.7" top="0.75" bottom="0.56999999999999995" header="0.3" footer="0.3"/>
  <pageSetup paperSize="9" scale="82" orientation="portrait" r:id="rId1"/>
  <headerFooter>
    <oddFooter>&amp;C&amp;P</oddFooter>
  </headerFooter>
  <rowBreaks count="3" manualBreakCount="3">
    <brk id="30" max="4" man="1"/>
    <brk id="73" max="4" man="1"/>
    <brk id="7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R79"/>
  <sheetViews>
    <sheetView view="pageBreakPreview" zoomScaleSheetLayoutView="100" workbookViewId="0">
      <selection activeCell="D6" sqref="D6"/>
    </sheetView>
  </sheetViews>
  <sheetFormatPr defaultRowHeight="15"/>
  <cols>
    <col min="1" max="1" width="45.7109375" style="1330" customWidth="1"/>
    <col min="2" max="5" width="11.7109375" style="1330" customWidth="1"/>
    <col min="6" max="16384" width="9.140625" style="940"/>
  </cols>
  <sheetData>
    <row r="1" spans="1:13" ht="24.95" customHeight="1">
      <c r="A1" s="1358" t="s">
        <v>968</v>
      </c>
    </row>
    <row r="2" spans="1:13" ht="150" customHeight="1">
      <c r="A2" s="2405" t="s">
        <v>967</v>
      </c>
      <c r="B2" s="2405"/>
      <c r="C2" s="2405"/>
      <c r="D2" s="2405"/>
      <c r="E2" s="2405"/>
    </row>
    <row r="3" spans="1:13" ht="20.100000000000001" customHeight="1">
      <c r="A3" s="2371" t="s">
        <v>966</v>
      </c>
      <c r="B3" s="2371"/>
      <c r="C3" s="2371"/>
      <c r="D3" s="2371"/>
      <c r="E3" s="2371"/>
    </row>
    <row r="4" spans="1:13" s="923" customFormat="1" ht="15" customHeight="1">
      <c r="A4" s="1347" t="s">
        <v>668</v>
      </c>
      <c r="B4" s="1346"/>
      <c r="C4" s="1346"/>
      <c r="D4" s="1346"/>
      <c r="E4" s="1346"/>
    </row>
    <row r="5" spans="1:13" s="927" customFormat="1" ht="27" customHeight="1">
      <c r="A5" s="1345" t="s">
        <v>621</v>
      </c>
      <c r="B5" s="1344">
        <v>2005</v>
      </c>
      <c r="C5" s="1344">
        <v>2009</v>
      </c>
      <c r="D5" s="1343" t="s">
        <v>620</v>
      </c>
      <c r="E5" s="1343" t="s">
        <v>619</v>
      </c>
    </row>
    <row r="6" spans="1:13" s="927" customFormat="1" ht="27" customHeight="1">
      <c r="A6" s="1342" t="s">
        <v>8</v>
      </c>
      <c r="B6" s="1357">
        <v>55877.030022999999</v>
      </c>
      <c r="C6" s="1357">
        <v>107618.26243822547</v>
      </c>
      <c r="D6" s="1356">
        <v>117432.10184210197</v>
      </c>
      <c r="E6" s="1356">
        <v>124960.32014214463</v>
      </c>
      <c r="J6" s="974"/>
      <c r="K6" s="974"/>
      <c r="L6" s="974"/>
      <c r="M6" s="974"/>
    </row>
    <row r="7" spans="1:13" s="927" customFormat="1" ht="27" customHeight="1">
      <c r="A7" s="931" t="s">
        <v>618</v>
      </c>
      <c r="B7" s="1354">
        <v>1663.624675236646</v>
      </c>
      <c r="C7" s="1354">
        <v>1437.0342343666839</v>
      </c>
      <c r="D7" s="1355">
        <v>1466.6096767304823</v>
      </c>
      <c r="E7" s="1355">
        <v>1479.4949383648332</v>
      </c>
      <c r="F7" s="974"/>
      <c r="G7" s="974"/>
      <c r="H7" s="974"/>
      <c r="I7" s="974"/>
      <c r="J7" s="974"/>
      <c r="K7" s="974"/>
      <c r="L7" s="974"/>
      <c r="M7" s="974"/>
    </row>
    <row r="8" spans="1:13" s="927" customFormat="1" ht="27" customHeight="1">
      <c r="A8" s="931" t="s">
        <v>617</v>
      </c>
      <c r="B8" s="1354">
        <v>3843.241</v>
      </c>
      <c r="C8" s="1354">
        <v>7991.4163877499996</v>
      </c>
      <c r="D8" s="1355">
        <v>10299.047678059549</v>
      </c>
      <c r="E8" s="1355">
        <v>11558.745425258756</v>
      </c>
      <c r="F8" s="974"/>
      <c r="G8" s="974"/>
      <c r="H8" s="974"/>
      <c r="I8" s="974"/>
      <c r="J8" s="974"/>
      <c r="K8" s="974"/>
      <c r="L8" s="974"/>
      <c r="M8" s="974"/>
    </row>
    <row r="9" spans="1:13" s="927" customFormat="1" ht="27" customHeight="1">
      <c r="A9" s="931" t="s">
        <v>616</v>
      </c>
      <c r="B9" s="1354">
        <v>4617.0717380887518</v>
      </c>
      <c r="C9" s="1354">
        <v>10219.734931413193</v>
      </c>
      <c r="D9" s="1355">
        <v>11280.638182115181</v>
      </c>
      <c r="E9" s="1355">
        <v>11741.296568659483</v>
      </c>
      <c r="F9" s="974"/>
      <c r="G9" s="974"/>
      <c r="H9" s="974"/>
      <c r="I9" s="974"/>
      <c r="J9" s="974"/>
      <c r="K9" s="974"/>
      <c r="L9" s="974"/>
      <c r="M9" s="974"/>
    </row>
    <row r="10" spans="1:13" s="927" customFormat="1" ht="27" customHeight="1">
      <c r="A10" s="931" t="s">
        <v>615</v>
      </c>
      <c r="B10" s="1354">
        <v>1051.396461691623</v>
      </c>
      <c r="C10" s="1354">
        <v>1878.2916322000001</v>
      </c>
      <c r="D10" s="1355">
        <v>2105.8254622912887</v>
      </c>
      <c r="E10" s="1355">
        <v>2353.1828595197039</v>
      </c>
      <c r="F10" s="974"/>
      <c r="G10" s="974"/>
      <c r="H10" s="974"/>
      <c r="I10" s="974"/>
      <c r="J10" s="974"/>
      <c r="K10" s="974"/>
      <c r="L10" s="974"/>
      <c r="M10" s="974"/>
    </row>
    <row r="11" spans="1:13" s="927" customFormat="1" ht="27" customHeight="1">
      <c r="A11" s="931" t="s">
        <v>614</v>
      </c>
      <c r="B11" s="1354">
        <v>7641</v>
      </c>
      <c r="C11" s="1354">
        <v>16168.900415556593</v>
      </c>
      <c r="D11" s="1355">
        <v>16498.314028989094</v>
      </c>
      <c r="E11" s="1355">
        <v>16808.833065207036</v>
      </c>
      <c r="F11" s="1038"/>
      <c r="G11" s="1038"/>
      <c r="H11" s="1038"/>
      <c r="I11" s="974"/>
      <c r="J11" s="974"/>
      <c r="K11" s="974"/>
      <c r="L11" s="974"/>
      <c r="M11" s="974"/>
    </row>
    <row r="12" spans="1:13" s="927" customFormat="1" ht="27" customHeight="1">
      <c r="A12" s="931" t="s">
        <v>613</v>
      </c>
      <c r="B12" s="1354">
        <v>6231.6790438707449</v>
      </c>
      <c r="C12" s="1354">
        <v>6603.3968442835612</v>
      </c>
      <c r="D12" s="1355">
        <v>6955.775711117506</v>
      </c>
      <c r="E12" s="1355">
        <v>7410.987990950689</v>
      </c>
      <c r="F12" s="1038"/>
      <c r="G12" s="1038"/>
      <c r="H12" s="1038"/>
      <c r="I12" s="974"/>
      <c r="J12" s="974"/>
      <c r="K12" s="974"/>
      <c r="L12" s="974"/>
      <c r="M12" s="974"/>
    </row>
    <row r="13" spans="1:13" s="927" customFormat="1" ht="27" customHeight="1">
      <c r="A13" s="931" t="s">
        <v>612</v>
      </c>
      <c r="B13" s="1354">
        <v>2724.0138254246035</v>
      </c>
      <c r="C13" s="1354">
        <v>5106.1159823878033</v>
      </c>
      <c r="D13" s="1355">
        <v>5541.9543197019684</v>
      </c>
      <c r="E13" s="1355">
        <v>6016.1724203731037</v>
      </c>
      <c r="F13" s="1038"/>
      <c r="G13" s="1038"/>
      <c r="H13" s="1038"/>
      <c r="I13" s="974"/>
      <c r="J13" s="974"/>
      <c r="K13" s="974"/>
      <c r="L13" s="974"/>
      <c r="M13" s="974"/>
    </row>
    <row r="14" spans="1:13" s="927" customFormat="1" ht="27" customHeight="1">
      <c r="A14" s="931" t="s">
        <v>611</v>
      </c>
      <c r="B14" s="1354">
        <v>1228.346</v>
      </c>
      <c r="C14" s="1354">
        <v>2037.7025251028745</v>
      </c>
      <c r="D14" s="1355">
        <v>2131.4368412576068</v>
      </c>
      <c r="E14" s="1355">
        <v>2205.3350974704917</v>
      </c>
      <c r="F14" s="1038"/>
      <c r="G14" s="1038"/>
      <c r="H14" s="1038"/>
      <c r="I14" s="974"/>
      <c r="J14" s="974"/>
      <c r="K14" s="974"/>
      <c r="L14" s="974"/>
      <c r="M14" s="974"/>
    </row>
    <row r="15" spans="1:13" s="927" customFormat="1" ht="27" customHeight="1">
      <c r="A15" s="931" t="s">
        <v>610</v>
      </c>
      <c r="B15" s="1354">
        <v>1758.5280128078878</v>
      </c>
      <c r="C15" s="1354">
        <v>4184.5665377156856</v>
      </c>
      <c r="D15" s="1355">
        <v>4536.231941247137</v>
      </c>
      <c r="E15" s="1355">
        <v>4791.6455936325683</v>
      </c>
      <c r="F15" s="1038"/>
      <c r="G15" s="1038"/>
      <c r="H15" s="1038"/>
      <c r="I15" s="974"/>
      <c r="J15" s="974"/>
      <c r="K15" s="974"/>
      <c r="L15" s="974"/>
      <c r="M15" s="974"/>
    </row>
    <row r="16" spans="1:13" s="927" customFormat="1" ht="27" customHeight="1">
      <c r="A16" s="931" t="s">
        <v>609</v>
      </c>
      <c r="B16" s="1354">
        <v>2775.6280000000002</v>
      </c>
      <c r="C16" s="1354">
        <v>5525.4843474559275</v>
      </c>
      <c r="D16" s="1355">
        <v>5712.7936766775392</v>
      </c>
      <c r="E16" s="1355">
        <v>5963.9232810073599</v>
      </c>
      <c r="F16" s="1038"/>
      <c r="G16" s="1038"/>
      <c r="H16" s="1038"/>
      <c r="I16" s="974"/>
      <c r="J16" s="974"/>
      <c r="K16" s="974"/>
      <c r="L16" s="974"/>
      <c r="M16" s="974"/>
    </row>
    <row r="17" spans="1:18" s="927" customFormat="1" ht="27" customHeight="1">
      <c r="A17" s="931" t="s">
        <v>608</v>
      </c>
      <c r="B17" s="1354">
        <v>519.09383021523297</v>
      </c>
      <c r="C17" s="1354">
        <v>1964.5173477171759</v>
      </c>
      <c r="D17" s="1355">
        <v>2092.9967822578787</v>
      </c>
      <c r="E17" s="1355">
        <v>2184.9273460999543</v>
      </c>
      <c r="F17" s="1038"/>
      <c r="G17" s="1038"/>
      <c r="H17" s="1038"/>
      <c r="I17" s="974"/>
      <c r="J17" s="974"/>
      <c r="K17" s="974"/>
      <c r="L17" s="974"/>
      <c r="M17" s="974"/>
    </row>
    <row r="18" spans="1:18" s="927" customFormat="1" ht="27" customHeight="1">
      <c r="A18" s="931" t="s">
        <v>607</v>
      </c>
      <c r="B18" s="1354">
        <v>3888.7178061411951</v>
      </c>
      <c r="C18" s="1354">
        <v>5963.0345372745596</v>
      </c>
      <c r="D18" s="1355">
        <v>6326.0201724346744</v>
      </c>
      <c r="E18" s="1355">
        <v>6410.9307700359086</v>
      </c>
      <c r="F18" s="1038"/>
      <c r="G18" s="1038"/>
      <c r="H18" s="1038"/>
      <c r="I18" s="974"/>
      <c r="J18" s="974"/>
      <c r="K18" s="974"/>
      <c r="L18" s="974"/>
      <c r="M18" s="974"/>
    </row>
    <row r="19" spans="1:18" s="927" customFormat="1" ht="27" customHeight="1">
      <c r="A19" s="931" t="s">
        <v>606</v>
      </c>
      <c r="B19" s="1354">
        <v>1652.3999275876167</v>
      </c>
      <c r="C19" s="1354">
        <v>3763.8015738943195</v>
      </c>
      <c r="D19" s="1355">
        <v>4008.2820637168566</v>
      </c>
      <c r="E19" s="1355">
        <v>4216.893692639801</v>
      </c>
      <c r="F19" s="1038"/>
      <c r="G19" s="1038"/>
      <c r="H19" s="1038"/>
      <c r="I19" s="974"/>
      <c r="J19" s="974"/>
      <c r="K19" s="974"/>
      <c r="L19" s="974"/>
      <c r="M19" s="974"/>
    </row>
    <row r="20" spans="1:18" s="927" customFormat="1" ht="27" customHeight="1">
      <c r="A20" s="931" t="s">
        <v>605</v>
      </c>
      <c r="B20" s="1354">
        <v>10324</v>
      </c>
      <c r="C20" s="1354">
        <v>20558.503262419999</v>
      </c>
      <c r="D20" s="1355">
        <v>23231.108686534597</v>
      </c>
      <c r="E20" s="1355">
        <v>25384.858477311809</v>
      </c>
      <c r="F20" s="1038"/>
      <c r="G20" s="1038"/>
      <c r="H20" s="1038"/>
      <c r="I20" s="974"/>
      <c r="J20" s="974"/>
      <c r="K20" s="974"/>
      <c r="L20" s="974"/>
      <c r="M20" s="974"/>
    </row>
    <row r="21" spans="1:18" s="927" customFormat="1" ht="27" customHeight="1">
      <c r="A21" s="931" t="s">
        <v>581</v>
      </c>
      <c r="B21" s="1354">
        <v>3377.3541194033337</v>
      </c>
      <c r="C21" s="1354">
        <v>6042.5891857146407</v>
      </c>
      <c r="D21" s="1355">
        <v>6409.9599705947849</v>
      </c>
      <c r="E21" s="1355">
        <v>7046.3377817990113</v>
      </c>
      <c r="F21" s="1038"/>
      <c r="G21" s="1038"/>
      <c r="H21" s="1038"/>
      <c r="I21" s="974"/>
      <c r="J21" s="974"/>
      <c r="K21" s="974"/>
      <c r="L21" s="974"/>
      <c r="M21" s="974"/>
    </row>
    <row r="22" spans="1:18" s="927" customFormat="1" ht="27" customHeight="1">
      <c r="A22" s="931" t="s">
        <v>604</v>
      </c>
      <c r="B22" s="1354">
        <v>1175.6878811658389</v>
      </c>
      <c r="C22" s="1354">
        <v>5637.7147271757103</v>
      </c>
      <c r="D22" s="1355">
        <v>6084.3428462204147</v>
      </c>
      <c r="E22" s="1355">
        <v>6367.9310714786161</v>
      </c>
      <c r="F22" s="1038"/>
      <c r="G22" s="1038"/>
      <c r="H22" s="1038"/>
      <c r="I22" s="974"/>
      <c r="J22" s="974"/>
      <c r="K22" s="974"/>
      <c r="L22" s="974"/>
      <c r="M22" s="974"/>
    </row>
    <row r="23" spans="1:18" s="927" customFormat="1" ht="27" customHeight="1">
      <c r="A23" s="931" t="s">
        <v>603</v>
      </c>
      <c r="B23" s="1354">
        <v>492.71828836652628</v>
      </c>
      <c r="C23" s="1354">
        <v>1032.6265353101348</v>
      </c>
      <c r="D23" s="1355">
        <v>1103.0594217698642</v>
      </c>
      <c r="E23" s="1355">
        <v>1158.2123928583576</v>
      </c>
      <c r="F23" s="1038"/>
      <c r="G23" s="1038"/>
      <c r="H23" s="1038"/>
      <c r="I23" s="974"/>
      <c r="J23" s="974"/>
      <c r="K23" s="974"/>
      <c r="L23" s="974"/>
      <c r="M23" s="974"/>
    </row>
    <row r="24" spans="1:18" s="927" customFormat="1" ht="27" customHeight="1">
      <c r="A24" s="931" t="s">
        <v>602</v>
      </c>
      <c r="B24" s="1354">
        <v>912.52941299999998</v>
      </c>
      <c r="C24" s="1354">
        <v>1502.831430486624</v>
      </c>
      <c r="D24" s="1355">
        <v>1647.7043803855343</v>
      </c>
      <c r="E24" s="1355">
        <v>1860.6113694771568</v>
      </c>
      <c r="F24" s="1038"/>
      <c r="G24" s="1038"/>
      <c r="H24" s="1038"/>
      <c r="I24" s="974"/>
      <c r="J24" s="974"/>
      <c r="K24" s="974"/>
      <c r="L24" s="974"/>
      <c r="M24" s="974"/>
    </row>
    <row r="25" spans="1:18" s="927" customFormat="1" ht="27" customHeight="1">
      <c r="A25" s="931" t="s">
        <v>652</v>
      </c>
      <c r="B25" s="1354">
        <v>0</v>
      </c>
      <c r="C25" s="1353">
        <v>0</v>
      </c>
      <c r="D25" s="1352">
        <v>0</v>
      </c>
      <c r="E25" s="1352">
        <v>0</v>
      </c>
      <c r="F25" s="1038"/>
      <c r="G25" s="1038"/>
      <c r="H25" s="1038"/>
      <c r="I25" s="974"/>
      <c r="J25" s="974"/>
      <c r="K25" s="974"/>
      <c r="L25" s="974"/>
      <c r="M25" s="974"/>
    </row>
    <row r="26" spans="1:18" s="923" customFormat="1" ht="15" customHeight="1">
      <c r="A26" s="1335" t="s">
        <v>73</v>
      </c>
      <c r="B26" s="1334"/>
      <c r="C26" s="1348"/>
      <c r="D26" s="1348"/>
      <c r="E26" s="1332"/>
    </row>
    <row r="27" spans="1:18" s="923" customFormat="1" ht="15" customHeight="1">
      <c r="A27" s="1331" t="s">
        <v>770</v>
      </c>
      <c r="B27" s="1331"/>
      <c r="C27" s="1331"/>
      <c r="D27" s="1331"/>
      <c r="E27" s="1331"/>
    </row>
    <row r="28" spans="1:18" s="923" customFormat="1" ht="15" customHeight="1">
      <c r="A28" s="1348"/>
      <c r="B28" s="1348"/>
      <c r="C28" s="1348"/>
      <c r="D28" s="1348"/>
      <c r="E28" s="1348"/>
    </row>
    <row r="29" spans="1:18" ht="20.100000000000001" customHeight="1">
      <c r="A29" s="2371" t="s">
        <v>965</v>
      </c>
      <c r="B29" s="2371"/>
      <c r="C29" s="2371"/>
      <c r="D29" s="2371"/>
      <c r="E29" s="2371"/>
    </row>
    <row r="30" spans="1:18" ht="15" customHeight="1">
      <c r="A30" s="1347" t="s">
        <v>151</v>
      </c>
      <c r="B30" s="1346"/>
      <c r="C30" s="1346"/>
      <c r="D30" s="1346"/>
      <c r="E30" s="1346"/>
    </row>
    <row r="31" spans="1:18" s="927" customFormat="1" ht="27" customHeight="1">
      <c r="A31" s="1345" t="s">
        <v>621</v>
      </c>
      <c r="B31" s="1344">
        <v>2005</v>
      </c>
      <c r="C31" s="1344">
        <v>2009</v>
      </c>
      <c r="D31" s="1343" t="s">
        <v>620</v>
      </c>
      <c r="E31" s="1343" t="s">
        <v>619</v>
      </c>
    </row>
    <row r="32" spans="1:18" s="927" customFormat="1" ht="27" customHeight="1">
      <c r="A32" s="1342" t="s">
        <v>8</v>
      </c>
      <c r="B32" s="1341">
        <v>19.350298353399499</v>
      </c>
      <c r="C32" s="1341">
        <v>13.201094081176024</v>
      </c>
      <c r="D32" s="1340">
        <v>9.119120845785611</v>
      </c>
      <c r="E32" s="1340">
        <v>6.4106987629030385</v>
      </c>
      <c r="F32" s="932"/>
      <c r="J32" s="932"/>
      <c r="K32" s="932"/>
      <c r="L32" s="932"/>
      <c r="M32" s="932"/>
      <c r="N32" s="932"/>
      <c r="O32" s="960"/>
      <c r="P32" s="960"/>
      <c r="Q32" s="960"/>
      <c r="R32" s="960"/>
    </row>
    <row r="33" spans="1:18" s="927" customFormat="1" ht="27" customHeight="1">
      <c r="A33" s="931" t="s">
        <v>618</v>
      </c>
      <c r="B33" s="1339">
        <v>8.4360880919556855</v>
      </c>
      <c r="C33" s="1339">
        <v>4.200000000001225</v>
      </c>
      <c r="D33" s="1338">
        <v>2.0580889206743613</v>
      </c>
      <c r="E33" s="1338">
        <v>0.87857470455779207</v>
      </c>
      <c r="F33" s="1350"/>
      <c r="G33" s="1351"/>
      <c r="H33" s="1351"/>
      <c r="I33" s="932"/>
      <c r="J33" s="932"/>
      <c r="K33" s="932"/>
      <c r="L33" s="932"/>
      <c r="M33" s="932"/>
      <c r="N33" s="932"/>
      <c r="O33" s="960"/>
      <c r="P33" s="960"/>
      <c r="Q33" s="960"/>
      <c r="R33" s="960"/>
    </row>
    <row r="34" spans="1:18" s="927" customFormat="1" ht="27" customHeight="1">
      <c r="A34" s="931" t="s">
        <v>617</v>
      </c>
      <c r="B34" s="1339">
        <v>23.088957982633463</v>
      </c>
      <c r="C34" s="1339">
        <v>11.698258769236581</v>
      </c>
      <c r="D34" s="1338">
        <v>28.876374078653999</v>
      </c>
      <c r="E34" s="1338">
        <v>12.231206093771064</v>
      </c>
      <c r="F34" s="1350"/>
      <c r="G34" s="1349"/>
      <c r="H34" s="1349"/>
      <c r="I34" s="932"/>
      <c r="J34" s="932"/>
      <c r="K34" s="932"/>
      <c r="L34" s="932"/>
      <c r="M34" s="932"/>
      <c r="N34" s="932"/>
      <c r="O34" s="960"/>
      <c r="P34" s="960"/>
      <c r="Q34" s="960"/>
      <c r="R34" s="960"/>
    </row>
    <row r="35" spans="1:18" s="927" customFormat="1" ht="27" customHeight="1">
      <c r="A35" s="931" t="s">
        <v>616</v>
      </c>
      <c r="B35" s="1339">
        <v>19.932038636498305</v>
      </c>
      <c r="C35" s="1339">
        <v>34.965161496268671</v>
      </c>
      <c r="D35" s="1338">
        <v>10.380927272790675</v>
      </c>
      <c r="E35" s="1338">
        <v>4.0836199079113271</v>
      </c>
      <c r="F35" s="932"/>
      <c r="H35" s="932"/>
      <c r="I35" s="932"/>
      <c r="J35" s="932"/>
      <c r="K35" s="932"/>
      <c r="L35" s="932"/>
      <c r="M35" s="932"/>
      <c r="N35" s="932"/>
      <c r="O35" s="960"/>
      <c r="P35" s="960"/>
      <c r="Q35" s="960"/>
      <c r="R35" s="960"/>
    </row>
    <row r="36" spans="1:18" s="927" customFormat="1" ht="27" customHeight="1">
      <c r="A36" s="931" t="s">
        <v>615</v>
      </c>
      <c r="B36" s="1339">
        <v>20.730599360468148</v>
      </c>
      <c r="C36" s="1339">
        <v>57.439641374180695</v>
      </c>
      <c r="D36" s="1338">
        <v>12.113871253570107</v>
      </c>
      <c r="E36" s="1338">
        <v>11.746338984773814</v>
      </c>
      <c r="F36" s="932"/>
      <c r="H36" s="932"/>
      <c r="I36" s="932"/>
      <c r="J36" s="932"/>
      <c r="K36" s="932"/>
      <c r="L36" s="932"/>
      <c r="M36" s="932"/>
      <c r="N36" s="932"/>
      <c r="O36" s="960"/>
      <c r="P36" s="960"/>
      <c r="Q36" s="960"/>
      <c r="R36" s="960"/>
    </row>
    <row r="37" spans="1:18" s="927" customFormat="1" ht="27" customHeight="1">
      <c r="A37" s="931" t="s">
        <v>614</v>
      </c>
      <c r="B37" s="1339">
        <v>15.842935112189217</v>
      </c>
      <c r="C37" s="1339">
        <v>8.3386731988430931</v>
      </c>
      <c r="D37" s="1338">
        <v>2.0373284822483129</v>
      </c>
      <c r="E37" s="1338">
        <v>1.8821258685725724</v>
      </c>
      <c r="F37" s="932"/>
      <c r="H37" s="932"/>
      <c r="I37" s="932"/>
      <c r="J37" s="932"/>
      <c r="K37" s="932"/>
      <c r="L37" s="932"/>
      <c r="M37" s="932"/>
      <c r="N37" s="932"/>
      <c r="O37" s="960"/>
      <c r="P37" s="960"/>
      <c r="Q37" s="960"/>
      <c r="R37" s="960"/>
    </row>
    <row r="38" spans="1:18" s="927" customFormat="1" ht="27" customHeight="1">
      <c r="A38" s="931" t="s">
        <v>613</v>
      </c>
      <c r="B38" s="1339">
        <v>28.982723700347492</v>
      </c>
      <c r="C38" s="1339">
        <v>-26.240500427704482</v>
      </c>
      <c r="D38" s="1338">
        <v>5.3363272743329526</v>
      </c>
      <c r="E38" s="1338">
        <v>6.5443783517287812</v>
      </c>
      <c r="F38" s="932"/>
      <c r="H38" s="932"/>
      <c r="I38" s="932"/>
      <c r="J38" s="932"/>
      <c r="K38" s="932"/>
      <c r="L38" s="932"/>
      <c r="M38" s="932"/>
      <c r="N38" s="932"/>
      <c r="O38" s="960"/>
      <c r="P38" s="960"/>
      <c r="Q38" s="960"/>
      <c r="R38" s="960"/>
    </row>
    <row r="39" spans="1:18" s="927" customFormat="1" ht="27" customHeight="1">
      <c r="A39" s="931" t="s">
        <v>612</v>
      </c>
      <c r="B39" s="1339">
        <v>91.323861179231884</v>
      </c>
      <c r="C39" s="1339">
        <v>4.6465111088853872</v>
      </c>
      <c r="D39" s="1338">
        <v>8.5356137388471929</v>
      </c>
      <c r="E39" s="1338">
        <v>8.5568749454549362</v>
      </c>
      <c r="F39" s="932"/>
      <c r="H39" s="932"/>
      <c r="I39" s="932"/>
      <c r="J39" s="932"/>
      <c r="K39" s="932"/>
      <c r="L39" s="932"/>
      <c r="M39" s="932"/>
      <c r="N39" s="932"/>
      <c r="O39" s="960"/>
      <c r="P39" s="960"/>
      <c r="Q39" s="960"/>
      <c r="R39" s="960"/>
    </row>
    <row r="40" spans="1:18" s="927" customFormat="1" ht="27" customHeight="1">
      <c r="A40" s="931" t="s">
        <v>611</v>
      </c>
      <c r="B40" s="1339">
        <v>24.372742582060859</v>
      </c>
      <c r="C40" s="1339">
        <v>2.2301642883194139</v>
      </c>
      <c r="D40" s="1338">
        <v>4.6000000000000041</v>
      </c>
      <c r="E40" s="1338">
        <v>3.4670629118563454</v>
      </c>
      <c r="F40" s="932"/>
      <c r="H40" s="932"/>
      <c r="I40" s="932"/>
      <c r="J40" s="932"/>
      <c r="K40" s="932"/>
      <c r="L40" s="932"/>
      <c r="M40" s="932"/>
      <c r="N40" s="932"/>
      <c r="O40" s="960"/>
      <c r="P40" s="960"/>
      <c r="Q40" s="960"/>
      <c r="R40" s="960"/>
    </row>
    <row r="41" spans="1:18" s="927" customFormat="1" ht="27" customHeight="1">
      <c r="A41" s="931" t="s">
        <v>610</v>
      </c>
      <c r="B41" s="1339">
        <v>76.487185334021774</v>
      </c>
      <c r="C41" s="1339">
        <v>46.877263575693576</v>
      </c>
      <c r="D41" s="1338">
        <v>8.4038669324976834</v>
      </c>
      <c r="E41" s="1338">
        <v>5.6305245343167201</v>
      </c>
      <c r="F41" s="932"/>
      <c r="H41" s="932"/>
      <c r="I41" s="932"/>
      <c r="J41" s="932"/>
      <c r="K41" s="932"/>
      <c r="L41" s="932"/>
      <c r="M41" s="932"/>
      <c r="N41" s="932"/>
      <c r="O41" s="960"/>
      <c r="P41" s="960"/>
      <c r="Q41" s="960"/>
      <c r="R41" s="960"/>
    </row>
    <row r="42" spans="1:18" s="927" customFormat="1" ht="27" customHeight="1">
      <c r="A42" s="931" t="s">
        <v>609</v>
      </c>
      <c r="B42" s="1339">
        <v>23.601580851656003</v>
      </c>
      <c r="C42" s="1339">
        <v>13.286338149640443</v>
      </c>
      <c r="D42" s="1338">
        <v>3.3899169275152019</v>
      </c>
      <c r="E42" s="1338">
        <v>4.3959158783391246</v>
      </c>
      <c r="F42" s="932"/>
      <c r="H42" s="932"/>
      <c r="I42" s="932"/>
      <c r="J42" s="932"/>
      <c r="K42" s="932"/>
      <c r="L42" s="932"/>
      <c r="M42" s="932"/>
      <c r="N42" s="932"/>
      <c r="O42" s="960"/>
      <c r="P42" s="960"/>
      <c r="Q42" s="960"/>
      <c r="R42" s="960"/>
    </row>
    <row r="43" spans="1:18" s="927" customFormat="1" ht="27" customHeight="1">
      <c r="A43" s="931" t="s">
        <v>608</v>
      </c>
      <c r="B43" s="1339">
        <v>25.831517143602568</v>
      </c>
      <c r="C43" s="1339">
        <v>80.483294810173135</v>
      </c>
      <c r="D43" s="1338">
        <v>6.5399999999999681</v>
      </c>
      <c r="E43" s="1338">
        <v>4.3922936060562421</v>
      </c>
      <c r="F43" s="932"/>
      <c r="H43" s="932"/>
      <c r="I43" s="932"/>
      <c r="J43" s="932"/>
      <c r="K43" s="932"/>
      <c r="L43" s="932"/>
      <c r="M43" s="932"/>
      <c r="N43" s="932"/>
      <c r="O43" s="960"/>
      <c r="P43" s="960"/>
      <c r="Q43" s="960"/>
      <c r="R43" s="960"/>
    </row>
    <row r="44" spans="1:18" s="927" customFormat="1" ht="27" customHeight="1">
      <c r="A44" s="931" t="s">
        <v>607</v>
      </c>
      <c r="B44" s="1339">
        <v>25.831517143602568</v>
      </c>
      <c r="C44" s="1339">
        <v>-16.021019814184399</v>
      </c>
      <c r="D44" s="1338">
        <v>6.0872636723989126</v>
      </c>
      <c r="E44" s="1338">
        <v>1.3422435478664454</v>
      </c>
      <c r="F44" s="932"/>
      <c r="H44" s="932"/>
      <c r="I44" s="932"/>
      <c r="J44" s="932"/>
      <c r="K44" s="932"/>
      <c r="L44" s="932"/>
      <c r="M44" s="932"/>
      <c r="N44" s="932"/>
      <c r="O44" s="960"/>
      <c r="P44" s="960"/>
      <c r="Q44" s="960"/>
      <c r="R44" s="960"/>
    </row>
    <row r="45" spans="1:18" s="927" customFormat="1" ht="27" customHeight="1">
      <c r="A45" s="931" t="s">
        <v>606</v>
      </c>
      <c r="B45" s="1339">
        <v>26.289876716220828</v>
      </c>
      <c r="C45" s="1339">
        <v>56.372194727815852</v>
      </c>
      <c r="D45" s="1338">
        <v>6.4955732926584187</v>
      </c>
      <c r="E45" s="1338">
        <v>5.2045146924989609</v>
      </c>
      <c r="F45" s="932"/>
      <c r="H45" s="932"/>
      <c r="I45" s="932"/>
      <c r="J45" s="932"/>
      <c r="K45" s="932"/>
      <c r="L45" s="932"/>
      <c r="M45" s="932"/>
      <c r="N45" s="932"/>
      <c r="O45" s="960"/>
      <c r="P45" s="960"/>
      <c r="Q45" s="960"/>
      <c r="R45" s="960"/>
    </row>
    <row r="46" spans="1:18" s="927" customFormat="1" ht="27" customHeight="1">
      <c r="A46" s="931" t="s">
        <v>605</v>
      </c>
      <c r="B46" s="1339">
        <v>2.7742169712645426</v>
      </c>
      <c r="C46" s="1339">
        <v>10.21612202812403</v>
      </c>
      <c r="D46" s="1338">
        <v>12.999999999999989</v>
      </c>
      <c r="E46" s="1338">
        <v>9.2709729003402401</v>
      </c>
      <c r="F46" s="932"/>
      <c r="H46" s="932"/>
      <c r="I46" s="932"/>
      <c r="J46" s="932"/>
      <c r="K46" s="932"/>
      <c r="L46" s="932"/>
      <c r="M46" s="932"/>
      <c r="N46" s="932"/>
      <c r="O46" s="960"/>
      <c r="P46" s="960"/>
      <c r="Q46" s="960"/>
      <c r="R46" s="960"/>
    </row>
    <row r="47" spans="1:18" s="927" customFormat="1" ht="27" customHeight="1">
      <c r="A47" s="931" t="s">
        <v>581</v>
      </c>
      <c r="B47" s="1339">
        <v>8.7813243885620054</v>
      </c>
      <c r="C47" s="1339">
        <v>11.322571586489328</v>
      </c>
      <c r="D47" s="1338">
        <v>6.0796915624952597</v>
      </c>
      <c r="E47" s="1338">
        <v>9.9279529688728587</v>
      </c>
      <c r="F47" s="932"/>
      <c r="H47" s="932"/>
      <c r="I47" s="932"/>
      <c r="J47" s="932"/>
      <c r="K47" s="932"/>
      <c r="L47" s="932"/>
      <c r="M47" s="932"/>
      <c r="N47" s="932"/>
      <c r="O47" s="960"/>
      <c r="P47" s="960"/>
      <c r="Q47" s="960"/>
      <c r="R47" s="960"/>
    </row>
    <row r="48" spans="1:18" s="927" customFormat="1" ht="27" customHeight="1">
      <c r="A48" s="931" t="s">
        <v>604</v>
      </c>
      <c r="B48" s="1339">
        <v>8.4420929624548169</v>
      </c>
      <c r="C48" s="1339">
        <v>137.57752748317364</v>
      </c>
      <c r="D48" s="1338">
        <v>7.9221482579067803</v>
      </c>
      <c r="E48" s="1338">
        <v>4.6609507785112072</v>
      </c>
      <c r="F48" s="932"/>
      <c r="H48" s="932"/>
      <c r="I48" s="932"/>
      <c r="J48" s="932"/>
      <c r="K48" s="932"/>
      <c r="L48" s="932"/>
      <c r="M48" s="932"/>
      <c r="N48" s="932"/>
      <c r="O48" s="960"/>
      <c r="P48" s="960"/>
      <c r="Q48" s="960"/>
      <c r="R48" s="960"/>
    </row>
    <row r="49" spans="1:18" s="927" customFormat="1" ht="27" customHeight="1">
      <c r="A49" s="931" t="s">
        <v>603</v>
      </c>
      <c r="B49" s="1339">
        <v>13.403827800890333</v>
      </c>
      <c r="C49" s="1339">
        <v>10.486682265203573</v>
      </c>
      <c r="D49" s="1338">
        <v>6.8207511671754428</v>
      </c>
      <c r="E49" s="1338">
        <v>5</v>
      </c>
      <c r="F49" s="932"/>
      <c r="H49" s="932"/>
      <c r="I49" s="932"/>
      <c r="J49" s="932"/>
      <c r="K49" s="932"/>
      <c r="L49" s="932"/>
      <c r="M49" s="932"/>
      <c r="N49" s="932"/>
      <c r="O49" s="960"/>
      <c r="P49" s="960"/>
      <c r="Q49" s="960"/>
      <c r="R49" s="960"/>
    </row>
    <row r="50" spans="1:18" s="927" customFormat="1" ht="27" customHeight="1">
      <c r="A50" s="931" t="s">
        <v>602</v>
      </c>
      <c r="B50" s="1339">
        <v>3.7372880076345982</v>
      </c>
      <c r="C50" s="1339">
        <v>14.825962802715065</v>
      </c>
      <c r="D50" s="1338">
        <v>9.6399999999999828</v>
      </c>
      <c r="E50" s="1338">
        <v>12.921431272872269</v>
      </c>
      <c r="F50" s="932"/>
      <c r="H50" s="932"/>
      <c r="I50" s="932"/>
      <c r="J50" s="932"/>
      <c r="K50" s="932"/>
      <c r="L50" s="932"/>
      <c r="M50" s="932"/>
      <c r="N50" s="932"/>
      <c r="O50" s="960"/>
      <c r="P50" s="960"/>
      <c r="Q50" s="960"/>
      <c r="R50" s="960"/>
    </row>
    <row r="51" spans="1:18" s="927" customFormat="1" ht="27" customHeight="1">
      <c r="A51" s="931" t="s">
        <v>652</v>
      </c>
      <c r="B51" s="1339">
        <v>0</v>
      </c>
      <c r="C51" s="1339">
        <v>0</v>
      </c>
      <c r="D51" s="1336">
        <v>0</v>
      </c>
      <c r="E51" s="1336">
        <v>0</v>
      </c>
      <c r="F51" s="932"/>
      <c r="H51" s="932"/>
      <c r="I51" s="932"/>
      <c r="J51" s="932"/>
      <c r="K51" s="932"/>
      <c r="L51" s="932"/>
      <c r="M51" s="932"/>
      <c r="N51" s="932"/>
      <c r="O51" s="960"/>
      <c r="P51" s="960"/>
      <c r="Q51" s="960"/>
      <c r="R51" s="960"/>
    </row>
    <row r="52" spans="1:18" s="923" customFormat="1" ht="15" customHeight="1">
      <c r="A52" s="1335" t="s">
        <v>73</v>
      </c>
      <c r="B52" s="1334"/>
      <c r="C52" s="1334"/>
      <c r="D52" s="1333"/>
      <c r="E52" s="1332"/>
    </row>
    <row r="53" spans="1:18" s="923" customFormat="1" ht="15" customHeight="1">
      <c r="A53" s="1331" t="s">
        <v>770</v>
      </c>
      <c r="B53" s="1331"/>
      <c r="C53" s="1331"/>
      <c r="D53" s="1331"/>
      <c r="E53" s="1331"/>
    </row>
    <row r="54" spans="1:18" s="923" customFormat="1" ht="15" customHeight="1">
      <c r="A54" s="1348"/>
      <c r="B54" s="1348"/>
      <c r="C54" s="1348"/>
      <c r="D54" s="1348"/>
      <c r="E54" s="1348"/>
    </row>
    <row r="55" spans="1:18" ht="20.100000000000001" customHeight="1">
      <c r="A55" s="2371" t="s">
        <v>964</v>
      </c>
      <c r="B55" s="2371"/>
      <c r="C55" s="2371"/>
      <c r="D55" s="2371"/>
      <c r="E55" s="2371"/>
    </row>
    <row r="56" spans="1:18" s="923" customFormat="1" ht="15" customHeight="1">
      <c r="A56" s="1347" t="s">
        <v>151</v>
      </c>
      <c r="B56" s="1346"/>
      <c r="C56" s="1346"/>
      <c r="D56" s="1346"/>
      <c r="E56" s="1346"/>
    </row>
    <row r="57" spans="1:18" s="927" customFormat="1" ht="27" customHeight="1">
      <c r="A57" s="1345" t="s">
        <v>621</v>
      </c>
      <c r="B57" s="1344">
        <v>2005</v>
      </c>
      <c r="C57" s="1344">
        <v>2009</v>
      </c>
      <c r="D57" s="1343" t="s">
        <v>620</v>
      </c>
      <c r="E57" s="1343" t="s">
        <v>619</v>
      </c>
    </row>
    <row r="58" spans="1:18" s="927" customFormat="1" ht="27" customHeight="1">
      <c r="A58" s="1342" t="s">
        <v>8</v>
      </c>
      <c r="B58" s="1341">
        <v>14.572947976721032</v>
      </c>
      <c r="C58" s="1341">
        <v>20.103883024240123</v>
      </c>
      <c r="D58" s="1340">
        <v>18.93101137005031</v>
      </c>
      <c r="E58" s="1340">
        <v>15.503161132641472</v>
      </c>
      <c r="F58" s="932"/>
      <c r="G58" s="932"/>
      <c r="H58" s="932"/>
      <c r="I58" s="932"/>
      <c r="J58" s="932"/>
      <c r="K58" s="932"/>
      <c r="L58" s="932"/>
      <c r="M58" s="932"/>
    </row>
    <row r="59" spans="1:18" s="927" customFormat="1" ht="27" customHeight="1">
      <c r="A59" s="931" t="s">
        <v>618</v>
      </c>
      <c r="B59" s="1339">
        <v>0.4338798220849216</v>
      </c>
      <c r="C59" s="1339">
        <v>0.2684485652806331</v>
      </c>
      <c r="D59" s="1338">
        <v>0.23642942628194047</v>
      </c>
      <c r="E59" s="1338">
        <v>0.18355305426799795</v>
      </c>
      <c r="F59" s="932"/>
      <c r="G59" s="932"/>
      <c r="H59" s="932"/>
      <c r="I59" s="932"/>
      <c r="J59" s="932"/>
      <c r="K59" s="932"/>
      <c r="L59" s="932"/>
      <c r="M59" s="932"/>
    </row>
    <row r="60" spans="1:18" s="927" customFormat="1" ht="27" customHeight="1">
      <c r="A60" s="931" t="s">
        <v>617</v>
      </c>
      <c r="B60" s="1339">
        <v>1.0023322845174067</v>
      </c>
      <c r="C60" s="1339">
        <v>1.4928553631828239</v>
      </c>
      <c r="D60" s="1338">
        <v>1.6602903774658835</v>
      </c>
      <c r="E60" s="1338">
        <v>1.4340319600264229</v>
      </c>
      <c r="F60" s="932"/>
      <c r="G60" s="932"/>
      <c r="H60" s="932"/>
      <c r="I60" s="932"/>
      <c r="J60" s="932"/>
      <c r="K60" s="932"/>
      <c r="L60" s="932"/>
      <c r="M60" s="932"/>
    </row>
    <row r="61" spans="1:18" s="927" customFormat="1" ht="27" customHeight="1">
      <c r="A61" s="931" t="s">
        <v>616</v>
      </c>
      <c r="B61" s="1339">
        <v>1.2041503676244223</v>
      </c>
      <c r="C61" s="1339">
        <v>1.9091216578395007</v>
      </c>
      <c r="D61" s="1338">
        <v>1.818530762348004</v>
      </c>
      <c r="E61" s="1338">
        <v>1.4566801077573994</v>
      </c>
      <c r="F61" s="932"/>
      <c r="G61" s="932"/>
      <c r="H61" s="932"/>
      <c r="I61" s="932"/>
      <c r="J61" s="932"/>
      <c r="K61" s="932"/>
      <c r="L61" s="932"/>
      <c r="M61" s="932"/>
    </row>
    <row r="62" spans="1:18" s="927" customFormat="1" ht="27" customHeight="1">
      <c r="A62" s="931" t="s">
        <v>615</v>
      </c>
      <c r="B62" s="1339">
        <v>0.27420830944010083</v>
      </c>
      <c r="C62" s="1339">
        <v>0.35087869292475538</v>
      </c>
      <c r="D62" s="1338">
        <v>0.33947621770050973</v>
      </c>
      <c r="E62" s="1338">
        <v>0.29194685964476813</v>
      </c>
      <c r="F62" s="932"/>
      <c r="G62" s="932"/>
      <c r="H62" s="932"/>
      <c r="I62" s="932"/>
      <c r="J62" s="932"/>
      <c r="K62" s="932"/>
      <c r="L62" s="932"/>
      <c r="M62" s="932"/>
    </row>
    <row r="63" spans="1:18" s="927" customFormat="1" ht="27" customHeight="1">
      <c r="A63" s="931" t="s">
        <v>614</v>
      </c>
      <c r="B63" s="1339">
        <v>1.9928026855452221</v>
      </c>
      <c r="C63" s="1339">
        <v>3.0204695301740756</v>
      </c>
      <c r="D63" s="1338">
        <v>2.6596626098833567</v>
      </c>
      <c r="E63" s="1338">
        <v>2.0853823610979116</v>
      </c>
      <c r="F63" s="932"/>
      <c r="G63" s="932"/>
      <c r="H63" s="932"/>
      <c r="I63" s="932"/>
      <c r="J63" s="932"/>
      <c r="K63" s="932"/>
      <c r="L63" s="932"/>
      <c r="M63" s="932"/>
    </row>
    <row r="64" spans="1:18" s="927" customFormat="1" ht="27" customHeight="1">
      <c r="A64" s="931" t="s">
        <v>613</v>
      </c>
      <c r="B64" s="1339">
        <v>1.6252462680384117</v>
      </c>
      <c r="C64" s="1339">
        <v>1.2335631026965879</v>
      </c>
      <c r="D64" s="1338">
        <v>1.1213277034906581</v>
      </c>
      <c r="E64" s="1338">
        <v>0.91944179436388862</v>
      </c>
      <c r="F64" s="932"/>
      <c r="G64" s="932"/>
      <c r="H64" s="932"/>
      <c r="I64" s="932"/>
      <c r="J64" s="932"/>
      <c r="K64" s="932"/>
      <c r="L64" s="932"/>
      <c r="M64" s="932"/>
    </row>
    <row r="65" spans="1:13" s="927" customFormat="1" ht="27" customHeight="1">
      <c r="A65" s="931" t="s">
        <v>612</v>
      </c>
      <c r="B65" s="1339">
        <v>0.71043345985714745</v>
      </c>
      <c r="C65" s="1339">
        <v>0.9538600242412536</v>
      </c>
      <c r="D65" s="1338">
        <v>0.893408178792923</v>
      </c>
      <c r="E65" s="1338">
        <v>0.74639445808639016</v>
      </c>
      <c r="F65" s="932"/>
      <c r="G65" s="932"/>
      <c r="H65" s="932"/>
      <c r="I65" s="932"/>
      <c r="J65" s="932"/>
      <c r="K65" s="932"/>
      <c r="L65" s="932"/>
      <c r="M65" s="932"/>
    </row>
    <row r="66" spans="1:13" s="927" customFormat="1" ht="27" customHeight="1">
      <c r="A66" s="931" t="s">
        <v>611</v>
      </c>
      <c r="B66" s="1339">
        <v>0.32035744111748876</v>
      </c>
      <c r="C66" s="1339">
        <v>0.38065782028753592</v>
      </c>
      <c r="D66" s="1338">
        <v>0.3436049806095306</v>
      </c>
      <c r="E66" s="1338">
        <v>0.27360417553878907</v>
      </c>
      <c r="F66" s="932"/>
      <c r="G66" s="932"/>
      <c r="H66" s="932"/>
      <c r="I66" s="932"/>
      <c r="J66" s="932"/>
      <c r="K66" s="932"/>
      <c r="L66" s="932"/>
      <c r="M66" s="932"/>
    </row>
    <row r="67" spans="1:13" s="927" customFormat="1" ht="27" customHeight="1">
      <c r="A67" s="931" t="s">
        <v>610</v>
      </c>
      <c r="B67" s="1339">
        <v>0.4586309837102554</v>
      </c>
      <c r="C67" s="1339">
        <v>0.78170780939410967</v>
      </c>
      <c r="D67" s="1338">
        <v>0.73127753918943061</v>
      </c>
      <c r="E67" s="1338">
        <v>0.59447393895995082</v>
      </c>
      <c r="F67" s="932"/>
      <c r="G67" s="932"/>
      <c r="H67" s="932"/>
      <c r="I67" s="932"/>
      <c r="J67" s="932"/>
      <c r="K67" s="932"/>
      <c r="L67" s="932"/>
      <c r="M67" s="932"/>
    </row>
    <row r="68" spans="1:13" s="927" customFormat="1" ht="27" customHeight="1">
      <c r="A68" s="931" t="s">
        <v>609</v>
      </c>
      <c r="B68" s="1339">
        <v>0.72389463846021651</v>
      </c>
      <c r="C68" s="1339">
        <v>1.0322011195570775</v>
      </c>
      <c r="D68" s="1338">
        <v>0.92094887472379594</v>
      </c>
      <c r="E68" s="1338">
        <v>0.73991218574819873</v>
      </c>
      <c r="F68" s="932"/>
      <c r="G68" s="932"/>
      <c r="H68" s="932"/>
      <c r="I68" s="932"/>
      <c r="J68" s="932"/>
      <c r="K68" s="932"/>
      <c r="L68" s="932"/>
      <c r="M68" s="932"/>
    </row>
    <row r="69" spans="1:13" s="927" customFormat="1" ht="27" customHeight="1">
      <c r="A69" s="931" t="s">
        <v>608</v>
      </c>
      <c r="B69" s="1339">
        <v>0.13538170120440673</v>
      </c>
      <c r="C69" s="1339">
        <v>0.36698629082835232</v>
      </c>
      <c r="D69" s="1338">
        <v>0.33740812998202735</v>
      </c>
      <c r="E69" s="1338">
        <v>0.27107229455855125</v>
      </c>
      <c r="F69" s="932"/>
      <c r="G69" s="932"/>
      <c r="H69" s="932"/>
      <c r="I69" s="932"/>
      <c r="J69" s="932"/>
      <c r="K69" s="932"/>
      <c r="L69" s="932"/>
      <c r="M69" s="932"/>
    </row>
    <row r="70" spans="1:13" s="927" customFormat="1" ht="27" customHeight="1">
      <c r="A70" s="931" t="s">
        <v>607</v>
      </c>
      <c r="B70" s="1339">
        <v>1.0141928134283076</v>
      </c>
      <c r="C70" s="1339">
        <v>1.1139387134751837</v>
      </c>
      <c r="D70" s="1338">
        <v>1.0198059809280582</v>
      </c>
      <c r="E70" s="1338">
        <v>0.79537002326033079</v>
      </c>
      <c r="F70" s="932"/>
      <c r="G70" s="932"/>
      <c r="H70" s="932"/>
      <c r="I70" s="932"/>
      <c r="J70" s="932"/>
      <c r="K70" s="932"/>
      <c r="L70" s="932"/>
      <c r="M70" s="932"/>
    </row>
    <row r="71" spans="1:13" s="927" customFormat="1" ht="27" customHeight="1">
      <c r="A71" s="931" t="s">
        <v>606</v>
      </c>
      <c r="B71" s="1339">
        <v>0.43095236399572479</v>
      </c>
      <c r="C71" s="1339">
        <v>0.70310581915830772</v>
      </c>
      <c r="D71" s="1338">
        <v>0.64616771847123322</v>
      </c>
      <c r="E71" s="1338">
        <v>0.52316753287642725</v>
      </c>
      <c r="F71" s="932"/>
      <c r="G71" s="932"/>
      <c r="H71" s="932"/>
      <c r="I71" s="932"/>
      <c r="J71" s="932"/>
      <c r="K71" s="932"/>
      <c r="L71" s="932"/>
      <c r="M71" s="932"/>
    </row>
    <row r="72" spans="1:13" s="927" customFormat="1" ht="27" customHeight="1">
      <c r="A72" s="931" t="s">
        <v>605</v>
      </c>
      <c r="B72" s="1339">
        <v>2.6925395793180047</v>
      </c>
      <c r="C72" s="1339">
        <v>3.840479630289463</v>
      </c>
      <c r="D72" s="1338">
        <v>3.745043951227204</v>
      </c>
      <c r="E72" s="1338">
        <v>3.1493641409961146</v>
      </c>
      <c r="F72" s="932"/>
      <c r="G72" s="932"/>
      <c r="H72" s="932"/>
      <c r="I72" s="932"/>
      <c r="J72" s="932"/>
      <c r="K72" s="932"/>
      <c r="L72" s="932"/>
      <c r="M72" s="932"/>
    </row>
    <row r="73" spans="1:13" s="927" customFormat="1" ht="27" customHeight="1">
      <c r="A73" s="931" t="s">
        <v>581</v>
      </c>
      <c r="B73" s="1339">
        <v>0.88082716387700333</v>
      </c>
      <c r="C73" s="1339">
        <v>1.1288001069788374</v>
      </c>
      <c r="D73" s="1338">
        <v>1.0333377601301832</v>
      </c>
      <c r="E73" s="1338">
        <v>0.87420158576727791</v>
      </c>
      <c r="F73" s="932"/>
      <c r="G73" s="932"/>
      <c r="H73" s="932"/>
      <c r="I73" s="932"/>
      <c r="J73" s="932"/>
      <c r="K73" s="932"/>
      <c r="L73" s="932"/>
      <c r="M73" s="932"/>
    </row>
    <row r="74" spans="1:13" s="927" customFormat="1" ht="27" customHeight="1">
      <c r="A74" s="931" t="s">
        <v>604</v>
      </c>
      <c r="B74" s="1339">
        <v>0.30662399776865013</v>
      </c>
      <c r="C74" s="1339">
        <v>1.0531665800145691</v>
      </c>
      <c r="D74" s="1338">
        <v>0.98084562733924774</v>
      </c>
      <c r="E74" s="1338">
        <v>0.79003527976231147</v>
      </c>
      <c r="F74" s="932"/>
      <c r="G74" s="932"/>
      <c r="H74" s="932"/>
      <c r="I74" s="932"/>
      <c r="J74" s="932"/>
      <c r="K74" s="932"/>
      <c r="L74" s="932"/>
      <c r="M74" s="932"/>
    </row>
    <row r="75" spans="1:13" s="927" customFormat="1" ht="27" customHeight="1">
      <c r="A75" s="931" t="s">
        <v>603</v>
      </c>
      <c r="B75" s="1339">
        <v>0.12850285673001685</v>
      </c>
      <c r="C75" s="1339">
        <v>0.1929022324209867</v>
      </c>
      <c r="D75" s="1338">
        <v>0.1778221638529828</v>
      </c>
      <c r="E75" s="1338">
        <v>0.14369324063734906</v>
      </c>
      <c r="F75" s="932"/>
      <c r="G75" s="932"/>
      <c r="H75" s="932"/>
      <c r="I75" s="932"/>
      <c r="J75" s="932"/>
      <c r="K75" s="932"/>
      <c r="L75" s="932"/>
      <c r="M75" s="932"/>
    </row>
    <row r="76" spans="1:13" s="927" customFormat="1" ht="27" customHeight="1">
      <c r="A76" s="931" t="s">
        <v>602</v>
      </c>
      <c r="B76" s="1339">
        <v>0.23799124000332483</v>
      </c>
      <c r="C76" s="1339">
        <v>0.28073996549607105</v>
      </c>
      <c r="D76" s="1338">
        <v>0.2656233676333381</v>
      </c>
      <c r="E76" s="1338">
        <v>0.23083613929139232</v>
      </c>
      <c r="F76" s="932"/>
      <c r="G76" s="932"/>
      <c r="H76" s="932"/>
      <c r="I76" s="932"/>
      <c r="J76" s="932"/>
      <c r="K76" s="932"/>
      <c r="L76" s="932"/>
      <c r="M76" s="932"/>
    </row>
    <row r="77" spans="1:13" s="927" customFormat="1" ht="27" customHeight="1">
      <c r="A77" s="931" t="s">
        <v>652</v>
      </c>
      <c r="B77" s="1337">
        <v>0</v>
      </c>
      <c r="C77" s="1337">
        <v>0</v>
      </c>
      <c r="D77" s="1336">
        <v>0</v>
      </c>
      <c r="E77" s="1336">
        <v>0</v>
      </c>
      <c r="F77" s="932"/>
      <c r="G77" s="932"/>
      <c r="H77" s="932"/>
      <c r="I77" s="932"/>
      <c r="J77" s="932"/>
      <c r="K77" s="932"/>
      <c r="L77" s="932"/>
      <c r="M77" s="932"/>
    </row>
    <row r="78" spans="1:13" s="923" customFormat="1" ht="15" customHeight="1">
      <c r="A78" s="1335" t="s">
        <v>73</v>
      </c>
      <c r="B78" s="1334"/>
      <c r="C78" s="1334"/>
      <c r="D78" s="1333"/>
      <c r="E78" s="1332"/>
    </row>
    <row r="79" spans="1:13" s="923" customFormat="1" ht="15" customHeight="1">
      <c r="A79" s="1331" t="s">
        <v>770</v>
      </c>
      <c r="B79" s="1331"/>
      <c r="C79" s="1331"/>
      <c r="D79" s="1331"/>
      <c r="E79" s="1331"/>
    </row>
  </sheetData>
  <protectedRanges>
    <protectedRange sqref="C19:D25 B52:D52 B78:D78 C14:D17 B39:C42 B13:B16 B18:B26 B44:C51" name="Range1_2_4"/>
  </protectedRanges>
  <mergeCells count="4">
    <mergeCell ref="A55:E55"/>
    <mergeCell ref="A2:E2"/>
    <mergeCell ref="A3:E3"/>
    <mergeCell ref="A29:E29"/>
  </mergeCells>
  <pageMargins left="0.7" right="0.7" top="0.75" bottom="0.56999999999999995" header="0.3" footer="0.3"/>
  <pageSetup paperSize="9" scale="82" orientation="portrait" r:id="rId1"/>
  <headerFooter>
    <oddFooter>&amp;C&amp;P</oddFooter>
  </headerFooter>
  <rowBreaks count="2" manualBreakCount="2">
    <brk id="28" max="4" man="1"/>
    <brk id="54"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M109"/>
  <sheetViews>
    <sheetView view="pageBreakPreview" topLeftCell="A40" zoomScaleSheetLayoutView="100" workbookViewId="0">
      <selection activeCell="D6" sqref="D6"/>
    </sheetView>
  </sheetViews>
  <sheetFormatPr defaultRowHeight="15"/>
  <cols>
    <col min="1" max="1" width="45.7109375" style="1361" customWidth="1"/>
    <col min="2" max="5" width="11.7109375" style="1361" customWidth="1"/>
    <col min="6" max="6" width="9.140625" style="1360"/>
    <col min="7" max="7" width="9.140625" style="1359"/>
    <col min="8" max="8" width="12" style="1359" customWidth="1"/>
    <col min="9" max="9" width="7.28515625" style="1359" customWidth="1"/>
    <col min="10" max="238" width="9.140625" style="1359"/>
    <col min="239" max="239" width="48.85546875" style="1359" customWidth="1"/>
    <col min="240" max="240" width="9.85546875" style="1359" customWidth="1"/>
    <col min="241" max="241" width="10.5703125" style="1359" customWidth="1"/>
    <col min="242" max="242" width="12.85546875" style="1359" customWidth="1"/>
    <col min="243" max="243" width="11.85546875" style="1359" customWidth="1"/>
    <col min="244" max="247" width="9.140625" style="1359"/>
    <col min="248" max="248" width="32.42578125" style="1359" bestFit="1" customWidth="1"/>
    <col min="249" max="16384" width="9.140625" style="1359"/>
  </cols>
  <sheetData>
    <row r="1" spans="1:6" ht="24.95" customHeight="1">
      <c r="A1" s="1408" t="s">
        <v>1010</v>
      </c>
    </row>
    <row r="2" spans="1:6" s="1366" customFormat="1" ht="290.10000000000002" customHeight="1">
      <c r="A2" s="2413" t="s">
        <v>1009</v>
      </c>
      <c r="B2" s="2414"/>
      <c r="C2" s="2414"/>
      <c r="D2" s="2414"/>
      <c r="E2" s="2414"/>
      <c r="F2" s="1367"/>
    </row>
    <row r="3" spans="1:6" s="1406" customFormat="1" ht="170.1" customHeight="1">
      <c r="A3" s="2422" t="s">
        <v>1008</v>
      </c>
      <c r="B3" s="2422"/>
      <c r="C3" s="2422"/>
      <c r="D3" s="2422"/>
      <c r="E3" s="2422"/>
      <c r="F3" s="1407"/>
    </row>
    <row r="4" spans="1:6" ht="15" customHeight="1">
      <c r="A4" s="1405"/>
      <c r="B4" s="1404"/>
      <c r="C4" s="1404"/>
      <c r="D4" s="1404"/>
      <c r="E4" s="1404"/>
    </row>
    <row r="5" spans="1:6" s="1366" customFormat="1" ht="20.100000000000001" customHeight="1">
      <c r="A5" s="1403" t="s">
        <v>1007</v>
      </c>
      <c r="B5" s="1403"/>
      <c r="C5" s="1388"/>
      <c r="D5" s="1388"/>
      <c r="E5" s="1388"/>
      <c r="F5" s="1367"/>
    </row>
    <row r="6" spans="1:6" s="1372" customFormat="1" ht="15" customHeight="1">
      <c r="A6" s="1387" t="s">
        <v>625</v>
      </c>
      <c r="B6" s="1386"/>
      <c r="C6" s="1386"/>
      <c r="D6" s="1386"/>
      <c r="E6" s="1386"/>
      <c r="F6" s="1373"/>
    </row>
    <row r="7" spans="1:6" s="1392" customFormat="1" ht="20.100000000000001" customHeight="1">
      <c r="A7" s="2415" t="s">
        <v>621</v>
      </c>
      <c r="B7" s="2417">
        <v>2008</v>
      </c>
      <c r="C7" s="2418"/>
      <c r="D7" s="2419">
        <v>2009</v>
      </c>
      <c r="E7" s="2420"/>
      <c r="F7" s="1397"/>
    </row>
    <row r="8" spans="1:6" s="1392" customFormat="1" ht="20.100000000000001" customHeight="1">
      <c r="A8" s="2416"/>
      <c r="B8" s="1385" t="s">
        <v>57</v>
      </c>
      <c r="C8" s="1384" t="s">
        <v>113</v>
      </c>
      <c r="D8" s="1384" t="s">
        <v>57</v>
      </c>
      <c r="E8" s="1383" t="s">
        <v>113</v>
      </c>
      <c r="F8" s="1397"/>
    </row>
    <row r="9" spans="1:6" s="1392" customFormat="1" ht="20.100000000000001" customHeight="1">
      <c r="A9" s="1382" t="s">
        <v>8</v>
      </c>
      <c r="B9" s="1381">
        <f>SUM(B10:B21)</f>
        <v>38855</v>
      </c>
      <c r="C9" s="1401">
        <f>SUM(C10:C21)</f>
        <v>100</v>
      </c>
      <c r="D9" s="1381">
        <v>43171.302971823083</v>
      </c>
      <c r="E9" s="1190">
        <f>SUM(E10:E21)</f>
        <v>100.00161456367758</v>
      </c>
      <c r="F9" s="1397"/>
    </row>
    <row r="10" spans="1:6" s="1392" customFormat="1" ht="20.100000000000001" customHeight="1">
      <c r="A10" s="1380" t="s">
        <v>978</v>
      </c>
      <c r="B10" s="1379">
        <v>3296</v>
      </c>
      <c r="C10" s="1188">
        <f t="shared" ref="C10:C21" si="0">+B10/$B$9*100</f>
        <v>8.4828207437910184</v>
      </c>
      <c r="D10" s="1379">
        <v>3436</v>
      </c>
      <c r="E10" s="1188">
        <f t="shared" ref="E10:E21" si="1">+D10/$D$9*100</f>
        <v>7.9589907264151796</v>
      </c>
      <c r="F10" s="1397"/>
    </row>
    <row r="11" spans="1:6" s="1392" customFormat="1" ht="20.100000000000001" customHeight="1">
      <c r="A11" s="1380" t="s">
        <v>977</v>
      </c>
      <c r="B11" s="1379">
        <v>3533</v>
      </c>
      <c r="C11" s="1188">
        <f t="shared" si="0"/>
        <v>9.0927808518852142</v>
      </c>
      <c r="D11" s="1379">
        <v>4692</v>
      </c>
      <c r="E11" s="1188">
        <f t="shared" si="1"/>
        <v>10.868330759121077</v>
      </c>
      <c r="F11" s="1397"/>
    </row>
    <row r="12" spans="1:6" s="1392" customFormat="1" ht="20.100000000000001" customHeight="1">
      <c r="A12" s="1380" t="s">
        <v>976</v>
      </c>
      <c r="B12" s="1379">
        <v>5182</v>
      </c>
      <c r="C12" s="1188">
        <f t="shared" si="0"/>
        <v>13.336764895122894</v>
      </c>
      <c r="D12" s="1379">
        <v>5886</v>
      </c>
      <c r="E12" s="1379">
        <f t="shared" si="1"/>
        <v>13.63405687301506</v>
      </c>
      <c r="F12" s="1397"/>
    </row>
    <row r="13" spans="1:6" s="1392" customFormat="1" ht="20.100000000000001" customHeight="1">
      <c r="A13" s="1380" t="s">
        <v>614</v>
      </c>
      <c r="B13" s="1379">
        <v>1087</v>
      </c>
      <c r="C13" s="1188">
        <f t="shared" si="0"/>
        <v>2.7975807489383606</v>
      </c>
      <c r="D13" s="1379">
        <v>1886</v>
      </c>
      <c r="E13" s="1188">
        <f t="shared" si="1"/>
        <v>4.3686427561172962</v>
      </c>
      <c r="F13" s="1397"/>
    </row>
    <row r="14" spans="1:6" s="1392" customFormat="1" ht="20.100000000000001" customHeight="1">
      <c r="A14" s="1380" t="s">
        <v>975</v>
      </c>
      <c r="B14" s="1379">
        <v>282</v>
      </c>
      <c r="C14" s="1188">
        <f t="shared" si="0"/>
        <v>0.72577531849182864</v>
      </c>
      <c r="D14" s="1379">
        <v>392</v>
      </c>
      <c r="E14" s="1188">
        <f t="shared" si="1"/>
        <v>0.90801058345598096</v>
      </c>
      <c r="F14" s="1397"/>
    </row>
    <row r="15" spans="1:6" s="1392" customFormat="1" ht="20.100000000000001" customHeight="1">
      <c r="A15" s="1380" t="s">
        <v>1006</v>
      </c>
      <c r="B15" s="1379">
        <v>4</v>
      </c>
      <c r="C15" s="1188">
        <f t="shared" si="0"/>
        <v>1.0294685368678421E-2</v>
      </c>
      <c r="D15" s="1379">
        <v>4</v>
      </c>
      <c r="E15" s="1188">
        <f t="shared" si="1"/>
        <v>9.2654141168977636E-3</v>
      </c>
      <c r="F15" s="1397"/>
    </row>
    <row r="16" spans="1:6" s="1392" customFormat="1" ht="20.100000000000001" customHeight="1">
      <c r="A16" s="1380" t="s">
        <v>974</v>
      </c>
      <c r="B16" s="1379">
        <v>3218</v>
      </c>
      <c r="C16" s="1188">
        <f t="shared" si="0"/>
        <v>8.2820743791017897</v>
      </c>
      <c r="D16" s="1379">
        <v>3419</v>
      </c>
      <c r="E16" s="1188">
        <f t="shared" si="1"/>
        <v>7.9196127164183645</v>
      </c>
      <c r="F16" s="1397"/>
    </row>
    <row r="17" spans="1:13" s="1392" customFormat="1" ht="20.100000000000001" customHeight="1">
      <c r="A17" s="1380" t="s">
        <v>970</v>
      </c>
      <c r="B17" s="1379">
        <v>9568</v>
      </c>
      <c r="C17" s="1188">
        <f t="shared" si="0"/>
        <v>24.62488740187878</v>
      </c>
      <c r="D17" s="1379">
        <v>6422</v>
      </c>
      <c r="E17" s="1188">
        <f t="shared" si="1"/>
        <v>14.87562236467936</v>
      </c>
      <c r="F17" s="1397"/>
    </row>
    <row r="18" spans="1:13" s="1392" customFormat="1" ht="20.100000000000001" customHeight="1">
      <c r="A18" s="1380" t="s">
        <v>1005</v>
      </c>
      <c r="B18" s="1379">
        <v>12620</v>
      </c>
      <c r="C18" s="1188">
        <f t="shared" si="0"/>
        <v>32.479732338180419</v>
      </c>
      <c r="D18" s="1379">
        <v>16965</v>
      </c>
      <c r="E18" s="1188">
        <f t="shared" si="1"/>
        <v>39.296937623292642</v>
      </c>
      <c r="F18" s="1397"/>
    </row>
    <row r="19" spans="1:13" s="1392" customFormat="1" ht="20.100000000000001" customHeight="1">
      <c r="A19" s="1380" t="s">
        <v>973</v>
      </c>
      <c r="B19" s="1379">
        <v>7</v>
      </c>
      <c r="C19" s="1188">
        <f t="shared" si="0"/>
        <v>1.8015699395187233E-2</v>
      </c>
      <c r="D19" s="1379">
        <v>22</v>
      </c>
      <c r="E19" s="1188">
        <f t="shared" si="1"/>
        <v>5.0959777642937701E-2</v>
      </c>
      <c r="F19" s="1397"/>
    </row>
    <row r="20" spans="1:13" s="1392" customFormat="1" ht="20.100000000000001" customHeight="1">
      <c r="A20" s="1380" t="s">
        <v>1004</v>
      </c>
      <c r="B20" s="1379">
        <v>26</v>
      </c>
      <c r="C20" s="1188">
        <f t="shared" si="0"/>
        <v>6.6915454896409737E-2</v>
      </c>
      <c r="D20" s="1379">
        <v>29</v>
      </c>
      <c r="E20" s="1188">
        <f t="shared" si="1"/>
        <v>6.7174252347508789E-2</v>
      </c>
      <c r="F20" s="1397"/>
    </row>
    <row r="21" spans="1:13" s="1392" customFormat="1" ht="20.100000000000001" customHeight="1">
      <c r="A21" s="1395" t="s">
        <v>1003</v>
      </c>
      <c r="B21" s="1377">
        <v>32</v>
      </c>
      <c r="C21" s="1173">
        <f t="shared" si="0"/>
        <v>8.2357482949427366E-2</v>
      </c>
      <c r="D21" s="1377">
        <v>19</v>
      </c>
      <c r="E21" s="1173">
        <f t="shared" si="1"/>
        <v>4.4010717055264381E-2</v>
      </c>
      <c r="F21" s="1397"/>
    </row>
    <row r="22" spans="1:13" s="1056" customFormat="1" ht="15" customHeight="1">
      <c r="A22" s="1105" t="s">
        <v>73</v>
      </c>
      <c r="B22" s="1105"/>
      <c r="C22" s="1105"/>
      <c r="D22" s="1105"/>
      <c r="E22" s="1105"/>
      <c r="F22" s="1376"/>
    </row>
    <row r="23" spans="1:13" s="1372" customFormat="1" ht="15" customHeight="1">
      <c r="A23" s="1375" t="s">
        <v>972</v>
      </c>
      <c r="B23" s="1374"/>
      <c r="C23" s="1374"/>
      <c r="D23" s="1374"/>
      <c r="E23" s="1374"/>
      <c r="F23" s="1373"/>
    </row>
    <row r="24" spans="1:13" s="1372" customFormat="1" ht="15" customHeight="1">
      <c r="A24" s="1375" t="s">
        <v>981</v>
      </c>
      <c r="B24" s="1374"/>
      <c r="C24" s="1374"/>
      <c r="D24" s="1374"/>
      <c r="E24" s="1374"/>
      <c r="F24" s="1373"/>
    </row>
    <row r="25" spans="1:13" s="1372" customFormat="1" ht="15" customHeight="1">
      <c r="A25" s="1402"/>
      <c r="B25" s="1402"/>
      <c r="C25" s="1402"/>
      <c r="D25" s="1402"/>
      <c r="E25" s="1402"/>
      <c r="F25" s="1373"/>
    </row>
    <row r="26" spans="1:13" s="1366" customFormat="1" ht="20.100000000000001" customHeight="1">
      <c r="A26" s="2421" t="s">
        <v>1002</v>
      </c>
      <c r="B26" s="2421"/>
      <c r="C26" s="2421"/>
      <c r="D26" s="2421"/>
      <c r="E26" s="2421"/>
      <c r="F26" s="1367"/>
    </row>
    <row r="27" spans="1:13" s="1372" customFormat="1" ht="15" customHeight="1">
      <c r="A27" s="1387" t="s">
        <v>625</v>
      </c>
      <c r="B27" s="1386"/>
      <c r="C27" s="1386"/>
      <c r="D27" s="1386"/>
      <c r="E27" s="1386"/>
      <c r="F27" s="1373"/>
    </row>
    <row r="28" spans="1:13" s="1392" customFormat="1" ht="20.100000000000001" customHeight="1">
      <c r="A28" s="2415" t="s">
        <v>708</v>
      </c>
      <c r="B28" s="2417">
        <v>2008</v>
      </c>
      <c r="C28" s="2418"/>
      <c r="D28" s="2419">
        <v>2009</v>
      </c>
      <c r="E28" s="2420"/>
      <c r="F28" s="1397"/>
    </row>
    <row r="29" spans="1:13" s="1392" customFormat="1" ht="20.100000000000001" customHeight="1">
      <c r="A29" s="2416"/>
      <c r="B29" s="1385" t="s">
        <v>57</v>
      </c>
      <c r="C29" s="1384" t="s">
        <v>113</v>
      </c>
      <c r="D29" s="1384" t="s">
        <v>57</v>
      </c>
      <c r="E29" s="1383" t="s">
        <v>113</v>
      </c>
      <c r="F29" s="1397"/>
    </row>
    <row r="30" spans="1:13" s="1392" customFormat="1" ht="20.100000000000001" customHeight="1">
      <c r="A30" s="1382" t="s">
        <v>8</v>
      </c>
      <c r="B30" s="1381">
        <f>SUM(B31:B41)</f>
        <v>38854.821630592167</v>
      </c>
      <c r="C30" s="1190">
        <f>SUM(C31:C41)</f>
        <v>100</v>
      </c>
      <c r="D30" s="1381">
        <f>SUM(D31:D41)</f>
        <v>43171.302971823083</v>
      </c>
      <c r="E30" s="1401">
        <f>SUM(E31:E41)</f>
        <v>100</v>
      </c>
      <c r="F30" s="1397"/>
      <c r="J30" s="1400"/>
      <c r="K30" s="1400"/>
      <c r="L30" s="1400"/>
      <c r="M30" s="1400"/>
    </row>
    <row r="31" spans="1:13" s="1392" customFormat="1" ht="20.100000000000001" customHeight="1">
      <c r="A31" s="1380" t="s">
        <v>1001</v>
      </c>
      <c r="B31" s="1379">
        <v>5499.8542682186671</v>
      </c>
      <c r="C31" s="1396">
        <f t="shared" ref="C31:C41" si="2">+B31/$B$30*100</f>
        <v>14.154882296225448</v>
      </c>
      <c r="D31" s="1379">
        <v>4278.728632049033</v>
      </c>
      <c r="E31" s="1396">
        <f t="shared" ref="E31:E41" si="3">+D31/$D$30*100</f>
        <v>9.9110481674404429</v>
      </c>
      <c r="F31" s="1400"/>
      <c r="H31" s="1400"/>
      <c r="J31" s="1400"/>
      <c r="K31" s="1400"/>
      <c r="L31" s="1400"/>
      <c r="M31" s="1400"/>
    </row>
    <row r="32" spans="1:13" s="1392" customFormat="1" ht="20.100000000000001" customHeight="1">
      <c r="A32" s="1380" t="s">
        <v>1000</v>
      </c>
      <c r="B32" s="1379">
        <v>2357.0019982063118</v>
      </c>
      <c r="C32" s="1396">
        <f t="shared" si="2"/>
        <v>6.0661763438660001</v>
      </c>
      <c r="D32" s="1379">
        <v>3199.1561089701663</v>
      </c>
      <c r="E32" s="1396">
        <f t="shared" si="3"/>
        <v>7.4103765435529754</v>
      </c>
      <c r="F32" s="1400"/>
      <c r="H32" s="1400"/>
      <c r="J32" s="1400"/>
      <c r="K32" s="1400"/>
      <c r="L32" s="1400"/>
      <c r="M32" s="1400"/>
    </row>
    <row r="33" spans="1:13" s="1392" customFormat="1" ht="20.100000000000001" customHeight="1">
      <c r="A33" s="1380" t="s">
        <v>999</v>
      </c>
      <c r="B33" s="1379">
        <v>3284.3209968000001</v>
      </c>
      <c r="C33" s="1396">
        <f t="shared" si="2"/>
        <v>8.4528016317390708</v>
      </c>
      <c r="D33" s="1379">
        <v>3147.4283116799998</v>
      </c>
      <c r="E33" s="1396">
        <f t="shared" si="3"/>
        <v>7.2905566777408923</v>
      </c>
      <c r="F33" s="1400"/>
      <c r="H33" s="1400"/>
      <c r="J33" s="1400"/>
      <c r="K33" s="1400"/>
      <c r="L33" s="1400"/>
      <c r="M33" s="1400"/>
    </row>
    <row r="34" spans="1:13" s="1392" customFormat="1" ht="20.100000000000001" customHeight="1">
      <c r="A34" s="1380" t="s">
        <v>998</v>
      </c>
      <c r="B34" s="1379">
        <v>3530.2122275724</v>
      </c>
      <c r="C34" s="1396">
        <f t="shared" si="2"/>
        <v>9.0856477508389926</v>
      </c>
      <c r="D34" s="1379">
        <v>2848.2111775869002</v>
      </c>
      <c r="E34" s="1396">
        <f t="shared" si="3"/>
        <v>6.597464013179918</v>
      </c>
      <c r="F34" s="1400"/>
      <c r="H34" s="1400"/>
      <c r="J34" s="1400"/>
      <c r="K34" s="1400"/>
      <c r="L34" s="1400"/>
      <c r="M34" s="1400"/>
    </row>
    <row r="35" spans="1:13" s="1392" customFormat="1" ht="20.100000000000001" customHeight="1">
      <c r="A35" s="1380" t="s">
        <v>997</v>
      </c>
      <c r="B35" s="1379">
        <v>719.95549026700007</v>
      </c>
      <c r="C35" s="1396">
        <f t="shared" si="2"/>
        <v>1.8529373191103427</v>
      </c>
      <c r="D35" s="1379">
        <v>2832.1346229524988</v>
      </c>
      <c r="E35" s="1396">
        <f t="shared" si="3"/>
        <v>6.5602250291147524</v>
      </c>
      <c r="F35" s="1400"/>
      <c r="J35" s="1400"/>
      <c r="K35" s="1400"/>
      <c r="L35" s="1400"/>
      <c r="M35" s="1400"/>
    </row>
    <row r="36" spans="1:13" s="1392" customFormat="1" ht="20.100000000000001" customHeight="1">
      <c r="A36" s="1380" t="s">
        <v>707</v>
      </c>
      <c r="B36" s="1379">
        <v>1451.0143716869286</v>
      </c>
      <c r="C36" s="1396">
        <f t="shared" si="2"/>
        <v>3.7344512490168764</v>
      </c>
      <c r="D36" s="1379">
        <v>1946.4763056138002</v>
      </c>
      <c r="E36" s="1396">
        <f t="shared" si="3"/>
        <v>4.5087272600602777</v>
      </c>
      <c r="F36" s="1400"/>
      <c r="H36" s="1400"/>
      <c r="J36" s="1400"/>
      <c r="K36" s="1400"/>
      <c r="L36" s="1400"/>
      <c r="M36" s="1400"/>
    </row>
    <row r="37" spans="1:13" s="1392" customFormat="1" ht="20.100000000000001" customHeight="1">
      <c r="A37" s="1380" t="s">
        <v>996</v>
      </c>
      <c r="B37" s="1379">
        <v>35.926127999999999</v>
      </c>
      <c r="C37" s="1396">
        <f t="shared" si="2"/>
        <v>9.2462470530848412E-2</v>
      </c>
      <c r="D37" s="1379">
        <v>1550.84052909</v>
      </c>
      <c r="E37" s="1396">
        <f t="shared" si="3"/>
        <v>3.5922949328219209</v>
      </c>
      <c r="F37" s="1400"/>
      <c r="J37" s="1400"/>
      <c r="K37" s="1400"/>
      <c r="L37" s="1400"/>
      <c r="M37" s="1400"/>
    </row>
    <row r="38" spans="1:13" s="1392" customFormat="1" ht="20.100000000000001" customHeight="1">
      <c r="A38" s="1380" t="s">
        <v>995</v>
      </c>
      <c r="B38" s="1379">
        <v>1428.493688275862</v>
      </c>
      <c r="C38" s="1396">
        <f t="shared" si="2"/>
        <v>3.676490145437044</v>
      </c>
      <c r="D38" s="1379">
        <v>1319.2690241379312</v>
      </c>
      <c r="E38" s="1396">
        <f t="shared" si="3"/>
        <v>3.0558934600583809</v>
      </c>
      <c r="F38" s="1400"/>
      <c r="H38" s="1400"/>
      <c r="J38" s="1400"/>
      <c r="K38" s="1400"/>
      <c r="L38" s="1400"/>
      <c r="M38" s="1400"/>
    </row>
    <row r="39" spans="1:13" s="1392" customFormat="1" ht="20.100000000000001" customHeight="1">
      <c r="A39" s="1380" t="s">
        <v>994</v>
      </c>
      <c r="B39" s="1379">
        <v>841.23752020500001</v>
      </c>
      <c r="C39" s="1396">
        <f t="shared" si="2"/>
        <v>2.1650788368119942</v>
      </c>
      <c r="D39" s="1379">
        <v>1111.0244121127553</v>
      </c>
      <c r="E39" s="1396">
        <f t="shared" si="3"/>
        <v>2.5735253180518907</v>
      </c>
      <c r="F39" s="1400"/>
      <c r="J39" s="1400"/>
      <c r="K39" s="1400"/>
      <c r="L39" s="1400"/>
      <c r="M39" s="1400"/>
    </row>
    <row r="40" spans="1:13" s="1392" customFormat="1" ht="20.100000000000001" customHeight="1">
      <c r="A40" s="1380" t="s">
        <v>993</v>
      </c>
      <c r="B40" s="1379">
        <v>362.80494135999999</v>
      </c>
      <c r="C40" s="1396">
        <f t="shared" si="2"/>
        <v>0.93374496686492869</v>
      </c>
      <c r="D40" s="1379">
        <v>642.03384762999997</v>
      </c>
      <c r="E40" s="1396">
        <f t="shared" si="3"/>
        <v>1.4871773688392975</v>
      </c>
      <c r="J40" s="1400"/>
      <c r="K40" s="1400"/>
      <c r="L40" s="1400"/>
      <c r="M40" s="1400"/>
    </row>
    <row r="41" spans="1:13" s="1392" customFormat="1" ht="20.100000000000001" customHeight="1">
      <c r="A41" s="1395" t="s">
        <v>992</v>
      </c>
      <c r="B41" s="1377">
        <v>19344</v>
      </c>
      <c r="C41" s="1394">
        <f t="shared" si="2"/>
        <v>49.785326989558456</v>
      </c>
      <c r="D41" s="1377">
        <v>20296</v>
      </c>
      <c r="E41" s="1394">
        <f t="shared" si="3"/>
        <v>47.012711229139256</v>
      </c>
      <c r="F41" s="1400"/>
      <c r="H41" s="1400"/>
      <c r="J41" s="1400"/>
      <c r="K41" s="1400"/>
      <c r="L41" s="1400"/>
      <c r="M41" s="1400"/>
    </row>
    <row r="42" spans="1:13" s="1053" customFormat="1" ht="15" customHeight="1">
      <c r="A42" s="1105" t="s">
        <v>73</v>
      </c>
      <c r="B42" s="1105"/>
      <c r="C42" s="1105"/>
      <c r="D42" s="1105"/>
      <c r="E42" s="1105"/>
      <c r="F42" s="1399"/>
      <c r="H42" s="1399"/>
    </row>
    <row r="43" spans="1:13" s="1372" customFormat="1" ht="15" customHeight="1">
      <c r="A43" s="1375" t="s">
        <v>972</v>
      </c>
      <c r="B43" s="1374"/>
      <c r="C43" s="1374"/>
      <c r="D43" s="1374"/>
      <c r="E43" s="1374"/>
      <c r="F43" s="1373"/>
    </row>
    <row r="44" spans="1:13" s="1372" customFormat="1" ht="15" customHeight="1">
      <c r="A44" s="1375" t="s">
        <v>981</v>
      </c>
      <c r="B44" s="1374"/>
      <c r="C44" s="1374"/>
      <c r="D44" s="1374"/>
      <c r="E44" s="1374"/>
      <c r="F44" s="1373"/>
    </row>
    <row r="45" spans="1:13" s="1366" customFormat="1" ht="15" customHeight="1">
      <c r="A45" s="1375"/>
      <c r="B45" s="1396"/>
      <c r="C45" s="1396"/>
      <c r="D45" s="1396"/>
      <c r="E45" s="1396"/>
      <c r="F45" s="1398"/>
      <c r="H45" s="1398"/>
    </row>
    <row r="46" spans="1:13" s="1366" customFormat="1" ht="20.100000000000001" customHeight="1">
      <c r="A46" s="2421" t="s">
        <v>991</v>
      </c>
      <c r="B46" s="2421"/>
      <c r="C46" s="2421"/>
      <c r="D46" s="2421"/>
      <c r="E46" s="2421"/>
      <c r="F46" s="1367"/>
    </row>
    <row r="47" spans="1:13" s="1372" customFormat="1" ht="15" customHeight="1">
      <c r="A47" s="1387" t="s">
        <v>625</v>
      </c>
      <c r="B47" s="1386"/>
      <c r="C47" s="1386"/>
      <c r="D47" s="1386"/>
      <c r="E47" s="1386"/>
      <c r="F47" s="1373"/>
    </row>
    <row r="48" spans="1:13" s="1392" customFormat="1" ht="20.100000000000001" customHeight="1">
      <c r="A48" s="2415" t="s">
        <v>7</v>
      </c>
      <c r="B48" s="2417">
        <v>2008</v>
      </c>
      <c r="C48" s="2418"/>
      <c r="D48" s="2419">
        <v>2009</v>
      </c>
      <c r="E48" s="2420"/>
      <c r="F48" s="1397"/>
    </row>
    <row r="49" spans="1:7" s="1392" customFormat="1" ht="20.100000000000001" customHeight="1">
      <c r="A49" s="2416"/>
      <c r="B49" s="1385" t="s">
        <v>57</v>
      </c>
      <c r="C49" s="1384" t="s">
        <v>113</v>
      </c>
      <c r="D49" s="1384" t="s">
        <v>57</v>
      </c>
      <c r="E49" s="1383" t="s">
        <v>113</v>
      </c>
      <c r="F49" s="1397"/>
    </row>
    <row r="50" spans="1:7" s="1392" customFormat="1" ht="20.100000000000001" customHeight="1">
      <c r="A50" s="1382" t="s">
        <v>8</v>
      </c>
      <c r="B50" s="1381">
        <v>38854.821630592167</v>
      </c>
      <c r="C50" s="1190">
        <f>SUM(C51:C58)</f>
        <v>99.997885383183643</v>
      </c>
      <c r="D50" s="1381">
        <v>43171.302971823083</v>
      </c>
      <c r="E50" s="1190">
        <f>SUM(E51:E58)</f>
        <v>100.00161456367758</v>
      </c>
      <c r="F50" s="1397"/>
    </row>
    <row r="51" spans="1:7" s="1392" customFormat="1" ht="20.100000000000001" customHeight="1">
      <c r="A51" s="1380" t="s">
        <v>990</v>
      </c>
      <c r="B51" s="1379">
        <v>5736</v>
      </c>
      <c r="C51" s="1396">
        <f t="shared" ref="C51:C58" si="4">+B51/$B$50*100</f>
        <v>14.762646588715226</v>
      </c>
      <c r="D51" s="1379">
        <v>3786</v>
      </c>
      <c r="E51" s="1396">
        <f t="shared" ref="E51:E58" si="5">+D51/$D$50*100</f>
        <v>8.7697144616437335</v>
      </c>
      <c r="F51" s="1397" t="s">
        <v>990</v>
      </c>
    </row>
    <row r="52" spans="1:7" s="1392" customFormat="1" ht="20.100000000000001" customHeight="1">
      <c r="A52" s="1380" t="s">
        <v>989</v>
      </c>
      <c r="B52" s="1379">
        <v>2690</v>
      </c>
      <c r="C52" s="1396">
        <f t="shared" si="4"/>
        <v>6.9232076924065478</v>
      </c>
      <c r="D52" s="1379">
        <v>2900</v>
      </c>
      <c r="E52" s="1396">
        <f t="shared" si="5"/>
        <v>6.7174252347508787</v>
      </c>
      <c r="F52" s="1393" t="s">
        <v>989</v>
      </c>
      <c r="G52" s="1393"/>
    </row>
    <row r="53" spans="1:7" s="1392" customFormat="1" ht="20.100000000000001" customHeight="1">
      <c r="A53" s="1380" t="s">
        <v>988</v>
      </c>
      <c r="B53" s="1379">
        <v>986</v>
      </c>
      <c r="C53" s="1396">
        <f t="shared" si="4"/>
        <v>2.5376515928300578</v>
      </c>
      <c r="D53" s="1379">
        <v>6241</v>
      </c>
      <c r="E53" s="1396">
        <f t="shared" si="5"/>
        <v>14.456362375889736</v>
      </c>
      <c r="F53" s="1393" t="s">
        <v>988</v>
      </c>
      <c r="G53" s="1393"/>
    </row>
    <row r="54" spans="1:7" s="1392" customFormat="1" ht="20.100000000000001" customHeight="1">
      <c r="A54" s="1380" t="s">
        <v>987</v>
      </c>
      <c r="B54" s="1379">
        <v>81</v>
      </c>
      <c r="C54" s="1396">
        <f t="shared" si="4"/>
        <v>0.20846833571930493</v>
      </c>
      <c r="D54" s="1379">
        <v>224</v>
      </c>
      <c r="E54" s="1396">
        <f t="shared" si="5"/>
        <v>0.51886319054627483</v>
      </c>
      <c r="F54" s="1393" t="s">
        <v>987</v>
      </c>
      <c r="G54" s="1393"/>
    </row>
    <row r="55" spans="1:7" s="1392" customFormat="1" ht="20.100000000000001" customHeight="1">
      <c r="A55" s="1380" t="s">
        <v>986</v>
      </c>
      <c r="B55" s="1379">
        <v>9459</v>
      </c>
      <c r="C55" s="1396">
        <f t="shared" si="4"/>
        <v>24.344468982332167</v>
      </c>
      <c r="D55" s="1379">
        <v>9877</v>
      </c>
      <c r="E55" s="1396">
        <f t="shared" si="5"/>
        <v>22.878623808149804</v>
      </c>
      <c r="F55" s="1393" t="s">
        <v>986</v>
      </c>
      <c r="G55" s="1393"/>
    </row>
    <row r="56" spans="1:7" s="1392" customFormat="1" ht="20.100000000000001" customHeight="1">
      <c r="A56" s="1380" t="s">
        <v>985</v>
      </c>
      <c r="B56" s="1379">
        <v>1517</v>
      </c>
      <c r="C56" s="1396">
        <f t="shared" si="4"/>
        <v>3.9042773492121681</v>
      </c>
      <c r="D56" s="1379">
        <v>2059</v>
      </c>
      <c r="E56" s="1396">
        <f t="shared" si="5"/>
        <v>4.7693719166731245</v>
      </c>
      <c r="F56" s="1393" t="s">
        <v>985</v>
      </c>
      <c r="G56" s="1393"/>
    </row>
    <row r="57" spans="1:7" s="1392" customFormat="1" ht="20.100000000000001" customHeight="1">
      <c r="A57" s="1380" t="s">
        <v>984</v>
      </c>
      <c r="B57" s="1379">
        <v>227</v>
      </c>
      <c r="C57" s="1396">
        <f t="shared" si="4"/>
        <v>0.58422607664545967</v>
      </c>
      <c r="D57" s="1379">
        <v>226</v>
      </c>
      <c r="E57" s="1396">
        <f t="shared" si="5"/>
        <v>0.5234958976047237</v>
      </c>
      <c r="F57" s="1393" t="s">
        <v>984</v>
      </c>
      <c r="G57" s="1393"/>
    </row>
    <row r="58" spans="1:7" s="1392" customFormat="1" ht="20.100000000000001" customHeight="1">
      <c r="A58" s="1395" t="s">
        <v>983</v>
      </c>
      <c r="B58" s="1377">
        <v>18158</v>
      </c>
      <c r="C58" s="1394">
        <f t="shared" si="4"/>
        <v>46.732938765322707</v>
      </c>
      <c r="D58" s="1377">
        <v>17859</v>
      </c>
      <c r="E58" s="1394">
        <f t="shared" si="5"/>
        <v>41.367757678419295</v>
      </c>
      <c r="F58" s="1393" t="s">
        <v>982</v>
      </c>
      <c r="G58" s="1393"/>
    </row>
    <row r="59" spans="1:7" s="1056" customFormat="1" ht="15" customHeight="1">
      <c r="A59" s="1105" t="s">
        <v>73</v>
      </c>
      <c r="B59" s="1105"/>
      <c r="C59" s="1105"/>
      <c r="D59" s="1105"/>
      <c r="E59" s="1105"/>
      <c r="F59" s="1391"/>
      <c r="G59" s="1391"/>
    </row>
    <row r="60" spans="1:7" s="1372" customFormat="1" ht="15" customHeight="1">
      <c r="A60" s="1375" t="s">
        <v>972</v>
      </c>
      <c r="B60" s="1374"/>
      <c r="C60" s="1374"/>
      <c r="D60" s="1374"/>
      <c r="E60" s="1374"/>
      <c r="F60" s="1390"/>
      <c r="G60" s="1390"/>
    </row>
    <row r="61" spans="1:7" s="1372" customFormat="1" ht="15" customHeight="1">
      <c r="A61" s="1375" t="s">
        <v>981</v>
      </c>
      <c r="B61" s="1374"/>
      <c r="C61" s="1374"/>
      <c r="D61" s="1374"/>
      <c r="E61" s="1374"/>
      <c r="F61" s="1373"/>
    </row>
    <row r="62" spans="1:7" s="1372" customFormat="1" ht="15" customHeight="1">
      <c r="A62" s="1389"/>
      <c r="B62" s="1389"/>
      <c r="C62" s="1389"/>
      <c r="D62" s="1389"/>
      <c r="E62" s="1389"/>
      <c r="F62" s="1373"/>
    </row>
    <row r="63" spans="1:7" s="1366" customFormat="1" ht="20.100000000000001" customHeight="1">
      <c r="A63" s="1320" t="s">
        <v>980</v>
      </c>
      <c r="B63" s="1388"/>
      <c r="C63" s="1388"/>
      <c r="D63" s="1388"/>
      <c r="E63" s="1388"/>
      <c r="F63" s="1367"/>
    </row>
    <row r="64" spans="1:7" s="1366" customFormat="1">
      <c r="A64" s="1320"/>
      <c r="B64" s="1388"/>
      <c r="C64" s="1388"/>
      <c r="D64" s="1388"/>
      <c r="E64" s="1388"/>
      <c r="F64" s="1367"/>
    </row>
    <row r="65" spans="1:6" s="1366" customFormat="1">
      <c r="A65" s="1388"/>
      <c r="B65" s="1388"/>
      <c r="C65" s="1388"/>
      <c r="D65" s="1388"/>
      <c r="E65" s="1388"/>
      <c r="F65" s="1367"/>
    </row>
    <row r="66" spans="1:6" s="1366" customFormat="1">
      <c r="A66" s="1388"/>
      <c r="B66" s="1388"/>
      <c r="C66" s="1388"/>
      <c r="D66" s="1388"/>
      <c r="E66" s="1388"/>
      <c r="F66" s="1367"/>
    </row>
    <row r="67" spans="1:6" s="1366" customFormat="1">
      <c r="A67" s="1388"/>
      <c r="B67" s="1388"/>
      <c r="C67" s="1388"/>
      <c r="D67" s="1388"/>
      <c r="E67" s="1388"/>
      <c r="F67" s="1367"/>
    </row>
    <row r="68" spans="1:6" s="1366" customFormat="1">
      <c r="A68" s="1388"/>
      <c r="B68" s="1388"/>
      <c r="C68" s="1388"/>
      <c r="D68" s="1388"/>
      <c r="E68" s="1388"/>
      <c r="F68" s="1367"/>
    </row>
    <row r="69" spans="1:6" s="1366" customFormat="1" ht="15" customHeight="1">
      <c r="A69" s="1388"/>
      <c r="B69" s="1388"/>
      <c r="C69" s="1388"/>
      <c r="D69" s="1388"/>
      <c r="E69" s="1388"/>
      <c r="F69" s="1367"/>
    </row>
    <row r="70" spans="1:6" s="1366" customFormat="1" ht="15" customHeight="1">
      <c r="A70" s="1388"/>
      <c r="B70" s="1388"/>
      <c r="C70" s="1388"/>
      <c r="D70" s="1388"/>
      <c r="E70" s="1388"/>
      <c r="F70" s="1367"/>
    </row>
    <row r="71" spans="1:6" s="1366" customFormat="1">
      <c r="A71" s="1388"/>
      <c r="B71" s="1388"/>
      <c r="C71" s="1388"/>
      <c r="D71" s="1388"/>
      <c r="E71" s="1388"/>
      <c r="F71" s="1367"/>
    </row>
    <row r="72" spans="1:6" s="1366" customFormat="1">
      <c r="A72" s="1388"/>
      <c r="B72" s="1388"/>
      <c r="C72" s="1388"/>
      <c r="D72" s="1388"/>
      <c r="E72" s="1388"/>
      <c r="F72" s="1367"/>
    </row>
    <row r="73" spans="1:6" s="1366" customFormat="1">
      <c r="A73" s="1388"/>
      <c r="B73" s="1388"/>
      <c r="C73" s="1388"/>
      <c r="D73" s="1388"/>
      <c r="E73" s="1388"/>
      <c r="F73" s="1367"/>
    </row>
    <row r="74" spans="1:6" s="1366" customFormat="1">
      <c r="A74" s="1388"/>
      <c r="B74" s="1388"/>
      <c r="C74" s="1388"/>
      <c r="D74" s="1388"/>
      <c r="E74" s="1388"/>
      <c r="F74" s="1367"/>
    </row>
    <row r="75" spans="1:6" s="1366" customFormat="1">
      <c r="A75" s="1388"/>
      <c r="B75" s="1388"/>
      <c r="C75" s="1388"/>
      <c r="D75" s="1388"/>
      <c r="E75" s="1388"/>
      <c r="F75" s="1367"/>
    </row>
    <row r="76" spans="1:6" s="1366" customFormat="1">
      <c r="A76" s="1388"/>
      <c r="B76" s="1388"/>
      <c r="C76" s="1388"/>
      <c r="D76" s="1388"/>
      <c r="E76" s="1388"/>
      <c r="F76" s="1367"/>
    </row>
    <row r="77" spans="1:6" s="1366" customFormat="1">
      <c r="A77" s="1388"/>
      <c r="B77" s="1388"/>
      <c r="C77" s="1388"/>
      <c r="D77" s="1388"/>
      <c r="E77" s="1388"/>
      <c r="F77" s="1367"/>
    </row>
    <row r="78" spans="1:6" s="1366" customFormat="1" ht="20.100000000000001" customHeight="1">
      <c r="A78" s="2423" t="s">
        <v>979</v>
      </c>
      <c r="B78" s="2423"/>
      <c r="C78" s="2423"/>
      <c r="D78" s="2423"/>
      <c r="E78" s="2423"/>
    </row>
    <row r="79" spans="1:6" s="1372" customFormat="1" ht="15" customHeight="1">
      <c r="A79" s="1387" t="s">
        <v>625</v>
      </c>
      <c r="B79" s="1386"/>
      <c r="C79" s="1386"/>
      <c r="D79" s="1386"/>
      <c r="E79" s="1386"/>
      <c r="F79" s="1373"/>
    </row>
    <row r="80" spans="1:6" s="1366" customFormat="1" ht="20.100000000000001" customHeight="1">
      <c r="A80" s="2415" t="s">
        <v>621</v>
      </c>
      <c r="B80" s="2417">
        <v>2008</v>
      </c>
      <c r="C80" s="2418"/>
      <c r="D80" s="2419">
        <v>2009</v>
      </c>
      <c r="E80" s="2420"/>
      <c r="F80" s="1367"/>
    </row>
    <row r="81" spans="1:6" s="1366" customFormat="1" ht="20.100000000000001" customHeight="1">
      <c r="A81" s="2416"/>
      <c r="B81" s="1385" t="s">
        <v>57</v>
      </c>
      <c r="C81" s="1384" t="s">
        <v>113</v>
      </c>
      <c r="D81" s="1384" t="s">
        <v>57</v>
      </c>
      <c r="E81" s="1383" t="s">
        <v>113</v>
      </c>
      <c r="F81" s="1367"/>
    </row>
    <row r="82" spans="1:6" s="1366" customFormat="1" ht="20.100000000000001" customHeight="1">
      <c r="A82" s="1382" t="s">
        <v>8</v>
      </c>
      <c r="B82" s="1381">
        <v>194275</v>
      </c>
      <c r="C82" s="1190">
        <f>SUM(C83:C91)</f>
        <v>100.00072062797581</v>
      </c>
      <c r="D82" s="1381">
        <v>186739</v>
      </c>
      <c r="E82" s="1190">
        <f>SUM(E83:E91)</f>
        <v>99.999464493223158</v>
      </c>
    </row>
    <row r="83" spans="1:6" s="1366" customFormat="1" ht="20.100000000000001" customHeight="1">
      <c r="A83" s="1380" t="s">
        <v>978</v>
      </c>
      <c r="B83" s="1379">
        <v>2357</v>
      </c>
      <c r="C83" s="1188">
        <f t="shared" ref="C83:C91" si="6">B83/$B$82*100</f>
        <v>1.2132286706987518</v>
      </c>
      <c r="D83" s="1379">
        <v>161</v>
      </c>
      <c r="E83" s="1188">
        <f t="shared" ref="E83:E91" si="7">D83/$D$82*100</f>
        <v>8.6216591070959997E-2</v>
      </c>
    </row>
    <row r="84" spans="1:6" s="1366" customFormat="1" ht="20.100000000000001" customHeight="1">
      <c r="A84" s="1380" t="s">
        <v>977</v>
      </c>
      <c r="B84" s="1379">
        <v>4194</v>
      </c>
      <c r="C84" s="1188">
        <f t="shared" si="6"/>
        <v>2.1587955218118648</v>
      </c>
      <c r="D84" s="1379">
        <v>1880</v>
      </c>
      <c r="E84" s="1188">
        <f t="shared" si="7"/>
        <v>1.0067527404559304</v>
      </c>
    </row>
    <row r="85" spans="1:6" s="1366" customFormat="1" ht="20.100000000000001" customHeight="1">
      <c r="A85" s="1380" t="s">
        <v>976</v>
      </c>
      <c r="B85" s="1379">
        <v>18099</v>
      </c>
      <c r="C85" s="1188">
        <f t="shared" si="6"/>
        <v>9.3161755243855371</v>
      </c>
      <c r="D85" s="1379">
        <v>19863</v>
      </c>
      <c r="E85" s="1188">
        <f t="shared" si="7"/>
        <v>10.636771108338376</v>
      </c>
    </row>
    <row r="86" spans="1:6" s="1366" customFormat="1" ht="20.100000000000001" customHeight="1">
      <c r="A86" s="1380" t="s">
        <v>614</v>
      </c>
      <c r="B86" s="1379">
        <v>1184</v>
      </c>
      <c r="C86" s="1188">
        <f t="shared" si="6"/>
        <v>0.60944537382576247</v>
      </c>
      <c r="D86" s="1379">
        <v>2699</v>
      </c>
      <c r="E86" s="1188">
        <f t="shared" si="7"/>
        <v>1.4453327906864661</v>
      </c>
    </row>
    <row r="87" spans="1:6" s="1366" customFormat="1" ht="20.100000000000001" customHeight="1">
      <c r="A87" s="1380" t="s">
        <v>975</v>
      </c>
      <c r="B87" s="1188">
        <v>0.4</v>
      </c>
      <c r="C87" s="1188">
        <f t="shared" si="6"/>
        <v>2.058937073735684E-4</v>
      </c>
      <c r="D87" s="1188">
        <v>33</v>
      </c>
      <c r="E87" s="1188">
        <f t="shared" si="7"/>
        <v>1.767172363566261E-2</v>
      </c>
    </row>
    <row r="88" spans="1:6" s="1366" customFormat="1" ht="20.100000000000001" customHeight="1">
      <c r="A88" s="1380" t="s">
        <v>974</v>
      </c>
      <c r="B88" s="1379">
        <v>6699</v>
      </c>
      <c r="C88" s="1188">
        <f t="shared" si="6"/>
        <v>3.4482048642388365</v>
      </c>
      <c r="D88" s="1379">
        <v>6924</v>
      </c>
      <c r="E88" s="1188">
        <f t="shared" si="7"/>
        <v>3.7078489228281186</v>
      </c>
    </row>
    <row r="89" spans="1:6" s="1366" customFormat="1" ht="20.100000000000001" customHeight="1">
      <c r="A89" s="1380" t="s">
        <v>970</v>
      </c>
      <c r="B89" s="1379">
        <v>147074</v>
      </c>
      <c r="C89" s="1188">
        <f t="shared" si="6"/>
        <v>75.704027795650504</v>
      </c>
      <c r="D89" s="1379">
        <v>138620</v>
      </c>
      <c r="E89" s="1188">
        <f t="shared" si="7"/>
        <v>74.231949405319725</v>
      </c>
    </row>
    <row r="90" spans="1:6" s="1366" customFormat="1" ht="20.100000000000001" customHeight="1">
      <c r="A90" s="1380" t="s">
        <v>969</v>
      </c>
      <c r="B90" s="1379">
        <v>14669</v>
      </c>
      <c r="C90" s="1188">
        <f t="shared" si="6"/>
        <v>7.5506369836571867</v>
      </c>
      <c r="D90" s="1379">
        <v>16549</v>
      </c>
      <c r="E90" s="1188">
        <f t="shared" si="7"/>
        <v>8.8621016498963794</v>
      </c>
    </row>
    <row r="91" spans="1:6" s="1366" customFormat="1" ht="20.100000000000001" customHeight="1">
      <c r="A91" s="1378" t="s">
        <v>973</v>
      </c>
      <c r="B91" s="1377">
        <v>0</v>
      </c>
      <c r="C91" s="1173">
        <f t="shared" si="6"/>
        <v>0</v>
      </c>
      <c r="D91" s="1377">
        <v>9</v>
      </c>
      <c r="E91" s="1173">
        <f t="shared" si="7"/>
        <v>4.819560991544348E-3</v>
      </c>
    </row>
    <row r="92" spans="1:6" s="1056" customFormat="1" ht="15" customHeight="1">
      <c r="A92" s="1105" t="s">
        <v>73</v>
      </c>
      <c r="B92" s="1105"/>
      <c r="C92" s="1105"/>
      <c r="D92" s="1105"/>
      <c r="E92" s="1105"/>
      <c r="F92" s="1376"/>
    </row>
    <row r="93" spans="1:6" s="1372" customFormat="1" ht="15" customHeight="1">
      <c r="A93" s="1375" t="s">
        <v>972</v>
      </c>
      <c r="B93" s="1374"/>
      <c r="C93" s="1374"/>
      <c r="D93" s="1374"/>
      <c r="E93" s="1374"/>
      <c r="F93" s="1373"/>
    </row>
    <row r="94" spans="1:6" s="1369" customFormat="1" ht="15" customHeight="1">
      <c r="A94" s="1371"/>
      <c r="B94" s="1371"/>
      <c r="C94" s="1371"/>
      <c r="D94" s="1371"/>
      <c r="E94" s="1371"/>
      <c r="F94" s="1370"/>
    </row>
    <row r="95" spans="1:6" s="1366" customFormat="1" ht="20.100000000000001" customHeight="1">
      <c r="A95" s="1320" t="s">
        <v>971</v>
      </c>
      <c r="B95" s="1368"/>
      <c r="C95" s="1368"/>
      <c r="D95" s="1368"/>
      <c r="E95" s="1368"/>
      <c r="F95" s="1367"/>
    </row>
    <row r="96" spans="1:6">
      <c r="A96" s="1365"/>
    </row>
    <row r="97" spans="3:13" ht="15.75" customHeight="1">
      <c r="G97" s="1360"/>
      <c r="H97" s="1360"/>
      <c r="I97" s="1360"/>
      <c r="J97" s="1360"/>
      <c r="K97" s="1360"/>
      <c r="L97" s="1360"/>
      <c r="M97" s="1360"/>
    </row>
    <row r="98" spans="3:13">
      <c r="G98" s="1363">
        <v>2009</v>
      </c>
      <c r="H98" s="1363"/>
      <c r="I98" s="1363">
        <v>2008</v>
      </c>
      <c r="J98" s="1363"/>
      <c r="K98" s="1363"/>
      <c r="L98" s="1360"/>
      <c r="M98" s="1360"/>
    </row>
    <row r="99" spans="3:13" ht="15" customHeight="1">
      <c r="G99" s="1363"/>
      <c r="H99" s="1363"/>
      <c r="I99" s="1363"/>
      <c r="J99" s="1363"/>
      <c r="K99" s="1363"/>
      <c r="L99" s="1360"/>
      <c r="M99" s="1360"/>
    </row>
    <row r="100" spans="3:13">
      <c r="G100" s="1364"/>
      <c r="H100" s="1363"/>
      <c r="I100" s="1364"/>
      <c r="J100" s="1363"/>
      <c r="K100" s="1363"/>
      <c r="L100" s="1360"/>
      <c r="M100" s="1360"/>
    </row>
    <row r="101" spans="3:13">
      <c r="G101" s="1364"/>
      <c r="H101" s="1363"/>
      <c r="I101" s="1364"/>
      <c r="J101" s="1363"/>
      <c r="K101" s="1363"/>
      <c r="L101" s="1360"/>
      <c r="M101" s="1360"/>
    </row>
    <row r="102" spans="3:13">
      <c r="G102" s="1364"/>
      <c r="H102" s="1363"/>
      <c r="I102" s="1364"/>
      <c r="J102" s="1363"/>
      <c r="K102" s="1363"/>
      <c r="L102" s="1360"/>
      <c r="M102" s="1360"/>
    </row>
    <row r="103" spans="3:13">
      <c r="G103" s="1363"/>
      <c r="H103" s="1363"/>
      <c r="I103" s="1363"/>
      <c r="J103" s="1363"/>
      <c r="K103" s="1363"/>
      <c r="L103" s="1360"/>
      <c r="M103" s="1360"/>
    </row>
    <row r="104" spans="3:13">
      <c r="G104" s="1360"/>
      <c r="H104" s="1360"/>
      <c r="I104" s="1360"/>
      <c r="J104" s="1360"/>
      <c r="K104" s="1360"/>
      <c r="L104" s="1360"/>
      <c r="M104" s="1360"/>
    </row>
    <row r="105" spans="3:13">
      <c r="G105" s="1360">
        <v>440</v>
      </c>
      <c r="H105" s="1360"/>
      <c r="I105" s="1360">
        <v>156</v>
      </c>
      <c r="J105" s="1360" t="s">
        <v>614</v>
      </c>
      <c r="K105" s="1360"/>
      <c r="L105" s="1360"/>
      <c r="M105" s="1360"/>
    </row>
    <row r="106" spans="3:13">
      <c r="G106" s="1364">
        <v>1641</v>
      </c>
      <c r="H106" s="1363"/>
      <c r="I106" s="1364">
        <v>1720</v>
      </c>
      <c r="J106" s="1363" t="s">
        <v>970</v>
      </c>
      <c r="K106" s="1363"/>
      <c r="L106" s="1360"/>
      <c r="M106" s="1360"/>
    </row>
    <row r="107" spans="3:13">
      <c r="G107" s="1360">
        <v>5529</v>
      </c>
      <c r="H107" s="1360"/>
      <c r="I107" s="1360">
        <v>4136</v>
      </c>
      <c r="J107" s="1360" t="s">
        <v>969</v>
      </c>
      <c r="K107" s="1360"/>
      <c r="L107" s="1360"/>
      <c r="M107" s="1360"/>
    </row>
    <row r="108" spans="3:13">
      <c r="G108" s="1360">
        <v>7609</v>
      </c>
      <c r="H108" s="1360"/>
      <c r="I108" s="1360">
        <v>6012</v>
      </c>
      <c r="J108" s="1360" t="s">
        <v>178</v>
      </c>
      <c r="K108" s="1360"/>
      <c r="L108" s="1360"/>
      <c r="M108" s="1360"/>
    </row>
    <row r="109" spans="3:13">
      <c r="C109" s="1362"/>
      <c r="G109" s="1360"/>
      <c r="H109" s="1360"/>
      <c r="I109" s="1360"/>
      <c r="J109" s="1360"/>
      <c r="K109" s="1360"/>
      <c r="L109" s="1360"/>
      <c r="M109" s="1360"/>
    </row>
  </sheetData>
  <mergeCells count="17">
    <mergeCell ref="D48:E48"/>
    <mergeCell ref="A78:E78"/>
    <mergeCell ref="A80:A81"/>
    <mergeCell ref="B80:C80"/>
    <mergeCell ref="D80:E80"/>
    <mergeCell ref="A48:A49"/>
    <mergeCell ref="B48:C48"/>
    <mergeCell ref="A2:E2"/>
    <mergeCell ref="A7:A8"/>
    <mergeCell ref="B7:C7"/>
    <mergeCell ref="D7:E7"/>
    <mergeCell ref="A46:E46"/>
    <mergeCell ref="A3:E3"/>
    <mergeCell ref="A26:E26"/>
    <mergeCell ref="A28:A29"/>
    <mergeCell ref="B28:C28"/>
    <mergeCell ref="D28:E28"/>
  </mergeCells>
  <pageMargins left="0.7" right="0.7" top="0.75" bottom="0.56999999999999995" header="0.3" footer="0.3"/>
  <pageSetup paperSize="9" scale="82" orientation="portrait" r:id="rId1"/>
  <headerFooter>
    <oddFooter>&amp;C&amp;P</oddFooter>
  </headerFooter>
  <rowBreaks count="3" manualBreakCount="3">
    <brk id="4" max="4" man="1"/>
    <brk id="45" max="4" man="1"/>
    <brk id="77" max="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0"/>
  <sheetViews>
    <sheetView view="pageBreakPreview" zoomScale="90" zoomScaleSheetLayoutView="90" workbookViewId="0">
      <selection activeCell="I9" sqref="I9"/>
    </sheetView>
  </sheetViews>
  <sheetFormatPr defaultRowHeight="15"/>
  <cols>
    <col min="1" max="1" width="18.7109375" customWidth="1"/>
    <col min="2" max="5" width="11.7109375" customWidth="1"/>
  </cols>
  <sheetData>
    <row r="1" spans="2:3" s="907" customFormat="1" ht="39.950000000000003" customHeight="1">
      <c r="B1" s="918" t="s">
        <v>563</v>
      </c>
      <c r="C1" s="909"/>
    </row>
    <row r="2" spans="2:3" s="907" customFormat="1" ht="39.950000000000003" customHeight="1">
      <c r="B2" s="1409" t="s">
        <v>1019</v>
      </c>
      <c r="C2" s="909"/>
    </row>
    <row r="3" spans="2:3" s="907" customFormat="1" ht="39.950000000000003" customHeight="1">
      <c r="B3" s="1409" t="s">
        <v>1018</v>
      </c>
      <c r="C3" s="909"/>
    </row>
    <row r="4" spans="2:3" s="907" customFormat="1" ht="39.950000000000003" customHeight="1">
      <c r="B4" s="1409" t="s">
        <v>1017</v>
      </c>
      <c r="C4" s="909"/>
    </row>
    <row r="5" spans="2:3" s="907" customFormat="1" ht="39.950000000000003" customHeight="1">
      <c r="B5" s="1409" t="s">
        <v>1016</v>
      </c>
      <c r="C5" s="909"/>
    </row>
    <row r="6" spans="2:3" s="907" customFormat="1" ht="39.950000000000003" customHeight="1">
      <c r="B6" s="1409" t="s">
        <v>1015</v>
      </c>
      <c r="C6" s="909"/>
    </row>
    <row r="7" spans="2:3" s="907" customFormat="1" ht="39.950000000000003" customHeight="1">
      <c r="B7" s="1409" t="s">
        <v>1014</v>
      </c>
      <c r="C7" s="909"/>
    </row>
    <row r="8" spans="2:3" s="907" customFormat="1" ht="39.950000000000003" customHeight="1">
      <c r="B8" s="1409" t="s">
        <v>1013</v>
      </c>
      <c r="C8" s="909"/>
    </row>
    <row r="9" spans="2:3" s="907" customFormat="1" ht="39.950000000000003" customHeight="1">
      <c r="B9" s="1409" t="s">
        <v>1012</v>
      </c>
      <c r="C9" s="909"/>
    </row>
    <row r="10" spans="2:3" s="907" customFormat="1" ht="39.950000000000003" customHeight="1">
      <c r="B10" s="1409" t="s">
        <v>1011</v>
      </c>
      <c r="C10" s="909"/>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4AE7CCCCDD4F24A8B955240D751DB42" ma:contentTypeVersion="35" ma:contentTypeDescription="Create a new document." ma:contentTypeScope="" ma:versionID="cc6b9be8f1208688eee2564f51eafe9a">
  <xsd:schema xmlns:xsd="http://www.w3.org/2001/XMLSchema" xmlns:xs="http://www.w3.org/2001/XMLSchema" xmlns:p="http://schemas.microsoft.com/office/2006/metadata/properties" xmlns:ns2="cac204a3-57fb-4aea-ba50-989298fa4f73" xmlns:ns3="6e9f574b-60a0-419e-880f-d4012e444303" targetNamespace="http://schemas.microsoft.com/office/2006/metadata/properties" ma:root="true" ma:fieldsID="1411e363ba7d8584b9f9d4a2b1519abc" ns2:_="" ns3:_="">
    <xsd:import namespace="cac204a3-57fb-4aea-ba50-989298fa4f73"/>
    <xsd:import namespace="6e9f574b-60a0-419e-880f-d4012e444303"/>
    <xsd:element name="properties">
      <xsd:complexType>
        <xsd:sequence>
          <xsd:element name="documentManagement">
            <xsd:complexType>
              <xsd:all>
                <xsd:element ref="ns2:TitleAr" minOccurs="0"/>
                <xsd:element ref="ns2:Order0" minOccurs="0"/>
                <xsd:element ref="ns2:DocumentType" minOccurs="0"/>
                <xsd:element ref="ns2:DocumentType_x003a_ID" minOccurs="0"/>
                <xsd:element ref="ns2:ReleaseLookup" minOccurs="0"/>
                <xsd:element ref="ns2:ReleaseLookup_x003a_ID" minOccurs="0"/>
                <xsd:element ref="ns2:DocumentType_x003a_TitleAr" minOccurs="0"/>
                <xsd:element ref="ns2:DocumentType_x003a_Order" minOccurs="0"/>
                <xsd:element ref="ns2:DocumentType_x003a_IconURL" minOccurs="0"/>
                <xsd:element ref="ns2:DocumentType_x003a_FileFormat" minOccurs="0"/>
                <xsd:element ref="ns2:Language" minOccurs="0"/>
                <xsd:element ref="ns2:KeyWords" minOccurs="0"/>
                <xsd:element ref="ns2:KeyWordsAr" minOccurs="0"/>
                <xsd:element ref="ns2:UpdatedInSMARTSCAD" minOccurs="0"/>
                <xsd:element ref="ns2:ReleaseID_DB"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204a3-57fb-4aea-ba50-989298fa4f73" elementFormDefault="qualified">
    <xsd:import namespace="http://schemas.microsoft.com/office/2006/documentManagement/types"/>
    <xsd:import namespace="http://schemas.microsoft.com/office/infopath/2007/PartnerControls"/>
    <xsd:element name="TitleAr" ma:index="8" nillable="true" ma:displayName="TitleAr" ma:internalName="TitleAr">
      <xsd:simpleType>
        <xsd:restriction base="dms:Text">
          <xsd:maxLength value="255"/>
        </xsd:restriction>
      </xsd:simpleType>
    </xsd:element>
    <xsd:element name="Order0" ma:index="9" nillable="true" ma:displayName="Order" ma:internalName="Order0">
      <xsd:simpleType>
        <xsd:restriction base="dms:Text">
          <xsd:maxLength value="255"/>
        </xsd:restriction>
      </xsd:simpleType>
    </xsd:element>
    <xsd:element name="DocumentType" ma:index="10" nillable="true" ma:displayName="DocumentType" ma:list="{9d98e320-a687-429d-8495-31256b765200}" ma:internalName="DocumentType" ma:readOnly="false" ma:showField="Title">
      <xsd:simpleType>
        <xsd:restriction base="dms:Lookup"/>
      </xsd:simpleType>
    </xsd:element>
    <xsd:element name="DocumentType_x003a_ID" ma:index="11" nillable="true" ma:displayName="DocumentType:ID" ma:list="{9d98e320-a687-429d-8495-31256b765200}" ma:internalName="DocumentType_x003a_ID" ma:readOnly="true" ma:showField="ID" ma:web="6e9f574b-60a0-419e-880f-d4012e444303">
      <xsd:simpleType>
        <xsd:restriction base="dms:Lookup"/>
      </xsd:simpleType>
    </xsd:element>
    <xsd:element name="ReleaseLookup" ma:index="12" nillable="true" ma:displayName="ReleaseLookup" ma:list="{85188737-29c3-4ec2-b80c-9db60352f311}" ma:internalName="ReleaseLookup" ma:readOnly="false" ma:showField="Title">
      <xsd:simpleType>
        <xsd:restriction base="dms:Lookup"/>
      </xsd:simpleType>
    </xsd:element>
    <xsd:element name="ReleaseLookup_x003a_ID" ma:index="13" nillable="true" ma:displayName="ReleaseLookup:ID" ma:list="{85188737-29c3-4ec2-b80c-9db60352f311}" ma:internalName="ReleaseLookup_x003a_ID" ma:readOnly="true" ma:showField="ID" ma:web="6e9f574b-60a0-419e-880f-d4012e444303">
      <xsd:simpleType>
        <xsd:restriction base="dms:Lookup"/>
      </xsd:simpleType>
    </xsd:element>
    <xsd:element name="DocumentType_x003a_TitleAr" ma:index="14" nillable="true" ma:displayName="DocumentType:TitleAr" ma:list="{9d98e320-a687-429d-8495-31256b765200}" ma:internalName="DocumentType_x003a_TitleAr" ma:readOnly="true" ma:showField="TitleAr" ma:web="6e9f574b-60a0-419e-880f-d4012e444303">
      <xsd:simpleType>
        <xsd:restriction base="dms:Lookup"/>
      </xsd:simpleType>
    </xsd:element>
    <xsd:element name="DocumentType_x003a_Order" ma:index="15" nillable="true" ma:displayName="DocumentType:Order" ma:list="{9d98e320-a687-429d-8495-31256b765200}" ma:internalName="DocumentType_x003a_Order" ma:readOnly="true" ma:showField="Order0" ma:web="6e9f574b-60a0-419e-880f-d4012e444303">
      <xsd:simpleType>
        <xsd:restriction base="dms:Lookup"/>
      </xsd:simpleType>
    </xsd:element>
    <xsd:element name="DocumentType_x003a_IconURL" ma:index="16" nillable="true" ma:displayName="DocumentType:IconURL" ma:list="{9d98e320-a687-429d-8495-31256b765200}" ma:internalName="DocumentType_x003a_IconURL" ma:readOnly="true" ma:showField="IconURL" ma:web="6e9f574b-60a0-419e-880f-d4012e444303">
      <xsd:simpleType>
        <xsd:restriction base="dms:Lookup"/>
      </xsd:simpleType>
    </xsd:element>
    <xsd:element name="DocumentType_x003a_FileFormat" ma:index="17" nillable="true" ma:displayName="DocumentType:FileFormat" ma:list="{9d98e320-a687-429d-8495-31256b765200}" ma:internalName="DocumentType_x003a_FileFormat" ma:readOnly="true" ma:showField="FileFormat" ma:web="6e9f574b-60a0-419e-880f-d4012e444303">
      <xsd:simpleType>
        <xsd:restriction base="dms:Lookup"/>
      </xsd:simpleType>
    </xsd:element>
    <xsd:element name="Language" ma:index="18" nillable="true" ma:displayName="Language" ma:default="Both" ma:format="Dropdown" ma:internalName="Language">
      <xsd:simpleType>
        <xsd:restriction base="dms:Choice">
          <xsd:enumeration value="English"/>
          <xsd:enumeration value="Arabic"/>
          <xsd:enumeration value="Both"/>
        </xsd:restriction>
      </xsd:simpleType>
    </xsd:element>
    <xsd:element name="KeyWords" ma:index="19" nillable="true" ma:displayName="KeyWords" ma:internalName="KeyWords">
      <xsd:simpleType>
        <xsd:restriction base="dms:Text">
          <xsd:maxLength value="255"/>
        </xsd:restriction>
      </xsd:simpleType>
    </xsd:element>
    <xsd:element name="KeyWordsAr" ma:index="20" nillable="true" ma:displayName="KeyWordsAr" ma:internalName="KeyWordsAr">
      <xsd:simpleType>
        <xsd:restriction base="dms:Text">
          <xsd:maxLength value="255"/>
        </xsd:restriction>
      </xsd:simpleType>
    </xsd:element>
    <xsd:element name="UpdatedInSMARTSCAD" ma:index="21" nillable="true" ma:displayName="UpdatedInSMARTSCAD" ma:internalName="UpdatedInSMARTSCAD">
      <xsd:simpleType>
        <xsd:restriction base="dms:Text">
          <xsd:maxLength value="255"/>
        </xsd:restriction>
      </xsd:simpleType>
    </xsd:element>
    <xsd:element name="ReleaseID_DB" ma:index="22" nillable="true" ma:displayName="ReleaseID_DB" ma:internalName="ReleaseID_DB">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e9f574b-60a0-419e-880f-d4012e444303"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TitleAr xmlns="cac204a3-57fb-4aea-ba50-989298fa4f73" xsi:nil="true"/>
    <DocumentType xmlns="cac204a3-57fb-4aea-ba50-989298fa4f73">3</DocumentType>
    <ReleaseLookup xmlns="cac204a3-57fb-4aea-ba50-989298fa4f73">188</ReleaseLookup>
    <Language xmlns="cac204a3-57fb-4aea-ba50-989298fa4f73">English</Language>
    <Order0 xmlns="cac204a3-57fb-4aea-ba50-989298fa4f73">3</Order0>
    <UpdatedInSMARTSCAD xmlns="cac204a3-57fb-4aea-ba50-989298fa4f73">1</UpdatedInSMARTSCAD>
    <KeyWordsAr xmlns="cac204a3-57fb-4aea-ba50-989298fa4f73" xsi:nil="true"/>
    <KeyWords xmlns="cac204a3-57fb-4aea-ba50-989298fa4f73" xsi:nil="true"/>
    <ReleaseID_DB xmlns="cac204a3-57fb-4aea-ba50-989298fa4f73" xsi:nil="true"/>
  </documentManagement>
</p:properties>
</file>

<file path=customXml/itemProps1.xml><?xml version="1.0" encoding="utf-8"?>
<ds:datastoreItem xmlns:ds="http://schemas.openxmlformats.org/officeDocument/2006/customXml" ds:itemID="{0F1D225E-6C79-41A4-8422-FF75014DD30A}"/>
</file>

<file path=customXml/itemProps2.xml><?xml version="1.0" encoding="utf-8"?>
<ds:datastoreItem xmlns:ds="http://schemas.openxmlformats.org/officeDocument/2006/customXml" ds:itemID="{35FB6B9E-9976-4A65-AFAE-A14654C0CE38}"/>
</file>

<file path=customXml/itemProps3.xml><?xml version="1.0" encoding="utf-8"?>
<ds:datastoreItem xmlns:ds="http://schemas.openxmlformats.org/officeDocument/2006/customXml" ds:itemID="{82DE5C0E-CF3C-4DAD-9651-AE1FEF22CE6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29</vt:i4>
      </vt:variant>
    </vt:vector>
  </HeadingPairs>
  <TitlesOfParts>
    <vt:vector size="61" baseType="lpstr">
      <vt:lpstr>index</vt:lpstr>
      <vt:lpstr>GDP</vt:lpstr>
      <vt:lpstr>BoP&amp;Trade</vt:lpstr>
      <vt:lpstr>Prices </vt:lpstr>
      <vt:lpstr>FinancialStat</vt:lpstr>
      <vt:lpstr>GovFinance</vt:lpstr>
      <vt:lpstr>Wages</vt:lpstr>
      <vt:lpstr>FIS</vt:lpstr>
      <vt:lpstr>index-indu</vt:lpstr>
      <vt:lpstr>Investment</vt:lpstr>
      <vt:lpstr>manufacturing</vt:lpstr>
      <vt:lpstr>oil&amp;gas1</vt:lpstr>
      <vt:lpstr>petrochemical</vt:lpstr>
      <vt:lpstr>electricity </vt:lpstr>
      <vt:lpstr>construction</vt:lpstr>
      <vt:lpstr>transport</vt:lpstr>
      <vt:lpstr>ICT</vt:lpstr>
      <vt:lpstr>Hotel</vt:lpstr>
      <vt:lpstr>population Index</vt:lpstr>
      <vt:lpstr>Introduction and Key Indicators</vt:lpstr>
      <vt:lpstr>population Rounded</vt:lpstr>
      <vt:lpstr>Birth, Death, Marriage, Divorce</vt:lpstr>
      <vt:lpstr>index-soc</vt:lpstr>
      <vt:lpstr>Education</vt:lpstr>
      <vt:lpstr>Health</vt:lpstr>
      <vt:lpstr>Social</vt:lpstr>
      <vt:lpstr>Culture</vt:lpstr>
      <vt:lpstr>labour</vt:lpstr>
      <vt:lpstr>Index-Agri</vt:lpstr>
      <vt:lpstr>Agriculture </vt:lpstr>
      <vt:lpstr>Climate</vt:lpstr>
      <vt:lpstr>Environment</vt:lpstr>
      <vt:lpstr>'Agriculture '!Print_Area</vt:lpstr>
      <vt:lpstr>'Birth, Death, Marriage, Divorce'!Print_Area</vt:lpstr>
      <vt:lpstr>'BoP&amp;Trade'!Print_Area</vt:lpstr>
      <vt:lpstr>Climate!Print_Area</vt:lpstr>
      <vt:lpstr>construction!Print_Area</vt:lpstr>
      <vt:lpstr>Culture!Print_Area</vt:lpstr>
      <vt:lpstr>Education!Print_Area</vt:lpstr>
      <vt:lpstr>'electricity '!Print_Area</vt:lpstr>
      <vt:lpstr>Environment!Print_Area</vt:lpstr>
      <vt:lpstr>FinancialStat!Print_Area</vt:lpstr>
      <vt:lpstr>FIS!Print_Area</vt:lpstr>
      <vt:lpstr>GDP!Print_Area</vt:lpstr>
      <vt:lpstr>GovFinance!Print_Area</vt:lpstr>
      <vt:lpstr>Health!Print_Area</vt:lpstr>
      <vt:lpstr>Hotel!Print_Area</vt:lpstr>
      <vt:lpstr>ICT!Print_Area</vt:lpstr>
      <vt:lpstr>index!Print_Area</vt:lpstr>
      <vt:lpstr>'index-indu'!Print_Area</vt:lpstr>
      <vt:lpstr>'index-soc'!Print_Area</vt:lpstr>
      <vt:lpstr>Investment!Print_Area</vt:lpstr>
      <vt:lpstr>labour!Print_Area</vt:lpstr>
      <vt:lpstr>manufacturing!Print_Area</vt:lpstr>
      <vt:lpstr>'oil&amp;gas1'!Print_Area</vt:lpstr>
      <vt:lpstr>petrochemical!Print_Area</vt:lpstr>
      <vt:lpstr>'population Rounded'!Print_Area</vt:lpstr>
      <vt:lpstr>'Prices '!Print_Area</vt:lpstr>
      <vt:lpstr>Social!Print_Area</vt:lpstr>
      <vt:lpstr>transport!Print_Area</vt:lpstr>
      <vt:lpstr>Wages!Print_Area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2006-09-16T00:00:00Z</dcterms:created>
  <dcterms:modified xsi:type="dcterms:W3CDTF">2013-05-06T04:37:57Z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0x01010054AE7CCCCDD4F24A8B955240D751DB42</vt:lpwstr>
  </property>
</Properties>
</file>